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6F651F0F-A9C8-4504-AC77-4BFA92F0ACFA}" xr6:coauthVersionLast="47" xr6:coauthVersionMax="47" xr10:uidLastSave="{00000000-0000-0000-0000-000000000000}"/>
  <bookViews>
    <workbookView xWindow="-120" yWindow="-120" windowWidth="29040" windowHeight="15840" tabRatio="872" firstSheet="1" activeTab="2"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BULAN'!$B$4:$BL$246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TUP'!$B$5:$I$20</definedName>
    <definedName name="_xlnm.Print_Area" localSheetId="7">'PER BULAN'!$AG$268:$AU$271</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ON'!$13:$13</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4"/>
    <pivotCache cacheId="1"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 i="23" l="1"/>
  <c r="O1" i="23"/>
  <c r="O4" i="23"/>
  <c r="O7" i="23"/>
  <c r="O6" i="23"/>
  <c r="O5" i="23"/>
  <c r="D45" i="22"/>
  <c r="C42" i="22"/>
  <c r="C45" i="22" s="1"/>
  <c r="AU268" i="13"/>
  <c r="AB235" i="13"/>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5"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BL243" i="13"/>
  <c r="BL242" i="13" s="1"/>
  <c r="BL240" i="13"/>
  <c r="BL236" i="13"/>
  <c r="BL230" i="13"/>
  <c r="BL222" i="13" s="1"/>
  <c r="BL221" i="13" s="1"/>
  <c r="BL220" i="13" s="1"/>
  <c r="BL219" i="13" s="1"/>
  <c r="BL223" i="13"/>
  <c r="BL217" i="13"/>
  <c r="BL213" i="13"/>
  <c r="BL210" i="13"/>
  <c r="BL206" i="13"/>
  <c r="BL203" i="13"/>
  <c r="BL200" i="13"/>
  <c r="BL197" i="13"/>
  <c r="BL193" i="13"/>
  <c r="BL189" i="13"/>
  <c r="BL188" i="13" s="1"/>
  <c r="BL186" i="13"/>
  <c r="BL180" i="13"/>
  <c r="BL176" i="13"/>
  <c r="BL172" i="13"/>
  <c r="BL167" i="13"/>
  <c r="BL161" i="13"/>
  <c r="BL156" i="13"/>
  <c r="BL151" i="13"/>
  <c r="BL149" i="13"/>
  <c r="BL148" i="13"/>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E42" i="22"/>
  <c r="F42" i="22"/>
  <c r="F43" i="22" l="1"/>
  <c r="E43" i="22"/>
  <c r="E45" i="22" s="1"/>
  <c r="BE152" i="16"/>
  <c r="BL196" i="13"/>
  <c r="BL195" i="13" s="1"/>
  <c r="BL19" i="13"/>
  <c r="BL129" i="13"/>
  <c r="BL128" i="13" s="1"/>
  <c r="BL155" i="13"/>
  <c r="BL154" i="13" s="1"/>
  <c r="BL32" i="13"/>
  <c r="BL81" i="13"/>
  <c r="BL80" i="13" s="1"/>
  <c r="BL69" i="13" s="1"/>
  <c r="BL175" i="13"/>
  <c r="BL174" i="13" s="1"/>
  <c r="BL18" i="13" l="1"/>
  <c r="BL17" i="13" s="1"/>
  <c r="BL16" i="13" s="1"/>
  <c r="BL15" i="13" s="1"/>
  <c r="BL153" i="13"/>
  <c r="BL61" i="13" s="1"/>
  <c r="BL60" i="13" s="1"/>
  <c r="BL14" i="13" l="1"/>
  <c r="Y232" i="13"/>
  <c r="Y184" i="13"/>
  <c r="AB253" i="13"/>
  <c r="AB254" i="13"/>
  <c r="AB256" i="13"/>
  <c r="AB255"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D152" i="16"/>
  <c r="BK154" i="13"/>
  <c r="BK195"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7" i="13"/>
  <c r="BJ146" i="13" s="1"/>
  <c r="BJ148" i="13"/>
  <c r="BJ155" i="13"/>
  <c r="BJ154" i="13" s="1"/>
  <c r="BC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H264" i="13"/>
  <c r="AG264" i="13"/>
  <c r="AF264" i="13"/>
  <c r="AE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69" i="13" s="1"/>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AW253" i="13" s="1"/>
  <c r="AX253" i="13" s="1"/>
  <c r="Y4" i="32"/>
  <c r="AL4" i="32" s="1"/>
  <c r="D13" i="41" s="1" a="1"/>
  <c r="D13" i="41" s="1"/>
  <c r="AU258" i="13"/>
  <c r="AW258" i="13" s="1"/>
  <c r="AX258" i="13" s="1"/>
  <c r="Z9" i="32"/>
  <c r="AL9" i="32" s="1"/>
  <c r="AU263" i="13"/>
  <c r="AW263" i="13" s="1"/>
  <c r="AX263" i="13" s="1"/>
  <c r="Y14" i="32"/>
  <c r="AL14" i="32" s="1"/>
  <c r="AM5" i="32"/>
  <c r="AN5" i="32"/>
  <c r="AO5" i="32" s="1"/>
  <c r="AU259" i="13"/>
  <c r="AV259" i="13" s="1"/>
  <c r="Y10" i="32"/>
  <c r="AL10" i="32" s="1"/>
  <c r="AU255" i="13"/>
  <c r="AW255" i="13" s="1"/>
  <c r="AX255" i="13" s="1"/>
  <c r="Z6" i="32"/>
  <c r="AL6" i="32" s="1"/>
  <c r="AU260" i="13"/>
  <c r="AV260" i="13" s="1"/>
  <c r="X11" i="32"/>
  <c r="AL11" i="32" s="1"/>
  <c r="AV262" i="13"/>
  <c r="AU254" i="13"/>
  <c r="AV254" i="13" s="1"/>
  <c r="AV257" i="13"/>
  <c r="AW261" i="13"/>
  <c r="AX261" i="13" s="1"/>
  <c r="AV261" i="13"/>
  <c r="J251" i="13"/>
  <c r="Y252" i="13"/>
  <c r="Y251" i="13" s="1"/>
  <c r="V252" i="13"/>
  <c r="V251" i="13" s="1"/>
  <c r="R252" i="13"/>
  <c r="R251" i="13" s="1"/>
  <c r="AV263" i="13" l="1"/>
  <c r="AU270" i="13"/>
  <c r="AU271" i="13" s="1"/>
  <c r="AV253" i="13"/>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N58" i="41" l="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H56"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F52" i="40" s="1"/>
  <c r="G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F49" i="41" l="1"/>
  <c r="G49" i="41" s="1"/>
  <c r="F53" i="40"/>
  <c r="G53" i="40" s="1"/>
  <c r="N53" i="41"/>
  <c r="M59" i="41"/>
  <c r="F52" i="41"/>
  <c r="G52" i="41" s="1"/>
  <c r="F50" i="40"/>
  <c r="G50" i="40" s="1"/>
  <c r="N51" i="40"/>
  <c r="I52" i="41"/>
  <c r="K52" i="41" s="1"/>
  <c r="L52" i="41" s="1"/>
  <c r="E52" i="41"/>
  <c r="J52" i="41" s="1"/>
  <c r="M48" i="40"/>
  <c r="D56" i="41"/>
  <c r="E54" i="41"/>
  <c r="J54" i="41" s="1"/>
  <c r="I54" i="41"/>
  <c r="K54" i="41" s="1"/>
  <c r="L54" i="41" s="1"/>
  <c r="F53" i="33"/>
  <c r="H53" i="33"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210" i="13"/>
  <c r="G206" i="13"/>
  <c r="G203" i="13"/>
  <c r="G200" i="13"/>
  <c r="G197" i="13"/>
  <c r="G189" i="13"/>
  <c r="G188" i="13" s="1"/>
  <c r="G180" i="13"/>
  <c r="G176" i="13"/>
  <c r="G175" i="13" s="1"/>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F56" i="41" l="1"/>
  <c r="G56" i="41" s="1"/>
  <c r="K54" i="40"/>
  <c r="L54" i="40" s="1"/>
  <c r="M34" i="4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M39" i="41"/>
  <c r="N58" i="40"/>
  <c r="M58" i="40"/>
  <c r="G196" i="13"/>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95" i="13"/>
  <c r="G174" i="13"/>
  <c r="G222" i="13"/>
  <c r="G221" i="13" s="1"/>
  <c r="G220" i="13" s="1"/>
  <c r="G219" i="13" s="1"/>
  <c r="Y117" i="13"/>
  <c r="Y47" i="13"/>
  <c r="M26" i="41" l="1"/>
  <c r="N39" i="41"/>
  <c r="M59" i="40"/>
  <c r="C32" i="34" a="1"/>
  <c r="C32" i="34" s="1"/>
  <c r="M41" i="41"/>
  <c r="N37" i="40"/>
  <c r="M37" i="40"/>
  <c r="C35" i="35"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1" i="34" a="1"/>
  <c r="C31" i="34" s="1"/>
  <c r="C30"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C38" i="35" l="1"/>
  <c r="C40" i="35" s="1"/>
  <c r="C35" i="34"/>
  <c r="C37" i="34" s="1"/>
  <c r="C8" i="33" a="1"/>
  <c r="C8"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23"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8"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F24" i="35" l="1"/>
  <c r="F25" i="35" s="1"/>
  <c r="H20" i="40"/>
  <c r="H17" i="40"/>
  <c r="H9" i="40" a="1"/>
  <c r="H9" i="40" s="1"/>
  <c r="H13" i="40" s="1"/>
  <c r="H24"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BI196" i="13" l="1"/>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Y111" i="13"/>
  <c r="Y235" i="13"/>
  <c r="BI18" i="13" l="1"/>
  <c r="BI17" i="13" s="1"/>
  <c r="BI16" i="13" s="1"/>
  <c r="BI15" i="13" s="1"/>
  <c r="H41" i="41"/>
  <c r="H61" i="41"/>
  <c r="C26" i="41"/>
  <c r="H25" i="41"/>
  <c r="H59" i="40"/>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G196" i="13"/>
  <c r="BG155" i="13"/>
  <c r="BH175" i="13"/>
  <c r="BH148" i="13"/>
  <c r="BH147" i="13" s="1"/>
  <c r="BH146" i="13" s="1"/>
  <c r="BG148" i="13"/>
  <c r="BG147" i="13" s="1"/>
  <c r="BG146" i="13" s="1"/>
  <c r="H26" i="41"/>
  <c r="AZ152" i="16"/>
  <c r="BA152" i="16"/>
  <c r="BI61" i="13"/>
  <c r="BI60" i="13" s="1"/>
  <c r="BI14" i="13" s="1"/>
  <c r="BH195" i="13"/>
  <c r="BG32" i="13"/>
  <c r="BH222" i="13"/>
  <c r="BH221" i="13" s="1"/>
  <c r="BH220" i="13" s="1"/>
  <c r="BH219" i="13" s="1"/>
  <c r="BH81" i="13"/>
  <c r="BH80" i="13" s="1"/>
  <c r="BH32" i="13"/>
  <c r="BH174" i="13"/>
  <c r="BH154" i="13"/>
  <c r="BH129" i="13"/>
  <c r="BH128" i="13" s="1"/>
  <c r="BH19" i="13"/>
  <c r="BG81" i="13"/>
  <c r="BG80" i="13" s="1"/>
  <c r="BG222" i="13"/>
  <c r="BG221" i="13" s="1"/>
  <c r="BG220" i="13" s="1"/>
  <c r="BG219" i="13" s="1"/>
  <c r="BG195" i="13"/>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F230" i="23" l="1"/>
  <c r="O3" i="23"/>
  <c r="L8" i="23" s="1"/>
  <c r="Q4" i="23"/>
  <c r="BE196" i="13"/>
  <c r="BE148" i="13"/>
  <c r="BE147" i="13" s="1"/>
  <c r="BE146" i="13" s="1"/>
  <c r="BE155" i="13"/>
  <c r="O11" i="23"/>
  <c r="AX152" i="16"/>
  <c r="BE174" i="13"/>
  <c r="BE129" i="13"/>
  <c r="BE128" i="13" s="1"/>
  <c r="BE195" i="13"/>
  <c r="BE222" i="13"/>
  <c r="BE221" i="13" s="1"/>
  <c r="BE220" i="13" s="1"/>
  <c r="BE219" i="13" s="1"/>
  <c r="BE154" i="13"/>
  <c r="BE81" i="13"/>
  <c r="BE80" i="13" s="1"/>
  <c r="BE32" i="13"/>
  <c r="BE19" i="13"/>
  <c r="S31" i="13"/>
  <c r="BD189" i="13"/>
  <c r="BD188" i="13" s="1"/>
  <c r="BD176" i="13"/>
  <c r="BC176" i="13"/>
  <c r="BD161" i="13"/>
  <c r="BC161" i="13"/>
  <c r="BB161" i="13"/>
  <c r="BD149" i="13"/>
  <c r="BD148"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D147" i="13"/>
  <c r="BD146" i="13" s="1"/>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75" i="13" s="1"/>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L7" i="23" l="1"/>
  <c r="L6" i="23"/>
  <c r="BD196" i="13"/>
  <c r="BB196" i="13"/>
  <c r="BC148" i="13"/>
  <c r="BC147" i="13" s="1"/>
  <c r="BC146" i="13" s="1"/>
  <c r="BC175" i="13"/>
  <c r="BC174" i="13" s="1"/>
  <c r="BC155" i="13"/>
  <c r="BD175" i="13"/>
  <c r="BB148" i="13"/>
  <c r="BB147" i="13" s="1"/>
  <c r="BB146" i="13" s="1"/>
  <c r="AM55" i="16"/>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BE61" i="13" s="1"/>
  <c r="BE60" i="13" s="1"/>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D174" i="13"/>
  <c r="BC222" i="13"/>
  <c r="BC221" i="13" s="1"/>
  <c r="BC220" i="13" s="1"/>
  <c r="BC219" i="13" s="1"/>
  <c r="BD81" i="13"/>
  <c r="BD80" i="13" s="1"/>
  <c r="BC154" i="13"/>
  <c r="BC32" i="13"/>
  <c r="Q136" i="13"/>
  <c r="BB129" i="13"/>
  <c r="BB128" i="13" s="1"/>
  <c r="BC129" i="13"/>
  <c r="BC128" i="13" s="1"/>
  <c r="BD195" i="13"/>
  <c r="BD222" i="13"/>
  <c r="BD221" i="13" s="1"/>
  <c r="BD220" i="13" s="1"/>
  <c r="BD219" i="13" s="1"/>
  <c r="BC195" i="13"/>
  <c r="BD32" i="13"/>
  <c r="BD19" i="13"/>
  <c r="BB154" i="13"/>
  <c r="BB19" i="13"/>
  <c r="BB195" i="13"/>
  <c r="BB222" i="13"/>
  <c r="BB221" i="13" s="1"/>
  <c r="BB220" i="13" s="1"/>
  <c r="BB219" i="13" s="1"/>
  <c r="BC19" i="13"/>
  <c r="BB81" i="13"/>
  <c r="BB80" i="13" s="1"/>
  <c r="BB32" i="13"/>
  <c r="AN55" i="16" l="1"/>
  <c r="BE14" i="13"/>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M54" i="16"/>
  <c r="AO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M76" i="16" s="1"/>
  <c r="AN57" i="16"/>
  <c r="V143" i="16"/>
  <c r="AM143" i="16" s="1"/>
  <c r="AO143" i="16" s="1"/>
  <c r="V51" i="16"/>
  <c r="V52" i="16"/>
  <c r="AM52" i="16" s="1"/>
  <c r="AO52" i="16" s="1"/>
  <c r="V50" i="16"/>
  <c r="AM50" i="16" s="1"/>
  <c r="AO50" i="16" s="1"/>
  <c r="V47" i="16"/>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V40" i="16"/>
  <c r="AM40" i="16" s="1"/>
  <c r="AO40" i="16" s="1"/>
  <c r="V36" i="16"/>
  <c r="AM36" i="16" s="1"/>
  <c r="AO36" i="16" s="1"/>
  <c r="V37" i="16"/>
  <c r="AM37" i="16" s="1"/>
  <c r="AO37" i="16" s="1"/>
  <c r="V38" i="16"/>
  <c r="V39" i="16"/>
  <c r="V34" i="16"/>
  <c r="AM34" i="16" s="1"/>
  <c r="D11" i="41" s="1" a="1"/>
  <c r="D11" i="41" s="1"/>
  <c r="V35" i="16"/>
  <c r="V33" i="16"/>
  <c r="AM33" i="16" s="1"/>
  <c r="AO33" i="16" s="1"/>
  <c r="V30" i="16"/>
  <c r="V31" i="16"/>
  <c r="AM31" i="16" s="1"/>
  <c r="AO31" i="16" s="1"/>
  <c r="V32" i="16"/>
  <c r="AM32" i="16" s="1"/>
  <c r="V29" i="16"/>
  <c r="AM29" i="16" s="1"/>
  <c r="V26" i="16"/>
  <c r="V27" i="16"/>
  <c r="AM27" i="16" s="1"/>
  <c r="AO27" i="16" s="1"/>
  <c r="V28" i="16"/>
  <c r="AM28" i="16" s="1"/>
  <c r="AO28" i="16" s="1"/>
  <c r="V25" i="16"/>
  <c r="AM25" i="16" s="1"/>
  <c r="AO25" i="16" s="1"/>
  <c r="V24" i="16"/>
  <c r="AM24" i="16" s="1"/>
  <c r="AO24" i="16" s="1"/>
  <c r="V20" i="16"/>
  <c r="AM20" i="16" s="1"/>
  <c r="AO20" i="16" s="1"/>
  <c r="V21" i="16"/>
  <c r="AM21" i="16" s="1"/>
  <c r="AO21" i="16" s="1"/>
  <c r="V22" i="16"/>
  <c r="V23" i="16"/>
  <c r="V19" i="16"/>
  <c r="AM19" i="16" s="1"/>
  <c r="AO19" i="16" s="1"/>
  <c r="V18" i="16"/>
  <c r="AM18" i="16" s="1"/>
  <c r="AO18" i="16" s="1"/>
  <c r="V13" i="16"/>
  <c r="AM13" i="16" s="1"/>
  <c r="AO13" i="16" s="1"/>
  <c r="V14" i="16"/>
  <c r="V15" i="16"/>
  <c r="AM15" i="16" s="1"/>
  <c r="AO15" i="16" s="1"/>
  <c r="V16" i="16"/>
  <c r="AM16" i="16" s="1"/>
  <c r="V17" i="16"/>
  <c r="AM17" i="16" s="1"/>
  <c r="V12" i="16"/>
  <c r="AM12" i="16" s="1"/>
  <c r="V11" i="16"/>
  <c r="AM11" i="16" s="1"/>
  <c r="AO11" i="16" s="1"/>
  <c r="V10" i="16"/>
  <c r="AM10" i="16" s="1"/>
  <c r="D20" i="41" s="1" a="1"/>
  <c r="D20" i="41" s="1"/>
  <c r="V8" i="16"/>
  <c r="AM8" i="16" s="1"/>
  <c r="AO8" i="16" s="1"/>
  <c r="V9" i="16"/>
  <c r="AM9" i="16" s="1"/>
  <c r="AO9" i="16" s="1"/>
  <c r="V7" i="16"/>
  <c r="AM7" i="16" s="1"/>
  <c r="AO7" i="16" s="1"/>
  <c r="V5" i="16"/>
  <c r="AM5" i="16" s="1"/>
  <c r="AO5" i="16" s="1"/>
  <c r="V6" i="16"/>
  <c r="AM6" i="16" s="1"/>
  <c r="AO6" i="16" s="1"/>
  <c r="V4" i="16"/>
  <c r="AM22" i="16" l="1"/>
  <c r="AO22" i="16" s="1"/>
  <c r="I11" i="41"/>
  <c r="D37" i="41"/>
  <c r="E37" i="41" s="1"/>
  <c r="E11" i="41"/>
  <c r="F11" i="41"/>
  <c r="AM14" i="16"/>
  <c r="AO14" i="16" s="1"/>
  <c r="AM23" i="16"/>
  <c r="AO23" i="16" s="1"/>
  <c r="AM26" i="16"/>
  <c r="AO26" i="16" s="1"/>
  <c r="AM30" i="16"/>
  <c r="AO30" i="16" s="1"/>
  <c r="AM39" i="16"/>
  <c r="AO39" i="16" s="1"/>
  <c r="D48" i="41" a="1"/>
  <c r="D48" i="41" s="1"/>
  <c r="D46" i="40" a="1"/>
  <c r="D46" i="40" s="1"/>
  <c r="AM51" i="16"/>
  <c r="AO51" i="16" s="1"/>
  <c r="W152" i="16"/>
  <c r="D23" i="41" a="1"/>
  <c r="D23" i="41" s="1"/>
  <c r="AM38" i="16"/>
  <c r="AO38" i="16" s="1"/>
  <c r="AM42" i="16"/>
  <c r="AO42" i="16" s="1"/>
  <c r="AM47" i="16"/>
  <c r="AO47" i="16" s="1"/>
  <c r="I20" i="41"/>
  <c r="F20" i="41"/>
  <c r="G20" i="41" s="1"/>
  <c r="E20" i="41"/>
  <c r="D55" i="40" a="1"/>
  <c r="D55" i="40" s="1"/>
  <c r="D57" i="41" a="1"/>
  <c r="D57" i="41" s="1"/>
  <c r="D58" i="41" a="1"/>
  <c r="D58" i="41" s="1"/>
  <c r="D56" i="40" a="1"/>
  <c r="D56" i="40" s="1"/>
  <c r="AM35" i="16"/>
  <c r="D49" i="40" a="1"/>
  <c r="D49" i="40" s="1"/>
  <c r="D51" i="41" a="1"/>
  <c r="D51" i="41" s="1"/>
  <c r="AO107" i="16"/>
  <c r="D17" i="41" a="1"/>
  <c r="D17" i="41" s="1"/>
  <c r="AO133" i="16"/>
  <c r="AO17" i="16"/>
  <c r="AO12" i="16"/>
  <c r="D19" i="40" a="1"/>
  <c r="D19" i="40" s="1"/>
  <c r="I19" i="40" s="1"/>
  <c r="J19" i="40" s="1"/>
  <c r="AO10" i="16"/>
  <c r="D11" i="40" a="1"/>
  <c r="D11" i="40" s="1"/>
  <c r="AO34" i="16"/>
  <c r="AO76" i="16"/>
  <c r="D16" i="40" a="1"/>
  <c r="D16" i="40" s="1"/>
  <c r="I16" i="40" s="1"/>
  <c r="AO101" i="16"/>
  <c r="AP101" i="16" s="1"/>
  <c r="AO44" i="16"/>
  <c r="AO126" i="16"/>
  <c r="D22" i="40" a="1"/>
  <c r="D22" i="40" s="1"/>
  <c r="I22" i="40" s="1"/>
  <c r="AO29" i="16"/>
  <c r="AO16" i="16"/>
  <c r="AO32" i="16"/>
  <c r="AO35" i="16"/>
  <c r="AM84" i="16"/>
  <c r="AO84" i="16" s="1"/>
  <c r="AP84" i="16" s="1"/>
  <c r="AM88" i="16"/>
  <c r="AO88" i="16" s="1"/>
  <c r="AP88" i="16" s="1"/>
  <c r="AO112" i="16"/>
  <c r="AO140" i="16"/>
  <c r="AP127" i="16"/>
  <c r="AN127" i="16"/>
  <c r="AP77" i="16"/>
  <c r="AN77" i="16"/>
  <c r="AP97" i="16"/>
  <c r="AN97"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D19" i="41" s="1" a="1"/>
  <c r="D19" i="41" s="1"/>
  <c r="D21" i="40" l="1"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F37" i="41"/>
  <c r="G37" i="41" s="1"/>
  <c r="G11" i="41"/>
  <c r="AN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N84" i="16"/>
  <c r="I55" i="40"/>
  <c r="K55" i="40" s="1"/>
  <c r="L55" i="40" s="1"/>
  <c r="D57" i="40"/>
  <c r="E55" i="40"/>
  <c r="J55" i="40" s="1"/>
  <c r="F55" i="40"/>
  <c r="G55" i="40" s="1"/>
  <c r="I37" i="41"/>
  <c r="J37" i="41" s="1"/>
  <c r="J11" i="41"/>
  <c r="K11" i="41"/>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D23" i="40"/>
  <c r="J22" i="40"/>
  <c r="K22" i="40"/>
  <c r="L22" i="40" s="1"/>
  <c r="J16" i="40"/>
  <c r="K16" i="40"/>
  <c r="L16" i="40" s="1"/>
  <c r="J21" i="40"/>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F22" i="41" l="1"/>
  <c r="G22" i="41" s="1"/>
  <c r="D24" i="41"/>
  <c r="K21" i="40"/>
  <c r="L21" i="40" s="1"/>
  <c r="E21" i="40"/>
  <c r="I22" i="41"/>
  <c r="I24" i="41" s="1"/>
  <c r="F21" i="40"/>
  <c r="G21" i="40" s="1"/>
  <c r="L11" i="41"/>
  <c r="K37" i="41"/>
  <c r="L37" i="41"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57" i="40"/>
  <c r="K57" i="40" s="1"/>
  <c r="L57" i="40" s="1"/>
  <c r="E57" i="40"/>
  <c r="J57" i="40" s="1"/>
  <c r="F57" i="40"/>
  <c r="G57"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J22" i="41"/>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K22" i="41" l="1"/>
  <c r="L22" i="41" s="1"/>
  <c r="D61" i="4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I59" i="40" l="1"/>
  <c r="K59" i="40" s="1"/>
  <c r="L59" i="40" s="1"/>
  <c r="F59" i="40"/>
  <c r="G59" i="40" s="1"/>
  <c r="E59" i="40"/>
  <c r="J59" i="40" s="1"/>
  <c r="I61" i="41"/>
  <c r="K61" i="41" s="1"/>
  <c r="L61" i="41" s="1"/>
  <c r="E61" i="41"/>
  <c r="J61" i="41" s="1"/>
  <c r="F61" i="41"/>
  <c r="G61" i="41" s="1"/>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L196" i="13" s="1"/>
  <c r="K200" i="13"/>
  <c r="L129" i="13"/>
  <c r="L128" i="13" s="1"/>
  <c r="L69" i="13" s="1"/>
  <c r="K129" i="13"/>
  <c r="K128" i="13" s="1"/>
  <c r="K69" i="13" s="1"/>
  <c r="J240" i="13"/>
  <c r="J236" i="13"/>
  <c r="J230" i="13"/>
  <c r="J213" i="13"/>
  <c r="J210" i="13"/>
  <c r="J206" i="13"/>
  <c r="J203" i="13"/>
  <c r="J200" i="13"/>
  <c r="J196" i="13" s="1"/>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P196" i="13" l="1"/>
  <c r="P195" i="13" s="1"/>
  <c r="P153" i="13" s="1"/>
  <c r="P61" i="13" s="1"/>
  <c r="T196" i="13"/>
  <c r="X196" i="13"/>
  <c r="X195" i="13" s="1"/>
  <c r="X153" i="13" s="1"/>
  <c r="X61" i="13" s="1"/>
  <c r="AB196" i="13"/>
  <c r="AB195" i="13" s="1"/>
  <c r="AF196" i="13"/>
  <c r="AF195" i="13" s="1"/>
  <c r="AJ196" i="13"/>
  <c r="AN196" i="13"/>
  <c r="AN195" i="13" s="1"/>
  <c r="AR196" i="13"/>
  <c r="K196" i="13"/>
  <c r="M196" i="13"/>
  <c r="Q196" i="13"/>
  <c r="U196" i="13"/>
  <c r="U195" i="13" s="1"/>
  <c r="Y196" i="13"/>
  <c r="AC196" i="13"/>
  <c r="AG196" i="13"/>
  <c r="AK196" i="13"/>
  <c r="AK195" i="13" s="1"/>
  <c r="AO196" i="13"/>
  <c r="AS196" i="13"/>
  <c r="N196" i="13"/>
  <c r="R196" i="13"/>
  <c r="V196" i="13"/>
  <c r="Z196" i="13"/>
  <c r="AD196" i="13"/>
  <c r="AH196" i="13"/>
  <c r="AL196" i="13"/>
  <c r="AP196" i="13"/>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T195" i="13"/>
  <c r="AJ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K195" i="13"/>
  <c r="L195" i="13"/>
  <c r="N195" i="13"/>
  <c r="R195" i="13"/>
  <c r="V195" i="13"/>
  <c r="Z195" i="13"/>
  <c r="AD195" i="13"/>
  <c r="AH195" i="13"/>
  <c r="AL195" i="13"/>
  <c r="AP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M195" i="13"/>
  <c r="Q195" i="13"/>
  <c r="Y195" i="13"/>
  <c r="AC195" i="13"/>
  <c r="AC153" i="13" s="1"/>
  <c r="AC61" i="13" s="1"/>
  <c r="AG195" i="13"/>
  <c r="AO195" i="13"/>
  <c r="AS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P131" i="16" s="1"/>
  <c r="AM120" i="16"/>
  <c r="AO120" i="16" s="1"/>
  <c r="AP120" i="16" s="1"/>
  <c r="AM83" i="16"/>
  <c r="V152" i="16"/>
  <c r="AU155" i="13"/>
  <c r="AV155" i="13" s="1"/>
  <c r="AM153" i="13"/>
  <c r="AF153" i="13"/>
  <c r="AF61" i="13" s="1"/>
  <c r="AI153" i="13"/>
  <c r="AI61" i="13" s="1"/>
  <c r="AI60" i="13" s="1"/>
  <c r="AI14" i="13" s="1"/>
  <c r="AS153" i="13"/>
  <c r="AR153" i="13"/>
  <c r="AR61" i="13" s="1"/>
  <c r="AR60" i="13" s="1"/>
  <c r="AR14" i="13" s="1"/>
  <c r="AB153" i="13"/>
  <c r="AB61" i="13" s="1"/>
  <c r="AB60" i="13" s="1"/>
  <c r="AB14" i="13" s="1"/>
  <c r="Z154" i="13"/>
  <c r="AU154" i="13" s="1"/>
  <c r="AO153" i="13"/>
  <c r="Y153" i="13"/>
  <c r="Y61" i="13" s="1"/>
  <c r="Y60" i="13" s="1"/>
  <c r="Y14" i="13" s="1"/>
  <c r="AN153" i="13"/>
  <c r="AN61" i="13" s="1"/>
  <c r="W153" i="13"/>
  <c r="W61" i="13" s="1"/>
  <c r="W60" i="13" s="1"/>
  <c r="W14" i="13" s="1"/>
  <c r="V153" i="13"/>
  <c r="V61" i="13" s="1"/>
  <c r="AJ153" i="13"/>
  <c r="AJ61" i="13" s="1"/>
  <c r="T153" i="13"/>
  <c r="T61" i="13" s="1"/>
  <c r="T60" i="13" s="1"/>
  <c r="T14" i="13" s="1"/>
  <c r="AC60" i="13"/>
  <c r="AC14" i="13" s="1"/>
  <c r="G11" i="33" a="1"/>
  <c r="G11" i="33" s="1"/>
  <c r="G11" i="34" a="1"/>
  <c r="G11" i="34" s="1"/>
  <c r="G15" i="33" a="1"/>
  <c r="G15" i="33"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N131" i="16"/>
  <c r="AP136" i="16"/>
  <c r="AN136" i="16"/>
  <c r="AP115" i="16"/>
  <c r="AN115" i="16"/>
  <c r="P60" i="13"/>
  <c r="P14" i="13" s="1"/>
  <c r="X60" i="13"/>
  <c r="X14" i="13" s="1"/>
  <c r="AW106" i="13"/>
  <c r="AX106" i="13" s="1"/>
  <c r="AW112" i="13"/>
  <c r="AX112" i="13" s="1"/>
  <c r="S153" i="13"/>
  <c r="AU129" i="13"/>
  <c r="AW95" i="13"/>
  <c r="AX95" i="13" s="1"/>
  <c r="AW86" i="13"/>
  <c r="AX86" i="13" s="1"/>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AS61" i="13"/>
  <c r="AS60" i="13" s="1"/>
  <c r="AS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AO61" i="13"/>
  <c r="AO60" i="13" s="1"/>
  <c r="AO14" i="13" s="1"/>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V60" i="13"/>
  <c r="V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AW155" i="13" l="1"/>
  <c r="AX155" i="13" s="1"/>
  <c r="AM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N120" i="16"/>
  <c r="D12" i="41" a="1"/>
  <c r="D12" i="41" s="1"/>
  <c r="AO83" i="16"/>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4" i="34"/>
  <c r="J14" i="34" s="1"/>
  <c r="H14" i="34"/>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E16" i="41" l="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E15" i="41" l="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E18" i="41" l="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K39" i="40" l="1"/>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<sst xmlns="http://schemas.openxmlformats.org/spreadsheetml/2006/main" count="120405" uniqueCount="7778">
  <si>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</si>
  <si>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</si>
  <si>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</si>
  <si>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</si>
  <si>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</si>
  <si>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</si>
  <si>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</si>
  <si>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</si>
  <si>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</si>
  <si>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</si>
  <si>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</si>
  <si>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</si>
  <si>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</si>
  <si>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</si>
  <si>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</si>
  <si>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</si>
  <si>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</si>
  <si>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</si>
  <si>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</si>
  <si>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</si>
  <si>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</si>
  <si>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</si>
  <si>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</si>
  <si>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</si>
  <si>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</si>
  <si>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</si>
  <si>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</si>
  <si>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</si>
  <si>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</si>
  <si>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</si>
  <si>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</si>
  <si>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</si>
  <si>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</si>
  <si>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</si>
  <si>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</si>
  <si>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</si>
  <si>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</si>
  <si>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</si>
  <si>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</si>
  <si>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</si>
  <si>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</si>
  <si>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</si>
  <si>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</si>
  <si>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</si>
  <si>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</si>
  <si>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</si>
  <si>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</si>
  <si>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</si>
  <si>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</si>
  <si>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</si>
  <si>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</si>
  <si>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</si>
  <si>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</si>
  <si>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</si>
  <si>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</si>
  <si>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</si>
  <si>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</si>
  <si>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</si>
  <si>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</si>
  <si>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</si>
  <si>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</si>
  <si>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</si>
  <si>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</si>
  <si>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</si>
  <si>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</si>
  <si>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</si>
  <si>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</si>
  <si>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</si>
  <si>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</si>
  <si>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</si>
  <si>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</si>
  <si>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</si>
  <si>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</si>
  <si>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</si>
  <si>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</si>
  <si>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</si>
  <si>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</si>
  <si>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</si>
  <si>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</si>
  <si>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</si>
  <si>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</si>
  <si>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</si>
  <si>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</si>
  <si>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</si>
  <si>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</si>
  <si>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</si>
  <si>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</si>
  <si>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</si>
  <si>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</si>
  <si>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</si>
  <si>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</si>
  <si>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</si>
  <si>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</si>
  <si>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</si>
  <si>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</si>
  <si>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</si>
  <si>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</si>
  <si>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</si>
  <si>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</si>
  <si>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</si>
  <si>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</si>
  <si>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</si>
  <si>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</si>
  <si>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</si>
  <si>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</si>
  <si>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</si>
  <si>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</si>
  <si>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</si>
  <si>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</si>
  <si>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</si>
  <si>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</si>
  <si>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</si>
  <si>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</si>
  <si>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</si>
  <si>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</si>
  <si>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</si>
  <si>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</si>
  <si>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</si>
  <si>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</si>
  <si>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</si>
  <si>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</si>
  <si>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</si>
  <si>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</si>
  <si>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</si>
  <si>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</si>
  <si>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</si>
  <si>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</si>
  <si>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</si>
  <si>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</si>
  <si>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</si>
  <si>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</si>
  <si>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</si>
  <si>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</si>
  <si>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</si>
  <si>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</si>
  <si>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</si>
  <si>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</si>
  <si>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</si>
  <si>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</si>
  <si>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</si>
  <si>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</si>
  <si>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</si>
  <si>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</si>
  <si>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</si>
  <si>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</si>
  <si>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</si>
  <si>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</si>
  <si>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</si>
  <si>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</si>
  <si>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</si>
  <si>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</si>
  <si>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</si>
  <si>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</si>
  <si>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</si>
  <si>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</si>
  <si>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</si>
  <si>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</si>
  <si>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</si>
  <si>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</si>
  <si>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</si>
  <si>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</si>
  <si>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</si>
  <si>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</si>
  <si>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</si>
  <si>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</si>
  <si>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</si>
  <si>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</si>
  <si>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</si>
  <si>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</si>
  <si>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</si>
  <si>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</si>
  <si>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</si>
  <si>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</si>
  <si>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</si>
  <si>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</si>
  <si>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</si>
  <si>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</si>
  <si>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</si>
  <si>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</si>
  <si>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</si>
  <si>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</si>
  <si>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</si>
  <si>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</si>
  <si>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</si>
  <si>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</si>
  <si>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</si>
  <si>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</si>
  <si>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</si>
  <si>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</si>
  <si>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</si>
  <si>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</si>
  <si>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</si>
  <si>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</si>
  <si>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</si>
  <si>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</si>
  <si>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</si>
  <si>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</si>
  <si>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</si>
  <si>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</si>
  <si>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</si>
  <si>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</si>
  <si>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</si>
  <si>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</si>
  <si>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</si>
  <si>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</si>
  <si>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</si>
  <si>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</si>
  <si>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</si>
  <si>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</si>
  <si>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</si>
  <si>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</si>
  <si>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</si>
  <si>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</si>
  <si>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</si>
  <si>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</si>
  <si>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</si>
  <si>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</si>
  <si>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</si>
  <si>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</si>
  <si>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</si>
  <si>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</si>
  <si>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</si>
  <si>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</si>
  <si>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</si>
  <si>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</si>
  <si>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</si>
  <si>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</si>
  <si>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</si>
  <si>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</si>
  <si>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</si>
  <si>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</si>
  <si>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</si>
  <si>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</si>
  <si>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</si>
  <si>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</si>
  <si>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</si>
  <si>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</si>
  <si>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</si>
  <si>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</si>
  <si>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</si>
  <si>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</si>
  <si>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</si>
  <si>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</si>
  <si>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</si>
  <si>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</si>
  <si>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</si>
  <si>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</si>
  <si>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</si>
  <si>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</si>
  <si>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</si>
  <si>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</si>
  <si>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</si>
  <si>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</si>
  <si>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</si>
  <si>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</si>
  <si>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</si>
  <si>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</si>
  <si>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</si>
  <si>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</si>
  <si>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</si>
  <si>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</si>
  <si>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</si>
  <si>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</si>
  <si>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</si>
  <si>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</si>
  <si>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</si>
  <si>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</si>
  <si>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</si>
  <si>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</si>
  <si>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</si>
  <si>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</si>
  <si>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</si>
  <si>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</si>
  <si>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</si>
  <si>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</si>
  <si>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</si>
  <si>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</si>
  <si>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</si>
  <si>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</si>
  <si>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</si>
  <si>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</si>
  <si>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</si>
  <si>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</si>
  <si>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</si>
  <si>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</si>
  <si>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</si>
  <si>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</si>
  <si>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</si>
  <si>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</si>
  <si>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</si>
  <si>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</si>
  <si>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</si>
  <si>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</si>
  <si>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</si>
  <si>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</si>
  <si>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</si>
  <si>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</si>
  <si>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</si>
  <si>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</si>
  <si>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</si>
  <si>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</si>
  <si>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</si>
  <si>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</si>
  <si>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</si>
  <si>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</si>
  <si>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</si>
  <si>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</si>
  <si>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</si>
  <si>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</si>
  <si>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</si>
  <si>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</si>
  <si>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</si>
  <si>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</si>
  <si>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</si>
  <si>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</si>
  <si>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</si>
  <si>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</si>
  <si>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</si>
  <si>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</si>
  <si>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</si>
  <si>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</si>
  <si>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</si>
  <si>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</si>
  <si>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</si>
  <si>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</si>
  <si>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</si>
  <si>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</si>
  <si>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</si>
  <si>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</si>
  <si>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</si>
  <si>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</si>
  <si>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</si>
  <si>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</si>
  <si>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</si>
  <si>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</si>
  <si>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</si>
  <si>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</si>
  <si>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</si>
  <si>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</si>
  <si>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</si>
  <si>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</si>
  <si>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</si>
  <si>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</si>
  <si>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</si>
  <si>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</si>
  <si>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</si>
  <si>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</si>
  <si>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</si>
  <si>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</si>
  <si>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</si>
  <si>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</si>
  <si>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</si>
  <si>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</si>
  <si>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</si>
  <si>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</si>
  <si>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</si>
  <si>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</si>
  <si>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</si>
  <si>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</si>
  <si>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</si>
  <si>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</si>
  <si>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</si>
  <si>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</si>
  <si>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</si>
  <si>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</si>
  <si>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</si>
  <si>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</si>
  <si>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</si>
  <si>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</si>
  <si>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</si>
  <si>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</si>
  <si>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</si>
  <si>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</si>
  <si>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</si>
  <si>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</si>
  <si>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</si>
  <si>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</si>
  <si>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</si>
  <si>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</si>
  <si>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</si>
  <si>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</si>
  <si>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</si>
  <si>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</si>
  <si>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</si>
  <si>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</si>
  <si>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</si>
  <si>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</si>
  <si>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</si>
  <si>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</si>
  <si>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</si>
  <si>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</si>
  <si>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</si>
  <si>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</si>
  <si>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</si>
  <si>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</si>
  <si>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</si>
  <si>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</si>
  <si>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</si>
  <si>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</si>
  <si>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</si>
  <si>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</si>
  <si>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</si>
  <si>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</si>
  <si>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</si>
  <si>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</si>
  <si>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</si>
  <si>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</si>
  <si>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</si>
  <si>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</si>
  <si>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</si>
  <si>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</si>
  <si>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</si>
  <si>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</si>
  <si>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</si>
  <si>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</si>
  <si>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</si>
  <si>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</si>
  <si>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</si>
  <si>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</si>
  <si>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</si>
  <si>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</si>
  <si>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</si>
  <si>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</si>
  <si>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</si>
  <si>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</si>
  <si>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</si>
  <si>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</si>
  <si>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</si>
  <si>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</si>
  <si>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</si>
  <si>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</si>
  <si>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</si>
  <si>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</si>
  <si>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</si>
  <si>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</si>
  <si>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</si>
  <si>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</si>
  <si>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</si>
  <si>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</si>
  <si>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</si>
  <si>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</si>
  <si>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</si>
  <si>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</si>
  <si>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</si>
  <si>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</si>
  <si>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</si>
  <si>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</si>
  <si>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</si>
  <si>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</si>
  <si>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</si>
  <si>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</si>
  <si>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</si>
  <si>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</si>
  <si>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</si>
  <si>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</si>
  <si>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</si>
  <si>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</si>
  <si>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</si>
  <si>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</si>
  <si>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</si>
  <si>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</si>
  <si>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</si>
  <si>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</si>
  <si>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</si>
  <si>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</si>
  <si>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</si>
  <si>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</si>
  <si>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</si>
  <si>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</si>
  <si>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</si>
  <si>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</si>
  <si>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</si>
  <si>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</si>
  <si>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</si>
  <si>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</si>
  <si>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</si>
  <si>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</si>
  <si>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</si>
  <si>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</si>
  <si>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</si>
  <si>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</si>
  <si>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</si>
  <si>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</si>
  <si>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</si>
  <si>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</si>
  <si>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</si>
  <si>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</si>
  <si>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</si>
  <si>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</si>
  <si>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</si>
  <si>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</si>
  <si>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</si>
  <si>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</si>
  <si>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</si>
  <si>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</si>
  <si>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</si>
  <si>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</si>
  <si>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</si>
  <si>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</si>
  <si>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</si>
  <si>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</si>
  <si>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</si>
  <si>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</si>
  <si>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</si>
  <si>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</si>
  <si>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</si>
  <si>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</si>
  <si>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</si>
  <si>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</si>
  <si>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</si>
  <si>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</si>
  <si>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</si>
  <si>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</si>
  <si>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</si>
  <si>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</si>
  <si>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</si>
  <si>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</si>
  <si>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</si>
  <si>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</si>
  <si>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</si>
  <si>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</si>
  <si>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</si>
  <si>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</si>
  <si>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</si>
  <si>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</si>
  <si>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</si>
  <si>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</si>
  <si>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</si>
  <si>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</si>
  <si>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</si>
  <si>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</si>
  <si>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</si>
  <si>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</si>
  <si>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</si>
  <si>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</si>
  <si>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</si>
  <si>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</si>
  <si>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</si>
  <si>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</si>
  <si>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</si>
  <si>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</si>
  <si>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</si>
  <si>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</si>
  <si>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</si>
  <si>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</si>
  <si>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</si>
  <si>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</si>
  <si>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</si>
  <si>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</si>
  <si>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</si>
  <si>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</si>
  <si>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</si>
  <si>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</si>
  <si>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</si>
  <si>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</si>
  <si>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</si>
  <si>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</si>
  <si>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</si>
  <si>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</si>
  <si>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</si>
  <si>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</si>
  <si>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</si>
  <si>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</si>
  <si>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</si>
  <si>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</si>
  <si>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</si>
  <si>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</si>
  <si>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</si>
  <si>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</si>
  <si>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</si>
  <si>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</si>
  <si>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</si>
  <si>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</si>
  <si>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</si>
  <si>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</si>
  <si>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</si>
  <si>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</si>
  <si>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</si>
  <si>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</si>
  <si>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</si>
  <si>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</si>
  <si>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</si>
  <si>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</si>
  <si>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</si>
  <si>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</si>
  <si>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</si>
  <si>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</si>
  <si>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</si>
  <si>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</si>
  <si>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</si>
  <si>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</si>
  <si>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</si>
  <si>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</si>
  <si>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</si>
  <si>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</si>
  <si>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</si>
  <si>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</si>
  <si>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</si>
  <si>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</si>
  <si>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</si>
  <si>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</si>
  <si>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</si>
  <si>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</si>
  <si>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</si>
  <si>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</si>
  <si>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</si>
  <si>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</si>
  <si>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</si>
  <si>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</si>
  <si>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</si>
  <si>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</si>
  <si>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</si>
  <si>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</si>
  <si>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</si>
  <si>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</si>
  <si>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</si>
  <si>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</si>
  <si>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</si>
  <si>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</si>
  <si>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</si>
  <si>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</si>
  <si>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</si>
  <si>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</si>
  <si>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</si>
  <si>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</si>
  <si>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</si>
  <si>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</si>
  <si>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</si>
  <si>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</si>
  <si>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</si>
  <si>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</si>
  <si>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</si>
  <si>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</si>
  <si>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</si>
  <si>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</si>
  <si>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</si>
  <si>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</si>
  <si>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</si>
  <si>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</si>
  <si>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</si>
  <si>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</si>
  <si>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</si>
  <si>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</si>
  <si>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</si>
  <si>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</si>
  <si>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</si>
  <si>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</si>
  <si>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</si>
  <si>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</si>
  <si>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</si>
  <si>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</si>
  <si>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</si>
  <si>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</si>
  <si>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</si>
  <si>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</si>
  <si>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</si>
  <si>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</si>
  <si>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</si>
  <si>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</si>
  <si>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</si>
  <si>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</si>
  <si>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</si>
  <si>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</si>
  <si>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</si>
  <si>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</si>
  <si>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</si>
  <si>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</si>
  <si>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</si>
  <si>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</si>
  <si>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</si>
  <si>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</si>
  <si>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</si>
  <si>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</si>
  <si>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</si>
  <si>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</si>
  <si>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</si>
  <si>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</si>
  <si>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</si>
  <si>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</si>
  <si>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</si>
  <si>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</si>
  <si>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</si>
  <si>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</si>
  <si>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</si>
  <si>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</si>
  <si>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</si>
  <si>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</si>
  <si>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</si>
  <si>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</si>
  <si>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</si>
  <si>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</si>
  <si>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</si>
  <si>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</si>
  <si>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</si>
  <si>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</si>
  <si>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</si>
  <si>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</si>
  <si>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</si>
  <si>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</si>
  <si>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</si>
  <si>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</si>
  <si>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</si>
  <si>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</si>
  <si>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</si>
  <si>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</si>
  <si>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</si>
  <si>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</si>
  <si>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</si>
  <si>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</si>
  <si>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</si>
  <si>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</si>
  <si>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</si>
  <si>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</si>
  <si>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</si>
  <si>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</si>
  <si>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</si>
  <si>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</si>
  <si>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</si>
  <si>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</si>
  <si>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</si>
  <si>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</si>
  <si>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</si>
  <si>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</si>
  <si>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</si>
  <si>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</si>
  <si>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</si>
  <si>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</si>
  <si>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</si>
  <si>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</si>
  <si>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</si>
  <si>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</si>
  <si>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</si>
  <si>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</si>
  <si>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</si>
  <si>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</si>
  <si>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</si>
  <si>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</si>
  <si>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</si>
  <si>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</si>
  <si>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</si>
  <si>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</si>
  <si>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</si>
  <si>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</si>
  <si>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</si>
  <si>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</si>
  <si>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</si>
  <si>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</si>
  <si>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</si>
  <si>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</si>
  <si>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</si>
  <si>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</si>
  <si>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</si>
  <si>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</si>
  <si>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</si>
  <si>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</si>
  <si>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</si>
  <si>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</si>
  <si>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</si>
  <si>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</si>
  <si>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</si>
  <si>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</si>
  <si>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</si>
  <si>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</si>
  <si>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</si>
  <si>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</si>
  <si>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</si>
  <si>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</si>
  <si>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</si>
  <si>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</si>
  <si>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</si>
  <si>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</si>
  <si>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</si>
  <si>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</si>
  <si>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</si>
  <si>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</si>
  <si>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</si>
  <si>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</si>
  <si>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</si>
  <si>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</si>
  <si>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</si>
  <si>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</si>
  <si>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</si>
  <si>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</si>
  <si>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</si>
  <si>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</si>
  <si>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</si>
  <si>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</si>
  <si>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</si>
  <si>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</si>
  <si>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</si>
  <si>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</si>
  <si>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</si>
  <si>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</si>
  <si>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</si>
  <si>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</si>
  <si>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</si>
  <si>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</si>
  <si>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</si>
  <si>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</si>
  <si>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</si>
  <si>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</si>
  <si>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</si>
  <si>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</si>
  <si>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</si>
  <si>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</si>
  <si>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</si>
  <si>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</si>
  <si>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</si>
  <si>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</si>
  <si>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</si>
  <si>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</si>
  <si>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</si>
  <si>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</si>
  <si>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</si>
  <si>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</si>
  <si>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</si>
  <si>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</si>
  <si>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</si>
  <si>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</si>
  <si>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</si>
  <si>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</si>
  <si>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</si>
  <si>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</si>
  <si>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</si>
  <si>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</si>
  <si>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</si>
  <si>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</si>
  <si>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</si>
  <si>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</si>
  <si>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</si>
  <si>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</si>
  <si>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</si>
  <si>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</si>
  <si>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</si>
  <si>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</si>
  <si>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</si>
  <si>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</si>
  <si>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</si>
  <si>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</si>
  <si>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</si>
  <si>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</si>
  <si>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</si>
  <si>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</si>
  <si>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</si>
  <si>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</si>
  <si>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</si>
  <si>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</si>
  <si>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</si>
  <si>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</si>
  <si>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</si>
  <si>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</si>
  <si>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</si>
  <si>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</si>
  <si>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</si>
  <si>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</si>
  <si>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</si>
  <si>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</si>
  <si>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</si>
  <si>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</si>
  <si>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</si>
  <si>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</si>
  <si>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</si>
  <si>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</si>
  <si>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</si>
  <si>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</si>
  <si>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</si>
  <si>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</si>
  <si>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</si>
  <si>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</si>
  <si>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</si>
  <si>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</si>
  <si>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</si>
  <si>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</si>
  <si>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</si>
  <si>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</si>
  <si>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</si>
  <si>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</si>
  <si>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</si>
  <si>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</si>
  <si>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</si>
  <si>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</si>
  <si>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</si>
  <si>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</si>
  <si>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</si>
  <si>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</si>
  <si>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</si>
  <si>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</si>
  <si>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</si>
  <si>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</si>
  <si>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</si>
  <si>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</si>
  <si>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</si>
  <si>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</si>
  <si>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</si>
  <si>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</si>
  <si>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</si>
  <si>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</si>
  <si>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</si>
  <si>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</si>
  <si>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</si>
  <si>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</si>
  <si>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</si>
  <si>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</si>
  <si>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</si>
  <si>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</si>
  <si>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</si>
  <si>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</si>
  <si>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</si>
  <si>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</si>
  <si>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</si>
  <si>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</si>
  <si>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</si>
  <si>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</si>
  <si>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</si>
  <si>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</si>
  <si>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</si>
  <si>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</si>
  <si>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</si>
  <si>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</si>
  <si>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</si>
  <si>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</si>
  <si>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</si>
  <si>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</si>
  <si>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</si>
  <si>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</si>
  <si>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</si>
  <si>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</si>
  <si>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</si>
  <si>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</si>
  <si>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</si>
  <si>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</si>
  <si>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</si>
  <si>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</si>
  <si>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</si>
  <si>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</si>
  <si>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</si>
  <si>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</si>
  <si>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</si>
  <si>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</si>
  <si>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</si>
  <si>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</si>
  <si>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</si>
  <si>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</si>
  <si>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</si>
  <si>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</si>
  <si>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</si>
  <si>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</si>
  <si>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</si>
  <si>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</si>
  <si>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</si>
  <si>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</si>
  <si>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</si>
  <si>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</si>
  <si>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</si>
  <si>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</si>
  <si>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</si>
  <si>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</si>
  <si>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</si>
  <si>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</si>
  <si>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</si>
  <si>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</si>
  <si>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</si>
  <si>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</si>
  <si>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</si>
  <si>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</si>
  <si>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</si>
  <si>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</si>
  <si>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</si>
  <si>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</si>
  <si>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</si>
  <si>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</si>
  <si>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</si>
  <si>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</si>
  <si>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</si>
  <si>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</si>
  <si>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</si>
  <si>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</si>
  <si>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</si>
  <si>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</si>
  <si>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</si>
  <si>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</si>
  <si>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</si>
  <si>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</si>
  <si>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</si>
  <si>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</si>
  <si>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</si>
  <si>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</si>
  <si>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</si>
  <si>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</si>
  <si>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</si>
  <si>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</si>
  <si>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</si>
  <si>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</si>
  <si>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</si>
  <si>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</si>
  <si>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</si>
  <si>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</si>
  <si>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</si>
  <si>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</si>
  <si>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</si>
  <si>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</si>
  <si>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</si>
  <si>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</si>
  <si>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</si>
  <si>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</si>
  <si>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</si>
  <si>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</si>
  <si>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</si>
  <si>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</si>
  <si>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</si>
  <si>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</si>
  <si>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</si>
  <si>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</si>
  <si>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</si>
  <si>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</si>
  <si>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</si>
  <si>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</si>
  <si>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</si>
  <si>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</si>
  <si>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</si>
  <si>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</si>
  <si>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</si>
  <si>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</si>
  <si>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</si>
  <si>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</si>
  <si>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</si>
  <si>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</si>
  <si>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</si>
  <si>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</si>
  <si>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</si>
  <si>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</si>
  <si>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</si>
  <si>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</si>
  <si>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</si>
  <si>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</si>
  <si>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</si>
  <si>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</si>
  <si>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</si>
  <si>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</si>
  <si>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</si>
  <si>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</si>
  <si>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</si>
  <si>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</si>
  <si>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</si>
  <si>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</si>
  <si>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</si>
  <si>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</si>
  <si>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</si>
  <si>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</si>
  <si>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</si>
  <si>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</si>
  <si>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</si>
  <si>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</si>
  <si>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</si>
  <si>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</si>
  <si>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</si>
  <si>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</si>
  <si>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</si>
  <si>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</si>
  <si>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</si>
  <si>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</si>
  <si>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</si>
  <si>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</si>
  <si>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</si>
  <si>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</si>
  <si>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</si>
  <si>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</si>
  <si>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</si>
  <si>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</si>
  <si>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</si>
  <si>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</si>
  <si>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</si>
  <si>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</si>
  <si>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</si>
  <si>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</si>
  <si>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</si>
  <si>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</si>
  <si>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</si>
  <si>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</si>
  <si>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</si>
  <si>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</si>
  <si>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</si>
  <si>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</si>
  <si>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</si>
  <si>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</si>
  <si>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</si>
  <si>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</si>
  <si>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</si>
  <si>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</si>
  <si>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</si>
  <si>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</si>
  <si>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</si>
  <si>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</si>
  <si>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</si>
  <si>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</si>
  <si>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</si>
  <si>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</si>
  <si>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</si>
  <si>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</si>
  <si>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</si>
  <si>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</si>
  <si>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</si>
  <si>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</si>
  <si>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</si>
  <si>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</si>
  <si>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</si>
  <si>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</si>
  <si>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</si>
  <si>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</si>
  <si>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</si>
  <si>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</si>
  <si>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</si>
  <si>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</si>
  <si>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</si>
  <si>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</si>
  <si>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</si>
  <si>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</si>
  <si>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</si>
  <si>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</si>
  <si>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</si>
  <si>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</si>
  <si>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</si>
  <si>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</si>
  <si>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</si>
  <si>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</si>
  <si>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</si>
  <si>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</si>
  <si>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</si>
  <si>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</si>
  <si>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</si>
  <si>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</si>
  <si>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</si>
  <si>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</si>
  <si>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</si>
  <si>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</si>
  <si>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</si>
  <si>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</si>
  <si>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</si>
  <si>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</si>
  <si>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</si>
  <si>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</si>
  <si>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</si>
  <si>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</si>
  <si>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</si>
  <si>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</si>
  <si>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</si>
  <si>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</si>
  <si>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</si>
  <si>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</si>
  <si>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</si>
  <si>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</si>
  <si>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</si>
  <si>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</si>
  <si>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</si>
  <si>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</si>
  <si>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</si>
  <si>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</si>
  <si>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</si>
  <si>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</si>
  <si>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</si>
  <si>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</si>
  <si>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</si>
  <si>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</si>
  <si>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</si>
  <si>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</si>
  <si>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</si>
  <si>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</si>
  <si>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</si>
  <si>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</si>
  <si>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</si>
  <si>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</si>
  <si>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</si>
  <si>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</si>
  <si>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</si>
  <si>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</si>
  <si>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</si>
  <si>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</si>
  <si>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</si>
  <si>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</si>
  <si>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</si>
  <si>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</si>
  <si>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</si>
  <si>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</si>
  <si>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</si>
  <si>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</si>
  <si>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</si>
  <si>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</si>
  <si>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</si>
  <si>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</si>
  <si>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</si>
  <si>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</si>
  <si>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</si>
  <si>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</si>
  <si>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</si>
  <si>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</si>
  <si>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</si>
  <si>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</si>
  <si>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</si>
  <si>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</si>
  <si>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</si>
  <si>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</si>
  <si>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</si>
  <si>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</si>
  <si>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</si>
  <si>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</si>
  <si>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</si>
  <si>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</si>
  <si>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</si>
  <si>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</si>
  <si>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</si>
  <si>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</si>
  <si>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</si>
  <si>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</si>
  <si>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</si>
  <si>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</si>
  <si>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</si>
  <si>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</si>
  <si>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</si>
  <si>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</si>
  <si>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</si>
  <si>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</si>
  <si>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</si>
  <si>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</si>
  <si>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</si>
  <si>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</si>
  <si>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</si>
  <si>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</si>
  <si>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</si>
  <si>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</si>
  <si>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</si>
  <si>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</si>
  <si>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</si>
  <si>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</si>
  <si>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</si>
  <si>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</si>
  <si>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</si>
  <si>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</si>
  <si>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</si>
  <si>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</si>
  <si>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</si>
  <si>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</si>
  <si>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</si>
  <si>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</si>
  <si>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</si>
  <si>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</si>
  <si>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</si>
  <si>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</si>
  <si>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</si>
  <si>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</si>
  <si>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</si>
  <si>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</si>
  <si>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</si>
  <si>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</si>
  <si>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</si>
  <si>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</si>
  <si>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</si>
  <si>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</si>
  <si>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</si>
  <si>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</si>
  <si>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</si>
  <si>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</si>
  <si>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</si>
  <si>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</si>
  <si>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</si>
  <si>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</si>
  <si>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</si>
  <si>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</si>
  <si>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</si>
  <si>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</si>
  <si>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</si>
  <si>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</si>
  <si>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</si>
  <si>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</si>
  <si>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</si>
  <si>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</si>
  <si>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</si>
  <si>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</si>
  <si>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</si>
  <si>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</si>
  <si>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</si>
  <si>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</si>
  <si>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</si>
  <si>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</si>
  <si>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</si>
  <si>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</si>
  <si>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</si>
  <si>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</si>
  <si>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</si>
  <si>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</si>
  <si>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</si>
  <si>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</si>
  <si>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</si>
  <si>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</si>
  <si>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</si>
  <si>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</si>
  <si>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</si>
  <si>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</si>
  <si>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</si>
  <si>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</si>
  <si>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</si>
  <si>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</si>
  <si>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</si>
  <si>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</si>
  <si>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</si>
  <si>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</si>
  <si>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</si>
  <si>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</si>
  <si>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</si>
  <si>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</si>
  <si>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</si>
  <si>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</si>
  <si>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</si>
  <si>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</si>
  <si>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</si>
  <si>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</si>
  <si>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</si>
  <si>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</si>
  <si>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</si>
  <si>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</si>
  <si>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</si>
  <si>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</si>
  <si>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</si>
  <si>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</si>
  <si>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</si>
  <si>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</si>
  <si>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</si>
  <si>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</si>
  <si>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</si>
  <si>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</si>
  <si>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</si>
  <si>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</si>
  <si>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</si>
  <si>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</si>
  <si>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</si>
  <si>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</si>
  <si>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</si>
  <si>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</si>
  <si>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</si>
  <si>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</si>
  <si>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</si>
  <si>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</si>
  <si>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</si>
  <si>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</si>
  <si>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</si>
  <si>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</si>
  <si>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</si>
  <si>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</si>
  <si>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</si>
  <si>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</si>
  <si>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</si>
  <si>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</si>
  <si>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</si>
  <si>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</si>
  <si>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</si>
  <si>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</si>
  <si>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</si>
  <si>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</si>
  <si>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</si>
  <si>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</si>
  <si>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</si>
  <si>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</si>
  <si>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</si>
  <si>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</si>
  <si>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</si>
  <si>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</si>
  <si>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</si>
  <si>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</si>
  <si>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</si>
  <si>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</si>
  <si>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</si>
  <si>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</si>
  <si>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</si>
  <si>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</si>
  <si>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</si>
  <si>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</si>
  <si>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</si>
  <si>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</si>
  <si>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</si>
  <si>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</si>
  <si>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</si>
  <si>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</si>
  <si>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</si>
  <si>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</si>
  <si>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</si>
  <si>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</si>
  <si>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</si>
  <si>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</si>
  <si>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</si>
  <si>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</si>
  <si>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</si>
  <si>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</si>
  <si>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</si>
  <si>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</si>
  <si>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</si>
  <si>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</si>
  <si>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</si>
  <si>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</si>
  <si>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</si>
  <si>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</si>
  <si>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</si>
  <si>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</si>
  <si>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</si>
  <si>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</si>
  <si>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</si>
  <si>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</si>
  <si>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</si>
  <si>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</si>
  <si>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</si>
  <si>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</si>
  <si>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</si>
  <si>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</si>
  <si>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</si>
  <si>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</si>
  <si>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</si>
  <si>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</si>
  <si>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</si>
  <si>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</si>
  <si>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</si>
  <si>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</si>
  <si>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</si>
  <si>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</si>
  <si>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</si>
  <si>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</si>
  <si>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</si>
  <si>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</si>
  <si>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</si>
  <si>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</si>
  <si>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</si>
  <si>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</si>
  <si>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</si>
  <si>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</si>
  <si>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</si>
  <si>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</si>
  <si>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</si>
  <si>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</si>
  <si>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</si>
  <si>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</si>
  <si>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</si>
  <si>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</si>
  <si>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</si>
  <si>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</si>
  <si>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</si>
  <si>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</si>
  <si>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</si>
  <si>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</si>
  <si>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</si>
  <si>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</si>
  <si>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</si>
  <si>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</si>
  <si>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</si>
  <si>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</si>
  <si>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</si>
  <si>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</si>
  <si>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</si>
  <si>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</si>
  <si>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</si>
  <si>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</si>
  <si>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</si>
  <si>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</si>
  <si>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</si>
  <si>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</si>
  <si>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</si>
  <si>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</si>
  <si>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</si>
  <si>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</si>
  <si>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</si>
  <si>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</si>
  <si>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</si>
  <si>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</si>
  <si>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</si>
  <si>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</si>
  <si>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</si>
  <si>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</si>
  <si>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</si>
  <si>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</si>
  <si>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</si>
  <si>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</si>
  <si>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</si>
  <si>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</si>
  <si>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</si>
  <si>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</si>
  <si>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</si>
  <si>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</si>
  <si>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</si>
  <si>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</si>
  <si>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</si>
  <si>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</si>
  <si>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</si>
  <si>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</si>
  <si>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</si>
  <si>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</si>
  <si>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</si>
  <si>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</si>
  <si>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</si>
  <si>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</si>
  <si>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</si>
  <si>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</si>
  <si>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</si>
  <si>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</si>
  <si>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</si>
  <si>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</si>
  <si>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</si>
  <si>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</si>
  <si>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</si>
  <si>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</si>
  <si>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</si>
  <si>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</si>
  <si>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</si>
  <si>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</si>
  <si>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</si>
  <si>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</si>
  <si>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</si>
  <si>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</si>
  <si>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</si>
  <si>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</si>
  <si>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</si>
  <si>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</si>
  <si>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</si>
  <si>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</si>
  <si>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</si>
  <si>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</si>
  <si>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</si>
  <si>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</si>
  <si>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</si>
  <si>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</si>
  <si>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</si>
  <si>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</si>
  <si>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</si>
  <si>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</si>
  <si>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</si>
  <si>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</si>
  <si>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</si>
  <si>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</si>
  <si>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</si>
  <si>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</si>
  <si>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</si>
  <si>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</si>
  <si>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</si>
  <si>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</si>
  <si>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</si>
  <si>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</si>
  <si>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</si>
  <si>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</si>
  <si>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</si>
  <si>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</si>
  <si>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</si>
  <si>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</si>
  <si>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</si>
  <si>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</si>
  <si>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</si>
  <si>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</si>
  <si>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</si>
  <si>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</si>
  <si>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</si>
  <si>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</si>
  <si>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</si>
  <si>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</si>
  <si>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</si>
  <si>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</si>
  <si>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</si>
  <si>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</si>
  <si>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</si>
  <si>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</si>
  <si>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</si>
  <si>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</si>
  <si>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</si>
  <si>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</si>
  <si>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</si>
  <si>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</si>
  <si>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</si>
  <si>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</si>
  <si>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</si>
  <si>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</si>
  <si>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</si>
  <si>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</si>
  <si>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</si>
  <si>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</si>
  <si>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</si>
  <si>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</si>
  <si>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</si>
  <si>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</si>
  <si>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</si>
  <si>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</si>
  <si>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</si>
  <si>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</si>
  <si>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</si>
  <si>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</si>
  <si>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</si>
  <si>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</si>
  <si>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</si>
  <si>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</si>
  <si>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</si>
  <si>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</si>
  <si>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</si>
  <si>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</si>
  <si>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</si>
  <si>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</si>
  <si>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</si>
  <si>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</si>
  <si>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</si>
  <si>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</si>
  <si>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</si>
  <si>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</si>
  <si>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</si>
  <si>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</si>
  <si>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</si>
  <si>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</si>
  <si>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</si>
  <si>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</si>
  <si>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</si>
  <si>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</si>
  <si>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</si>
  <si>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</si>
  <si>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</si>
  <si>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</si>
  <si>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</si>
  <si>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</si>
  <si>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</si>
  <si>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</si>
  <si>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</si>
  <si>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</si>
  <si>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</si>
  <si>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</si>
  <si>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</si>
  <si>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</si>
  <si>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</si>
  <si>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</si>
  <si>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</si>
  <si>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</si>
  <si>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</si>
  <si>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</si>
  <si>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</si>
  <si>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</si>
  <si>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</si>
  <si>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</si>
  <si>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</si>
  <si>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</si>
  <si>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</si>
  <si>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</si>
  <si>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</si>
  <si>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</si>
  <si>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</si>
  <si>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</si>
  <si>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</si>
  <si>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</si>
  <si>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</si>
  <si>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</si>
  <si>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</si>
  <si>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</si>
  <si>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</si>
  <si>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</si>
  <si>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</si>
  <si>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</si>
  <si>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</si>
  <si>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</si>
  <si>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</si>
  <si>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</si>
  <si>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</si>
  <si>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</si>
  <si>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</si>
  <si>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</si>
  <si>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</si>
  <si>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</si>
  <si>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</si>
  <si>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</si>
  <si>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</si>
  <si>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</si>
  <si>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</si>
  <si>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</si>
  <si>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</si>
  <si>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</si>
  <si>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</si>
  <si>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</si>
  <si>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</si>
  <si>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</si>
  <si>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</si>
  <si>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</si>
  <si>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</si>
  <si>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</si>
  <si>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</si>
  <si>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</si>
  <si>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</si>
  <si>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</si>
  <si>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</si>
  <si>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</si>
  <si>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</si>
  <si>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</si>
  <si>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</si>
  <si>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</si>
  <si>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</si>
  <si>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</si>
  <si>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</si>
  <si>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</si>
  <si>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</si>
  <si>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</si>
  <si>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</si>
  <si>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</si>
  <si>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</si>
  <si>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</si>
  <si>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</si>
  <si>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</si>
  <si>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</si>
  <si>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</si>
  <si>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</si>
  <si>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</si>
  <si>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</si>
  <si>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</si>
  <si>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</si>
  <si>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</si>
  <si>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</si>
  <si>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</si>
  <si>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</si>
  <si>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</si>
  <si>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</si>
  <si>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</si>
  <si>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</si>
  <si>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</si>
  <si>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</si>
  <si>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</si>
  <si>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</si>
  <si>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</si>
  <si>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</si>
  <si>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</si>
  <si>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</si>
  <si>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</si>
  <si>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</si>
  <si>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</si>
  <si>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</si>
  <si>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</si>
  <si>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</si>
  <si>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</si>
  <si>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</si>
  <si>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</si>
  <si>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</si>
  <si>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</si>
  <si>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</si>
  <si>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</si>
  <si>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</si>
  <si>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</si>
  <si>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</si>
  <si>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</si>
  <si>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</si>
  <si>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</si>
  <si>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</si>
  <si>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</si>
  <si>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</si>
  <si>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</si>
  <si>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</si>
  <si>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</si>
  <si>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</si>
  <si>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</si>
  <si>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</si>
  <si>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</si>
  <si>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</si>
  <si>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</si>
  <si>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</si>
  <si>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</si>
  <si>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</si>
  <si>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</si>
  <si>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</si>
  <si>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</si>
  <si>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</si>
  <si>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</si>
  <si>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</si>
  <si>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</si>
  <si>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</si>
  <si>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</si>
  <si>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</si>
  <si>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</si>
  <si>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</si>
  <si>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</si>
  <si>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</si>
  <si>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</si>
  <si>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</si>
  <si>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</si>
  <si>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</si>
  <si>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</si>
  <si>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</si>
  <si>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</si>
  <si>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</si>
  <si>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</si>
  <si>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</si>
  <si>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</si>
  <si>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</si>
  <si>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</si>
  <si>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</si>
  <si>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</si>
  <si>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</si>
  <si>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</si>
  <si>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</si>
  <si>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</si>
  <si>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</si>
  <si>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</si>
  <si>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</si>
  <si>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</si>
  <si>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</si>
  <si>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</si>
  <si>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</si>
  <si>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</si>
  <si>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</si>
  <si>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</si>
  <si>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</si>
  <si>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</si>
  <si>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</si>
  <si>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</si>
  <si>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</si>
  <si>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</si>
  <si>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</si>
  <si>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</si>
  <si>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</si>
  <si>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</si>
  <si>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</si>
  <si>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</si>
  <si>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</si>
  <si>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</si>
  <si>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</si>
  <si>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</si>
  <si>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</si>
  <si>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</si>
  <si>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</si>
  <si>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</si>
  <si>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</si>
  <si>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</si>
  <si>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</si>
  <si>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</si>
  <si>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</si>
  <si>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</si>
  <si>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</si>
  <si>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</si>
  <si>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</si>
  <si>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</si>
  <si>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</si>
  <si>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</si>
  <si>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</si>
  <si>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</si>
  <si>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</si>
  <si>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</si>
  <si>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</si>
  <si>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</si>
  <si>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</si>
  <si>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</si>
  <si>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</si>
  <si>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</si>
  <si>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</si>
  <si>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</si>
  <si>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</si>
  <si>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</si>
  <si>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</si>
  <si>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</si>
  <si>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</si>
  <si>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</si>
  <si>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</si>
  <si>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</si>
  <si>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</si>
  <si>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</si>
  <si>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</si>
  <si>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</si>
  <si>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</si>
  <si>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</si>
  <si>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</si>
  <si>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</si>
  <si>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</si>
  <si>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</si>
  <si>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</si>
  <si>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</si>
  <si>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</si>
  <si>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</si>
  <si>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</si>
  <si>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</si>
  <si>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</si>
  <si>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</si>
  <si>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</si>
  <si>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</si>
  <si>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</si>
  <si>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</si>
  <si>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</si>
  <si>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</si>
  <si>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</si>
  <si>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</si>
  <si>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</si>
  <si>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</si>
  <si>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</si>
  <si>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</si>
  <si>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</si>
  <si>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</si>
  <si>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</si>
  <si>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</si>
  <si>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</si>
  <si>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</si>
  <si>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</si>
  <si>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</si>
  <si>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</si>
  <si>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</si>
  <si>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</si>
  <si>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</si>
  <si>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</si>
  <si>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</si>
  <si>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</si>
  <si>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</si>
  <si>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</si>
  <si>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</si>
  <si>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</si>
  <si>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</si>
  <si>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</si>
  <si>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</si>
  <si>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</si>
  <si>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</si>
  <si>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</si>
  <si>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</si>
  <si>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</si>
  <si>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</si>
  <si>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</si>
  <si>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</si>
  <si>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</si>
  <si>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</si>
  <si>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</si>
  <si>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</si>
  <si>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</si>
  <si>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</si>
  <si>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</si>
  <si>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</si>
  <si>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</si>
  <si>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</si>
  <si>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</si>
  <si>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</si>
  <si>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</si>
  <si>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</si>
  <si>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</si>
  <si>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</si>
  <si>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</si>
  <si>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</si>
  <si>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</si>
  <si>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</si>
  <si>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</si>
  <si>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</si>
  <si>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</si>
  <si>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</si>
  <si>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</si>
  <si>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</si>
  <si>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</si>
  <si>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</si>
  <si>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</si>
  <si>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</si>
  <si>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</si>
  <si>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</si>
  <si>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</si>
  <si>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</si>
  <si>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</si>
  <si>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</si>
  <si>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</si>
  <si>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</si>
  <si>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</si>
  <si>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</si>
  <si>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</si>
  <si>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</si>
  <si>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</si>
  <si>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</si>
  <si>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</si>
  <si>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</si>
  <si>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</si>
  <si>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</si>
  <si>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</si>
  <si>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</si>
  <si>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</si>
  <si>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</si>
  <si>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</si>
  <si>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</si>
  <si>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</si>
  <si>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</si>
  <si>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</si>
  <si>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</si>
  <si>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</si>
  <si>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</si>
  <si>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</si>
  <si>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</si>
  <si>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</si>
  <si>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</si>
  <si>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</si>
  <si>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</si>
  <si>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</si>
  <si>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</si>
  <si>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</si>
  <si>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</si>
  <si>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</si>
  <si>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</si>
  <si>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</si>
  <si>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</si>
  <si>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</si>
  <si>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</si>
  <si>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</si>
  <si>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</si>
  <si>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</si>
  <si>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</si>
  <si>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</si>
  <si>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</si>
  <si>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</si>
  <si>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</si>
  <si>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</si>
  <si>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</si>
  <si>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</si>
  <si>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</si>
  <si>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</si>
  <si>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</si>
  <si>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</si>
  <si>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</si>
  <si>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</si>
  <si>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</si>
  <si>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</si>
  <si>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</si>
  <si>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</si>
  <si>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</si>
  <si>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</si>
  <si>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</si>
  <si>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</si>
  <si>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</si>
  <si>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</si>
  <si>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</si>
  <si>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</si>
  <si>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</si>
  <si>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</si>
  <si>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</si>
  <si>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</si>
  <si>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</si>
  <si>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</si>
  <si>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</si>
  <si>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</si>
  <si>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</si>
  <si>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</si>
  <si>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</si>
  <si>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</si>
  <si>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</si>
  <si>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</si>
  <si>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</si>
  <si>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</si>
  <si>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</si>
  <si>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</si>
  <si>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</si>
  <si>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</si>
  <si>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</si>
  <si>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</si>
  <si>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</si>
  <si>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</si>
  <si>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</si>
  <si>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</si>
  <si>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</si>
  <si>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</si>
  <si>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</si>
  <si>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</si>
  <si>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</si>
  <si>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</si>
  <si>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</si>
  <si>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</si>
  <si>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</si>
  <si>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</si>
  <si>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</si>
  <si>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</si>
  <si>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</si>
  <si>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</si>
  <si>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</si>
  <si>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</si>
  <si>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</si>
  <si>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</si>
  <si>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</si>
  <si>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</si>
  <si>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</si>
  <si>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</si>
  <si>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</si>
  <si>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</si>
  <si>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</si>
  <si>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</si>
  <si>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</si>
  <si>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</si>
  <si>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</si>
  <si>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</si>
  <si>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</si>
  <si>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</si>
  <si>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</si>
  <si>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</si>
  <si>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</si>
  <si>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</si>
  <si>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</si>
  <si>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</si>
  <si>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</si>
  <si>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</si>
  <si>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</si>
  <si>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</si>
  <si>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</si>
  <si>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</si>
  <si>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</si>
  <si>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</si>
  <si>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</si>
  <si>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</si>
  <si>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</si>
  <si>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</si>
  <si>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</si>
  <si>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</si>
  <si>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</si>
  <si>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</si>
  <si>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</si>
  <si>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</si>
  <si>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</si>
  <si>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</si>
  <si>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</si>
  <si>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</si>
  <si>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</si>
  <si>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</si>
  <si>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</si>
  <si>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</si>
  <si>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</si>
  <si>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</si>
  <si>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</si>
  <si>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</si>
  <si>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</si>
  <si>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</si>
  <si>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</si>
  <si>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</si>
  <si>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</si>
  <si>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</si>
  <si>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</si>
  <si>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</si>
  <si>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</si>
  <si>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</si>
  <si>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</si>
  <si>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</si>
  <si>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</si>
  <si>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</si>
  <si>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</si>
  <si>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</si>
  <si>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</si>
  <si>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</si>
  <si>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</si>
  <si>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</si>
  <si>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</si>
  <si>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</si>
  <si>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</si>
  <si>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</si>
  <si>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</si>
  <si>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</si>
  <si>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</si>
  <si>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</si>
  <si>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</si>
  <si>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</si>
  <si>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</si>
  <si>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</si>
  <si>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</si>
  <si>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</si>
  <si>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</si>
  <si>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</si>
  <si>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</si>
  <si>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</si>
  <si>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</si>
  <si>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</si>
  <si>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</si>
  <si>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</si>
  <si>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</si>
  <si>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</si>
  <si>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</si>
  <si>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</si>
  <si>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</si>
  <si>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</si>
  <si>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</si>
  <si>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</si>
  <si>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</si>
  <si>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</si>
  <si>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</si>
  <si>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</si>
  <si>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</si>
  <si>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</si>
  <si>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</si>
  <si>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</si>
  <si>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</si>
  <si>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</si>
  <si>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</si>
  <si>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</si>
  <si>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</si>
  <si>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</si>
  <si>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</si>
  <si>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</si>
  <si>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</si>
  <si>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</si>
  <si>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</si>
  <si>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</si>
  <si>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</si>
  <si>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</si>
  <si>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</si>
  <si>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</si>
  <si>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</si>
  <si>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</si>
  <si>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</si>
  <si>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</si>
  <si>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</si>
  <si>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</si>
  <si>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</si>
  <si>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</si>
  <si>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</si>
  <si>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</si>
  <si>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</si>
  <si>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</si>
  <si>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</si>
  <si>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</si>
  <si>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</si>
  <si>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</si>
  <si>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</si>
  <si>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</si>
  <si>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</si>
  <si>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</si>
  <si>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</si>
  <si>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</si>
  <si>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</si>
  <si>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</si>
  <si>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</si>
  <si>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</si>
  <si>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</si>
  <si>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</si>
  <si>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</si>
  <si>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</si>
  <si>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</si>
  <si>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</si>
  <si>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</si>
  <si>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</si>
  <si>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</si>
  <si>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</si>
  <si>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</si>
  <si>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</si>
  <si>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</si>
  <si>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</si>
  <si>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</si>
  <si>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</si>
  <si>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</si>
  <si>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</si>
  <si>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</si>
  <si>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</si>
  <si>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</si>
  <si>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</si>
  <si>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</si>
  <si>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</si>
  <si>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</si>
  <si>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</si>
  <si>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</si>
  <si>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</si>
  <si>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</si>
  <si>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</si>
  <si>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</si>
  <si>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</si>
  <si>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</si>
  <si>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</si>
  <si>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</si>
  <si>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</si>
  <si>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</si>
  <si>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</si>
  <si>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</si>
  <si>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</si>
  <si>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</si>
  <si>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</si>
  <si>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</si>
  <si>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</si>
  <si>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</si>
  <si>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</si>
  <si>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</si>
  <si>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</si>
  <si>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</si>
  <si>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</si>
  <si>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</si>
  <si>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</si>
  <si>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</si>
  <si>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</si>
  <si>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</si>
  <si>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</si>
  <si>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</si>
  <si>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</si>
  <si>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</si>
  <si>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</si>
  <si>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</si>
  <si>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</si>
  <si>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</si>
  <si>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</si>
  <si>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</si>
  <si>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</si>
  <si>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</si>
  <si>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</si>
  <si>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</si>
  <si>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</si>
  <si>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</si>
  <si>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</si>
  <si>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</si>
  <si>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</si>
  <si>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</si>
  <si>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</si>
  <si>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</si>
  <si>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</si>
  <si>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</si>
  <si>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</si>
  <si>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</si>
  <si>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</si>
  <si>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</si>
  <si>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</si>
  <si>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</si>
  <si>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</si>
  <si>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</si>
  <si>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</si>
  <si>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</si>
  <si>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</si>
  <si>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</si>
  <si>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</si>
  <si>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</si>
  <si>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</si>
  <si>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</si>
  <si>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</si>
  <si>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</si>
  <si>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</si>
  <si>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</si>
  <si>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</si>
  <si>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</si>
  <si>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</si>
  <si>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</si>
  <si>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</si>
  <si>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</si>
  <si>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</si>
  <si>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</si>
  <si>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</si>
  <si>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</si>
  <si>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</si>
  <si>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</si>
  <si>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</si>
  <si>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</si>
  <si>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</si>
  <si>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</si>
  <si>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</si>
  <si>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</si>
  <si>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</si>
  <si>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</si>
  <si>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</si>
  <si>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</si>
  <si>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</si>
  <si>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</si>
  <si>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</si>
  <si>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</si>
  <si>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</si>
  <si>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</si>
  <si>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</si>
  <si>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</si>
  <si>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</si>
  <si>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</si>
  <si>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</si>
  <si>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</si>
  <si>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</si>
  <si>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</si>
  <si>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</si>
  <si>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</si>
  <si>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</si>
  <si>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</si>
  <si>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</si>
  <si>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</si>
  <si>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</si>
  <si>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</si>
  <si>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</si>
  <si>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</si>
  <si>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</si>
  <si>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</si>
  <si>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</si>
  <si>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</si>
  <si>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</si>
  <si>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</si>
  <si>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</si>
  <si>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</si>
  <si>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</si>
  <si>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</si>
  <si>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</si>
  <si>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</si>
  <si>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</si>
  <si>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</si>
  <si>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</si>
  <si>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</si>
  <si>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</si>
  <si>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</si>
  <si>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</si>
  <si>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</si>
  <si>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</si>
  <si>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</si>
  <si>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</si>
  <si>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</si>
  <si>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</si>
  <si>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</si>
  <si>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</si>
  <si>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</si>
  <si>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</si>
  <si>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</si>
  <si>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</si>
  <si>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</si>
  <si>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</si>
  <si>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</si>
  <si>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</si>
  <si>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</si>
  <si>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</si>
  <si>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</si>
  <si>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</si>
  <si>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</si>
  <si>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</si>
  <si>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</si>
  <si>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</si>
  <si>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</si>
  <si>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</si>
  <si>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</si>
  <si>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</si>
  <si>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</si>
  <si>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</si>
  <si>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</si>
  <si>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</si>
  <si>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</si>
  <si>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</si>
  <si>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</si>
  <si>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</si>
  <si>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</si>
  <si>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</si>
  <si>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</si>
  <si>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</si>
  <si>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</si>
  <si>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</si>
  <si>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</si>
  <si>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</si>
  <si>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</si>
  <si>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</si>
  <si>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</si>
  <si>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</si>
  <si>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</si>
  <si>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</si>
  <si>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</si>
  <si>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</si>
  <si>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</si>
  <si>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</si>
  <si>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</si>
  <si>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</si>
  <si>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</si>
  <si>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</si>
  <si>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</si>
  <si>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</si>
  <si>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</si>
  <si>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</si>
  <si>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</si>
  <si>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</si>
  <si>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</si>
  <si>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</si>
  <si>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</si>
  <si>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</si>
  <si>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</si>
  <si>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</si>
  <si>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</si>
  <si>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</si>
  <si>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</si>
  <si>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</si>
  <si>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</si>
  <si>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</si>
  <si>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</si>
  <si>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</si>
  <si>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</si>
  <si>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</si>
  <si>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</si>
  <si>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</si>
  <si>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</si>
  <si>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</si>
  <si>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</si>
  <si>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</si>
  <si>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</si>
  <si>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</si>
  <si>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</si>
  <si>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</si>
  <si>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</si>
  <si>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</si>
  <si>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</si>
  <si>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</si>
  <si>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</si>
  <si>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</si>
  <si>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</si>
  <si>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</si>
  <si>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</si>
  <si>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</si>
  <si>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</si>
  <si>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</si>
  <si>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</si>
  <si>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</si>
  <si>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</si>
  <si>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</si>
  <si>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</si>
  <si>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</si>
  <si>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</si>
  <si>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</si>
  <si>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</si>
  <si>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</si>
  <si>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</si>
  <si>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</si>
  <si>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</si>
  <si>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</si>
  <si>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</si>
  <si>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</si>
  <si>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</si>
  <si>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</si>
  <si>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</si>
  <si>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</si>
  <si>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</si>
  <si>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</si>
  <si>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</si>
  <si>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</si>
  <si>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</si>
  <si>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</si>
  <si>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</si>
  <si>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</si>
  <si>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</si>
  <si>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</si>
  <si>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</si>
  <si>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</si>
  <si>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</si>
  <si>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</si>
  <si>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</si>
  <si>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</si>
  <si>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</si>
  <si>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</si>
  <si>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</si>
  <si>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</si>
  <si>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</si>
  <si>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</si>
  <si>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</si>
  <si>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</si>
  <si>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</si>
  <si>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</si>
  <si>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</si>
  <si>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</si>
  <si>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</si>
  <si>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</si>
  <si>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</si>
  <si>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</si>
  <si>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</si>
  <si>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</si>
  <si>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</si>
  <si>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</si>
  <si>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</si>
  <si>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</si>
  <si>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</si>
  <si>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</si>
  <si>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</si>
  <si>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</si>
  <si>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</si>
  <si>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</si>
  <si>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</si>
  <si>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</si>
  <si>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</si>
  <si>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</si>
  <si>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</si>
  <si>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</si>
  <si>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</si>
  <si>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</si>
  <si>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</si>
  <si>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</si>
  <si>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</si>
  <si>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</si>
  <si>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</si>
  <si>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</si>
  <si>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</si>
  <si>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</si>
  <si>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</si>
  <si>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</si>
  <si>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</si>
  <si>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</si>
  <si>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</si>
  <si>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</si>
  <si>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</si>
  <si>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</si>
  <si>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</si>
  <si>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</si>
  <si>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</si>
  <si>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</si>
  <si>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</si>
  <si>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</si>
  <si>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</si>
  <si>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</si>
  <si>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</si>
  <si>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</si>
  <si>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</si>
  <si>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</si>
  <si>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</si>
  <si>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</si>
  <si>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</si>
  <si>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</si>
  <si>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</si>
  <si>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</si>
  <si>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</si>
  <si>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</si>
  <si>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</si>
  <si>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</si>
  <si>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</si>
  <si>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</si>
  <si>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</si>
  <si>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</si>
  <si>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</si>
  <si>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</si>
  <si>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</si>
  <si>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</si>
  <si>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</si>
  <si>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</si>
  <si>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</si>
  <si>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</si>
  <si>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</si>
  <si>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</si>
  <si>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</si>
  <si>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</si>
  <si>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</si>
  <si>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</si>
  <si>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</si>
  <si>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</si>
  <si>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</si>
  <si>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</si>
  <si>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</si>
  <si>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</si>
  <si>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</si>
  <si>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</si>
  <si>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</si>
  <si>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</si>
  <si>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</si>
  <si>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</si>
  <si>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</si>
  <si>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</si>
  <si>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</si>
  <si>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</si>
  <si>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</si>
  <si>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</si>
  <si>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</si>
  <si>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</si>
  <si>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</si>
  <si>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</si>
  <si>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</si>
  <si>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</si>
  <si>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</si>
  <si>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</si>
  <si>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</si>
  <si>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</si>
  <si>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</si>
  <si>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</si>
  <si>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</si>
  <si>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</si>
  <si>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</si>
  <si>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</si>
  <si>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</si>
  <si>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</si>
  <si>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</si>
  <si>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</si>
  <si>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</si>
  <si>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</si>
  <si>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</si>
  <si>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</si>
  <si>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</si>
  <si>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</si>
  <si>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</si>
  <si>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</si>
  <si>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</si>
  <si>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</si>
  <si>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</si>
  <si>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</si>
  <si>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</si>
  <si>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</si>
  <si>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</si>
  <si>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</si>
  <si>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</si>
  <si>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</si>
  <si>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</si>
  <si>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</si>
  <si>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</si>
  <si>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</si>
  <si>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</si>
  <si>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</si>
  <si>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</si>
  <si>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</si>
  <si>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</si>
  <si>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</si>
  <si>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</si>
  <si>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</si>
  <si>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</si>
  <si>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</si>
  <si>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</si>
  <si>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</si>
  <si>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</si>
  <si>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</si>
  <si>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</si>
  <si>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</si>
  <si>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</si>
  <si>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</si>
  <si>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</si>
  <si>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</si>
  <si>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</si>
  <si>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</si>
  <si>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</si>
  <si>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</si>
  <si>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</si>
  <si>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</si>
  <si>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</si>
  <si>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</si>
  <si>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</si>
  <si>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</si>
  <si>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</si>
  <si>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</si>
  <si>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</si>
  <si>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</si>
  <si>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</si>
  <si>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</si>
  <si>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</si>
  <si>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</si>
  <si>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</si>
  <si>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</si>
  <si>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</si>
  <si>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</si>
  <si>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</si>
  <si>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</si>
  <si>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</si>
  <si>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</si>
  <si>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</si>
  <si>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</si>
  <si>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</si>
  <si>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</si>
  <si>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</si>
  <si>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</si>
  <si>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</si>
  <si>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</si>
  <si>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</si>
  <si>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</si>
  <si>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</si>
  <si>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</si>
  <si>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</si>
  <si>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</si>
  <si>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</si>
  <si>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</si>
  <si>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</si>
  <si>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</si>
  <si>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</si>
  <si>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</si>
  <si>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</si>
  <si>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</si>
  <si>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</si>
  <si>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</si>
  <si>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</si>
  <si>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</si>
  <si>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</si>
  <si>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</si>
  <si>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</si>
  <si>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</si>
  <si>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</si>
  <si>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</si>
  <si>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</si>
  <si>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</si>
  <si>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</si>
  <si>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</si>
  <si>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</si>
  <si>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</si>
  <si>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</si>
  <si>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</si>
  <si>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</si>
  <si>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</si>
  <si>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</si>
  <si>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</si>
  <si>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</si>
  <si>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</si>
  <si>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</si>
  <si>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</si>
  <si>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</si>
  <si>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</si>
  <si>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</si>
  <si>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</si>
  <si>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</si>
  <si>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</si>
  <si>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</si>
  <si>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</si>
  <si>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</si>
  <si>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</si>
  <si>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</si>
  <si>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</si>
  <si>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</si>
  <si>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</si>
  <si>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</si>
  <si>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</si>
  <si>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</si>
  <si>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</si>
  <si>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</si>
  <si>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</si>
  <si>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</si>
  <si>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</si>
  <si>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</si>
  <si>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</si>
  <si>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</si>
  <si>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</si>
  <si>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</si>
  <si>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</si>
  <si>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</si>
  <si>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</si>
  <si>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</si>
  <si>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</si>
  <si>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</si>
  <si>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</si>
  <si>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</si>
  <si>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</si>
  <si>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</si>
  <si>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</si>
  <si>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</si>
  <si>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</si>
  <si>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</si>
  <si>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</si>
  <si>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</si>
  <si>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</si>
  <si>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</si>
  <si>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</si>
  <si>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</si>
  <si>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</si>
  <si>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</si>
  <si>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</si>
  <si>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</si>
  <si>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</si>
  <si>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</si>
  <si>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</si>
  <si>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</si>
  <si>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</si>
  <si>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</si>
  <si>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</si>
  <si>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</si>
  <si>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</si>
  <si>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</si>
  <si>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</si>
  <si>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</si>
  <si>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</si>
  <si>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</si>
  <si>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</si>
  <si>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</si>
  <si>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</si>
  <si>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</si>
  <si>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</si>
  <si>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</si>
  <si>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</si>
  <si>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</si>
  <si>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</si>
  <si>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</si>
  <si>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</si>
  <si>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</si>
  <si>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</si>
  <si>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</si>
  <si>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</si>
  <si>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</si>
  <si>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</si>
  <si>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</si>
  <si>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</si>
  <si>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</si>
  <si>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</si>
  <si>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</si>
  <si>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</si>
  <si>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</si>
  <si>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</si>
  <si>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</si>
  <si>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</si>
  <si>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</si>
  <si>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</si>
  <si>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</si>
  <si>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</si>
  <si>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</si>
  <si>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</si>
  <si>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</si>
  <si>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</si>
  <si>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</si>
  <si>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</si>
  <si>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</si>
  <si>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</si>
  <si>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</si>
  <si>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</si>
  <si>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</si>
  <si>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</si>
  <si>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</si>
  <si>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</si>
  <si>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</si>
  <si>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</si>
  <si>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</si>
  <si>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</si>
  <si>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</si>
  <si>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</si>
  <si>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</si>
  <si>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</si>
  <si>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</si>
  <si>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</si>
  <si>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</si>
  <si>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</si>
  <si>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</si>
  <si>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</si>
  <si>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</si>
  <si>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</si>
  <si>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</si>
  <si>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</si>
  <si>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</si>
  <si>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</si>
  <si>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</si>
  <si>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</si>
  <si>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</si>
  <si>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</si>
  <si>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</si>
  <si>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</si>
  <si>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</si>
  <si>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</si>
  <si>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</si>
  <si>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</si>
  <si>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</si>
  <si>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</si>
  <si>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</si>
  <si>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</si>
  <si>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</si>
  <si>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</si>
  <si>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</si>
  <si>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</si>
  <si>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</si>
  <si>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</si>
  <si>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</si>
  <si>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</si>
  <si>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</si>
  <si>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</si>
  <si>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</si>
  <si>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</si>
  <si>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</si>
  <si>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</si>
  <si>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</si>
  <si>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</si>
  <si>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</si>
  <si>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</si>
  <si>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</si>
  <si>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</si>
  <si>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</si>
  <si>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</si>
  <si>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</si>
  <si>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</si>
  <si>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</si>
  <si>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</si>
  <si>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</si>
  <si>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</si>
  <si>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</si>
  <si>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</si>
  <si>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</si>
  <si>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</si>
  <si>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</si>
  <si>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</si>
  <si>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</si>
  <si>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</si>
  <si>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</si>
  <si>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</si>
  <si>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</si>
  <si>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</si>
  <si>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</si>
  <si>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</si>
  <si>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</si>
  <si>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</si>
  <si>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</si>
  <si>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</si>
  <si>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</si>
  <si>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</si>
  <si>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</si>
  <si>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</si>
  <si>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</si>
  <si>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</si>
  <si>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</si>
  <si>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</si>
  <si>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</si>
  <si>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</si>
  <si>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</si>
  <si>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</si>
  <si>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</si>
  <si>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</si>
  <si>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</si>
  <si>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</si>
  <si>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</si>
  <si>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</si>
  <si>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</si>
  <si>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</si>
  <si>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</si>
  <si>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</si>
  <si>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</si>
  <si>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</si>
  <si>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</si>
  <si>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</si>
  <si>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</si>
  <si>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</si>
  <si>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</si>
  <si>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</si>
  <si>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</si>
  <si>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</si>
  <si>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</si>
  <si>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</si>
  <si>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</si>
  <si>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</si>
  <si>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</si>
  <si>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</si>
  <si>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</si>
  <si>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</si>
  <si>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</si>
  <si>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</si>
  <si>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</si>
  <si>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</si>
  <si>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</si>
  <si>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</si>
  <si>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</si>
  <si>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</si>
  <si>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</si>
  <si>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</si>
  <si>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</si>
  <si>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</si>
  <si>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</si>
  <si>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</si>
  <si>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</si>
  <si>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</si>
  <si>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</si>
  <si>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</si>
  <si>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</si>
  <si>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</si>
  <si>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</si>
  <si>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</si>
  <si>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</si>
  <si>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</si>
  <si>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</si>
  <si>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</si>
  <si>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</si>
  <si>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</si>
  <si>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</si>
  <si>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</si>
  <si>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</si>
  <si>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</si>
  <si>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</si>
  <si>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</si>
  <si>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</si>
  <si>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</si>
  <si>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</si>
  <si>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</si>
  <si>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</si>
  <si>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</si>
  <si>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</si>
  <si>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</si>
  <si>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</si>
  <si>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</si>
  <si>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</si>
  <si>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</si>
  <si>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</si>
  <si>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</si>
  <si>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</si>
  <si>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</si>
  <si>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</si>
  <si>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</si>
  <si>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</si>
  <si>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</si>
  <si>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</si>
  <si>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</si>
  <si>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</si>
  <si>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</si>
  <si>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</si>
  <si>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</si>
  <si>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</si>
  <si>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</si>
  <si>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</si>
  <si>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</si>
  <si>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</si>
  <si>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</si>
  <si>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</si>
  <si>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</si>
  <si>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</si>
  <si>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</si>
  <si>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</si>
  <si>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</si>
  <si>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</si>
  <si>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</si>
  <si>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</si>
  <si>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</si>
  <si>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</si>
  <si>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</si>
  <si>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</si>
  <si>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</si>
  <si>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</si>
  <si>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</si>
  <si>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</si>
  <si>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</si>
  <si>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</si>
  <si>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</si>
  <si>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</si>
  <si>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</si>
  <si>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</si>
  <si>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</si>
  <si>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</si>
  <si>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</si>
  <si>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</si>
  <si>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</si>
  <si>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</si>
  <si>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</si>
  <si>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</si>
  <si>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</si>
  <si>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</si>
  <si>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</si>
  <si>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</si>
  <si>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</si>
  <si>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</si>
  <si>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</si>
  <si>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</si>
  <si>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</si>
  <si>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</si>
  <si>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</si>
  <si>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</si>
  <si>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</si>
  <si>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</si>
  <si>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</si>
  <si>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</si>
  <si>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</si>
  <si>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</si>
  <si>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</si>
  <si>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</si>
  <si>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</si>
  <si>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</si>
  <si>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</si>
  <si>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</si>
  <si>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</si>
  <si>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</si>
  <si>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</si>
  <si>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</si>
  <si>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</si>
  <si>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</si>
  <si>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</si>
  <si>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</si>
  <si>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</si>
  <si>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</si>
  <si>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</si>
  <si>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</si>
  <si>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</si>
  <si>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</si>
  <si>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</si>
  <si>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</si>
  <si>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</si>
  <si>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</si>
  <si>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</si>
  <si>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</si>
  <si>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</si>
  <si>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</si>
  <si>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</si>
  <si>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</si>
  <si>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</si>
  <si>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</si>
  <si>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</si>
  <si>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</si>
  <si>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</si>
  <si>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</si>
  <si>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</si>
  <si>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</si>
  <si>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</si>
  <si>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</si>
  <si>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</si>
  <si>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</si>
  <si>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</si>
  <si>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</si>
  <si>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</si>
  <si>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</si>
  <si>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</si>
  <si>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</si>
  <si>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</si>
  <si>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</si>
  <si>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</si>
  <si>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</si>
  <si>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</si>
  <si>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</si>
  <si>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</si>
  <si>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</si>
  <si>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</si>
  <si>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</si>
  <si>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</si>
  <si>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</si>
  <si>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</si>
  <si>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</si>
  <si>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</si>
  <si>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</si>
  <si>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</si>
  <si>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</si>
  <si>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</si>
  <si>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</si>
  <si>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</si>
  <si>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</si>
  <si>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</si>
  <si>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</si>
  <si>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</si>
  <si>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</si>
  <si>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</si>
  <si>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</si>
  <si>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</si>
  <si>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</si>
  <si>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</si>
  <si>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</si>
  <si>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</si>
  <si>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</si>
  <si>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</si>
  <si>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</si>
  <si>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</si>
  <si>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</si>
  <si>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</si>
  <si>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</si>
  <si>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</si>
  <si>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</si>
  <si>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</si>
  <si>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</si>
  <si>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</si>
  <si>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</si>
  <si>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</si>
  <si>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</si>
  <si>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</si>
  <si>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</si>
  <si>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</si>
  <si>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</si>
  <si>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</si>
  <si>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</si>
  <si>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</si>
  <si>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</si>
  <si>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</si>
  <si>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</si>
  <si>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</si>
  <si>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</si>
  <si>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</si>
  <si>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</si>
  <si>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</si>
  <si>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</si>
  <si>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</si>
  <si>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</si>
  <si>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</si>
  <si>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</si>
  <si>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</si>
  <si>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</si>
  <si>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</si>
  <si>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</si>
  <si>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</si>
  <si>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</si>
  <si>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</si>
  <si>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</si>
  <si>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</si>
  <si>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</si>
  <si>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</si>
  <si>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</si>
  <si>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</si>
  <si>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</si>
  <si>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</si>
  <si>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</si>
  <si>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</si>
  <si>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</si>
  <si>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</si>
  <si>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</si>
  <si>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</si>
  <si>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</si>
  <si>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</si>
  <si>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</si>
  <si>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</si>
  <si>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</si>
  <si>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</si>
  <si>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</si>
  <si>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</si>
  <si>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</si>
  <si>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</si>
  <si>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</si>
  <si>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</si>
  <si>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</si>
  <si>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</si>
  <si>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</si>
  <si>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</si>
  <si>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</si>
  <si>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</si>
  <si>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</si>
  <si>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</si>
  <si>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</si>
  <si>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</si>
  <si>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</si>
  <si>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</si>
  <si>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</si>
  <si>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</si>
  <si>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</si>
  <si>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</si>
  <si>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</si>
  <si>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</si>
  <si>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</si>
  <si>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</si>
  <si>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</si>
  <si>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</si>
  <si>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</si>
  <si>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</si>
  <si>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</si>
  <si>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</si>
  <si>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</si>
  <si>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</si>
  <si>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</si>
  <si>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</si>
  <si>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</si>
  <si>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</si>
  <si>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</si>
  <si>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</si>
  <si>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</si>
  <si>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</si>
  <si>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</si>
  <si>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</si>
  <si>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</si>
  <si>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</si>
  <si>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</si>
  <si>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</si>
  <si>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</si>
  <si>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</si>
  <si>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</si>
  <si>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</si>
  <si>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</si>
  <si>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</si>
  <si>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</si>
  <si>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</si>
  <si>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</si>
  <si>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</si>
  <si>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</si>
  <si>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</si>
  <si>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</si>
  <si>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</si>
  <si>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</si>
  <si>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</si>
  <si>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</si>
  <si>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</si>
  <si>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</si>
  <si>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</si>
  <si>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</si>
  <si>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</si>
  <si>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</si>
  <si>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</si>
  <si>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</si>
  <si>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</si>
  <si>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</si>
  <si>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</si>
  <si>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</si>
  <si>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</si>
  <si>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</si>
  <si>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</si>
  <si>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</si>
  <si>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</si>
  <si>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</si>
  <si>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</si>
  <si>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</si>
  <si>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</si>
  <si>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</si>
  <si>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</si>
  <si>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</si>
  <si>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</si>
  <si>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</si>
  <si>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</si>
  <si>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</si>
  <si>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</si>
  <si>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</si>
  <si>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</si>
  <si>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</si>
  <si>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</si>
  <si>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</si>
  <si>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</si>
  <si>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</si>
  <si>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</si>
  <si>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</si>
  <si>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</si>
  <si>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</si>
  <si>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</si>
  <si>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</si>
  <si>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</si>
  <si>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</si>
  <si>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</si>
  <si>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</si>
  <si>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</si>
  <si>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</si>
  <si>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</si>
  <si>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</si>
  <si>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</si>
  <si>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</si>
  <si>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</si>
  <si>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</si>
  <si>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</si>
  <si>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</si>
  <si>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</si>
  <si>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</si>
  <si>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</si>
  <si>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</si>
  <si>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</si>
  <si>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</si>
  <si>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</si>
  <si>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</si>
  <si>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</si>
  <si>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</si>
  <si>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</si>
  <si>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</si>
  <si>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</si>
  <si>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</si>
  <si>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</si>
  <si>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</si>
  <si>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</si>
  <si>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</si>
  <si>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</si>
  <si>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</si>
  <si>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</si>
  <si>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</si>
  <si>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</si>
  <si>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</si>
  <si>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</si>
  <si>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</si>
  <si>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</si>
  <si>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</si>
  <si>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</si>
  <si>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</si>
  <si>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</si>
  <si>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</si>
  <si>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</si>
  <si>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</si>
  <si>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</si>
  <si>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</si>
  <si>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</si>
  <si>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</si>
  <si>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</si>
  <si>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</si>
  <si>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</si>
  <si>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</si>
  <si>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</si>
  <si>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</si>
  <si>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</si>
  <si>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</si>
  <si>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</si>
  <si>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</si>
  <si>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</si>
  <si>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</si>
  <si>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</si>
  <si>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</si>
  <si>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</si>
  <si>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</si>
  <si>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</si>
  <si>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</si>
  <si>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</si>
  <si>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</si>
  <si>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</si>
  <si>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</si>
  <si>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</si>
  <si>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</si>
  <si>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</si>
  <si>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</si>
  <si>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</si>
  <si>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</si>
  <si>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</si>
  <si>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</si>
  <si>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</si>
  <si>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</si>
  <si>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</si>
  <si>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</si>
  <si>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</si>
  <si>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</si>
  <si>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</si>
  <si>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</si>
  <si>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</si>
  <si>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</si>
  <si>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</si>
  <si>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</si>
  <si>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</si>
  <si>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</si>
  <si>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</si>
  <si>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</si>
  <si>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</si>
  <si>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</si>
  <si>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</si>
  <si>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</si>
  <si>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</si>
  <si>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</si>
  <si>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</si>
  <si>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</si>
  <si>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</si>
  <si>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</si>
  <si>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</si>
  <si>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</si>
  <si>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</si>
  <si>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</si>
  <si>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</si>
  <si>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</si>
  <si>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</si>
  <si>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</si>
  <si>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</si>
  <si>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</si>
  <si>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</si>
  <si>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</si>
  <si>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</si>
  <si>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</si>
  <si>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</si>
  <si>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</si>
  <si>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</si>
  <si>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</si>
  <si>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</si>
  <si>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</si>
  <si>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</si>
  <si>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</si>
  <si>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</si>
  <si>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</si>
  <si>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</si>
  <si>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</si>
  <si>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</si>
  <si>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</si>
  <si>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</si>
  <si>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</si>
  <si>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</si>
  <si>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</si>
  <si>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</si>
  <si>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</si>
  <si>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</si>
  <si>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</si>
  <si>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</si>
  <si>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</si>
  <si>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</si>
  <si>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</si>
  <si>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</si>
  <si>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</si>
  <si>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</si>
  <si>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</si>
  <si>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</si>
  <si>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</si>
  <si>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</si>
  <si>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</si>
  <si>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</si>
  <si>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</si>
  <si>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</si>
  <si>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</si>
  <si>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</si>
  <si>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</si>
  <si>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</si>
  <si>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</si>
  <si>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</si>
  <si>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</si>
  <si>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</si>
  <si>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</si>
  <si>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</si>
  <si>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</si>
  <si>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</si>
  <si>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</si>
  <si>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</si>
  <si>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</si>
  <si>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</si>
  <si>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</si>
  <si>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</si>
  <si>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</si>
  <si>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</si>
  <si>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</si>
  <si>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</si>
  <si>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</si>
  <si>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</si>
  <si>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</si>
  <si>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</si>
  <si>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</si>
  <si>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</si>
  <si>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</si>
  <si>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</si>
  <si>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</si>
  <si>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</si>
  <si>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</si>
  <si>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</si>
  <si>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</si>
  <si>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</si>
  <si>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</si>
  <si>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</si>
  <si>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</si>
  <si>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</si>
  <si>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</si>
  <si>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</si>
  <si>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</si>
  <si>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</si>
  <si>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</si>
  <si>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</si>
  <si>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</si>
  <si>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</si>
  <si>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</si>
  <si>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</si>
  <si>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</si>
  <si>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</si>
  <si>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</si>
  <si>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</si>
  <si>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</si>
  <si>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</si>
  <si>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</si>
  <si>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</si>
  <si>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</si>
  <si>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</si>
  <si>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</si>
  <si>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</si>
  <si>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</si>
  <si>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</si>
  <si>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</si>
  <si>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</si>
  <si>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</si>
  <si>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</si>
  <si>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</si>
  <si>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</si>
  <si>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</si>
  <si>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</si>
  <si>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</si>
  <si>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</si>
  <si>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</si>
  <si>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</si>
  <si>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</si>
  <si>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</si>
  <si>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</si>
  <si>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</si>
  <si>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</si>
  <si>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</si>
  <si>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</si>
  <si>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</si>
  <si>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</si>
  <si>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</si>
  <si>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</si>
  <si>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</si>
  <si>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</si>
  <si>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</si>
  <si>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</si>
  <si>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</si>
  <si>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</si>
  <si>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</si>
  <si>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</si>
  <si>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</si>
  <si>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</si>
  <si>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</si>
  <si>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</si>
  <si>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</si>
  <si>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</si>
  <si>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</si>
  <si>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</si>
  <si>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</si>
  <si>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</si>
  <si>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</si>
  <si>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</si>
  <si>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</si>
  <si>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</si>
  <si>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</si>
  <si>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</si>
  <si>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</si>
  <si>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</si>
  <si>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</si>
  <si>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</si>
  <si>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</si>
  <si>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</si>
  <si>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</si>
  <si>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</si>
  <si>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</si>
  <si>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</si>
  <si>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</si>
  <si>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</si>
  <si>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</si>
  <si>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</si>
  <si>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</si>
  <si>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</si>
  <si>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</si>
  <si>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</si>
  <si>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</si>
  <si>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</si>
  <si>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</si>
  <si>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</si>
  <si>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</si>
  <si>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</si>
  <si>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</si>
  <si>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</si>
  <si>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</si>
  <si>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</si>
  <si>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</si>
  <si>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</si>
  <si>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</si>
  <si>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</si>
  <si>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</si>
  <si>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</si>
  <si>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</si>
  <si>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</si>
  <si>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</si>
  <si>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</si>
  <si>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</si>
  <si>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</si>
  <si>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</si>
  <si>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</si>
  <si>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</si>
  <si>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</si>
  <si>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</si>
  <si>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</si>
  <si>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</si>
  <si>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</si>
  <si>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</si>
  <si>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</si>
  <si>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</si>
  <si>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</si>
  <si>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</si>
  <si>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</si>
  <si>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</si>
  <si>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</si>
  <si>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</si>
  <si>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</si>
  <si>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</si>
  <si>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</si>
  <si>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</si>
  <si>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</si>
  <si>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</si>
  <si>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</si>
  <si>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</si>
  <si>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</si>
  <si>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</si>
  <si>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</si>
  <si>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</si>
  <si>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</si>
  <si>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</si>
  <si>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</si>
  <si>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</si>
  <si>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</si>
  <si>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</si>
  <si>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</si>
  <si>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</si>
  <si>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</si>
  <si>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</si>
  <si>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</si>
  <si>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</si>
  <si>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</si>
  <si>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</si>
  <si>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</si>
  <si>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</si>
  <si>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</si>
  <si>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</si>
  <si>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</si>
  <si>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</si>
  <si>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</si>
  <si>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</si>
  <si>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</si>
  <si>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</si>
  <si>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</si>
  <si>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</si>
  <si>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</si>
  <si>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</si>
  <si>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</si>
  <si>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</si>
  <si>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</si>
  <si>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</si>
  <si>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</si>
  <si>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</si>
  <si>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</si>
  <si>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</si>
  <si>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</si>
  <si>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</si>
  <si>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</si>
  <si>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</si>
  <si>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</si>
  <si>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</si>
  <si>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</si>
  <si>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</si>
  <si>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</si>
  <si>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</si>
  <si>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</si>
  <si>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</si>
  <si>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</si>
  <si>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</si>
  <si>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</si>
  <si>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</si>
  <si>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</si>
  <si>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</si>
  <si>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</si>
  <si>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</si>
  <si>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</si>
  <si>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</si>
  <si>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</si>
  <si>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</si>
  <si>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</si>
  <si>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</si>
  <si>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</si>
  <si>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</si>
  <si>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</si>
  <si>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</si>
  <si>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</si>
  <si>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</si>
  <si>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</si>
  <si>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</si>
  <si>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</si>
  <si>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</si>
  <si>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</si>
  <si>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</si>
  <si>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</si>
  <si>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</si>
  <si>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</si>
  <si>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</si>
  <si>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</si>
  <si>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</si>
  <si>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</si>
  <si>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</si>
  <si>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</si>
  <si>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</si>
  <si>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</si>
  <si>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</si>
  <si>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</si>
  <si>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</si>
  <si>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</si>
  <si>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</si>
  <si>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</si>
  <si>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</si>
  <si>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</si>
  <si>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</si>
  <si>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</si>
  <si>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</si>
  <si>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</si>
  <si>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</si>
  <si>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</si>
  <si>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</si>
  <si>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</si>
  <si>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</si>
  <si>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</si>
  <si>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</si>
  <si>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</si>
  <si>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</si>
  <si>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</si>
  <si>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</si>
  <si>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</si>
  <si>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</si>
  <si>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</si>
  <si>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</si>
  <si>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</si>
  <si>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</si>
  <si>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</si>
  <si>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</si>
  <si>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</si>
  <si>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</si>
  <si>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</si>
  <si>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</si>
  <si>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</si>
  <si>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</si>
  <si>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</si>
  <si>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</si>
  <si>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</si>
  <si>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</si>
  <si>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</si>
  <si>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</si>
  <si>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</si>
  <si>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</si>
  <si>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</si>
  <si>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</si>
  <si>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</si>
  <si>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</si>
  <si>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</si>
  <si>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</si>
  <si>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</si>
  <si>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</si>
  <si>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</si>
  <si>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</si>
  <si>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</si>
  <si>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</si>
  <si>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</si>
  <si>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</si>
  <si>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</si>
  <si>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</si>
  <si>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</si>
  <si>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</si>
  <si>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</si>
  <si>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</si>
  <si>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</si>
  <si>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</si>
  <si>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</si>
  <si>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</si>
  <si>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</si>
  <si>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</si>
  <si>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</si>
  <si>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</si>
  <si>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</si>
  <si>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</si>
  <si>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</si>
  <si>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</si>
  <si>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</si>
  <si>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</si>
  <si>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</si>
  <si>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</si>
  <si>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</si>
  <si>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</si>
  <si>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</si>
  <si>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</si>
  <si>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</si>
  <si>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</si>
  <si>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</si>
  <si>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</si>
  <si>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</si>
  <si>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</si>
  <si>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</si>
  <si>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</si>
  <si>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</si>
  <si>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</si>
  <si>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</si>
  <si>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</si>
  <si>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</si>
  <si>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</si>
  <si>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</si>
  <si>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</si>
  <si>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</si>
  <si>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</si>
  <si>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</si>
  <si>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</si>
  <si>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</si>
  <si>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</si>
  <si>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</si>
  <si>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</si>
  <si>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</si>
  <si>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</si>
  <si>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</si>
  <si>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</si>
  <si>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</si>
  <si>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</si>
  <si>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</si>
  <si>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</si>
  <si>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</si>
  <si>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</si>
  <si>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</si>
  <si>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</si>
  <si>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</si>
  <si>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</si>
  <si>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</si>
  <si>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</si>
  <si>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</si>
  <si>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</si>
  <si>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</si>
  <si>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</si>
  <si>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</si>
  <si>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</si>
  <si>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</si>
  <si>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</si>
  <si>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</si>
  <si>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</si>
  <si>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</si>
  <si>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</si>
  <si>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</si>
  <si>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</si>
  <si>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</si>
  <si>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</si>
  <si>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</si>
  <si>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</si>
  <si>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</si>
  <si>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</si>
  <si>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</si>
  <si>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</si>
  <si>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</si>
  <si>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</si>
  <si>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</si>
  <si>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</si>
  <si>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</si>
  <si>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</si>
  <si>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</si>
  <si>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</si>
  <si>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</si>
  <si>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</si>
  <si>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</si>
  <si>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</si>
  <si>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</si>
  <si>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</si>
  <si>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</si>
  <si>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</si>
  <si>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</si>
  <si>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</si>
  <si>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</si>
  <si>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</si>
  <si>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</si>
  <si>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</si>
  <si>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</si>
  <si>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</si>
  <si>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</si>
  <si>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</si>
  <si>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</si>
  <si>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</si>
  <si>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</si>
  <si>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</si>
  <si>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</si>
  <si>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</si>
  <si>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</si>
  <si>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</si>
  <si>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</si>
  <si>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</si>
  <si>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</si>
  <si>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</si>
  <si>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</si>
  <si>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</si>
  <si>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</si>
  <si>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</si>
  <si>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</si>
  <si>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</si>
  <si>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</si>
  <si>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</si>
  <si>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</si>
  <si>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</si>
  <si>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</si>
  <si>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</si>
  <si>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</si>
  <si>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</si>
  <si>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</si>
  <si>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</si>
  <si>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</si>
  <si>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</si>
  <si>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</si>
  <si>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</si>
  <si>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</si>
  <si>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</si>
  <si>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</si>
  <si>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</si>
  <si>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</si>
  <si>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</si>
  <si>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</si>
  <si>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</si>
  <si>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</si>
  <si>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</si>
  <si>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</si>
  <si>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</si>
  <si>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</si>
  <si>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</si>
  <si>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</si>
  <si>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</si>
  <si>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</si>
  <si>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</si>
  <si>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</si>
  <si>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</si>
  <si>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</si>
  <si>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</si>
  <si>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</si>
  <si>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</si>
  <si>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</si>
  <si>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</si>
  <si>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</si>
  <si>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</si>
  <si>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</si>
  <si>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</si>
  <si>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</si>
  <si>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</si>
  <si>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</si>
  <si>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</si>
  <si>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</si>
  <si>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</si>
  <si>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</si>
  <si>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</si>
  <si>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</si>
  <si>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</si>
  <si>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</si>
  <si>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</si>
  <si>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</si>
  <si>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</si>
  <si>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</si>
  <si>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</si>
  <si>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</si>
  <si>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</si>
  <si>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</si>
  <si>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</si>
  <si>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</si>
  <si>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</si>
  <si>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</si>
  <si>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</si>
  <si>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</si>
  <si>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</si>
  <si>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</si>
  <si>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</si>
  <si>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</si>
  <si>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</si>
  <si>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</si>
  <si>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</si>
  <si>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</si>
  <si>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</si>
  <si>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</si>
  <si>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</si>
  <si>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</si>
  <si>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</si>
  <si>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</si>
  <si>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</si>
  <si>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</si>
  <si>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</si>
  <si>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</si>
  <si>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</si>
  <si>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</si>
  <si>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</si>
  <si>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</si>
  <si>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</si>
  <si>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</si>
  <si>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</si>
  <si>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</si>
  <si>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</si>
  <si>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</si>
  <si>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</si>
  <si>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</si>
  <si>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</si>
  <si>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</si>
  <si>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</si>
  <si>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</si>
  <si>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</si>
  <si>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</si>
  <si>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</si>
  <si>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</si>
  <si>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</si>
  <si>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</si>
  <si>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</si>
  <si>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</si>
  <si>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</si>
  <si>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</si>
  <si>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</si>
  <si>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</si>
  <si>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</si>
  <si>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</si>
  <si>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</si>
  <si>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</si>
  <si>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</si>
  <si>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</si>
  <si>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</si>
  <si>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</si>
  <si>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</si>
  <si>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</si>
  <si>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</si>
  <si>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</si>
  <si>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</si>
  <si>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</si>
  <si>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</si>
  <si>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</si>
  <si>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</si>
  <si>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</si>
  <si>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</si>
  <si>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</si>
  <si>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</si>
  <si>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</si>
  <si>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</si>
  <si>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</si>
  <si>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</si>
  <si>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</si>
  <si>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</si>
  <si>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</si>
  <si>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</si>
  <si>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</si>
  <si>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</si>
  <si>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</si>
  <si>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</si>
  <si>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</si>
  <si>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</si>
  <si>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</si>
  <si>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</si>
  <si>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</si>
  <si>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</si>
  <si>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</si>
  <si>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</si>
  <si>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</si>
  <si>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</si>
  <si>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</si>
  <si>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</si>
  <si>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</si>
  <si>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</si>
  <si>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</si>
  <si>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</si>
  <si>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</si>
  <si>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</si>
  <si>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</si>
  <si>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</si>
  <si>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</si>
  <si>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</si>
  <si>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</si>
  <si>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</si>
  <si>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</si>
  <si>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</si>
  <si>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</si>
  <si>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</si>
  <si>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</si>
  <si>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</si>
  <si>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</si>
  <si>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</si>
  <si>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</si>
  <si>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</si>
  <si>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</si>
  <si>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</si>
  <si>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</si>
  <si>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</si>
  <si>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</si>
  <si>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</si>
  <si>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</si>
  <si>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</si>
  <si>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</si>
  <si>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</si>
  <si>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</si>
  <si>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</si>
  <si>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</si>
  <si>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</si>
  <si>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</si>
  <si>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</si>
  <si>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</si>
  <si>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</si>
  <si>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</si>
  <si>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</si>
  <si>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</si>
  <si>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</si>
  <si>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</si>
  <si>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</si>
  <si>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</si>
  <si>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</si>
  <si>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</si>
  <si>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</si>
  <si>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</si>
  <si>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</si>
  <si>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</si>
  <si>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</si>
  <si>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</si>
  <si>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</si>
  <si>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</si>
  <si>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</si>
  <si>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</si>
  <si>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</si>
  <si>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</si>
  <si>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</si>
  <si>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</si>
  <si>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</si>
  <si>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</si>
  <si>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</si>
  <si>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</si>
  <si>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</si>
  <si>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</si>
  <si>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</si>
  <si>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</si>
  <si>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</si>
  <si>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</si>
  <si>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</si>
  <si>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</si>
  <si>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</si>
  <si>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</si>
  <si>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</si>
  <si>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</si>
  <si>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</si>
  <si>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</si>
  <si>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</si>
  <si>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</si>
  <si>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</si>
  <si>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</si>
  <si>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</si>
  <si>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</si>
  <si>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</si>
  <si>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</si>
  <si>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</si>
  <si>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</si>
  <si>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</si>
  <si>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</si>
  <si>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</si>
  <si>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</si>
  <si>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</si>
  <si>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</si>
  <si>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</si>
  <si>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</si>
  <si>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</si>
  <si>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</si>
  <si>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</si>
  <si>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</si>
  <si>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</si>
  <si>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</si>
  <si>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</si>
  <si>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</si>
  <si>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</si>
  <si>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</si>
  <si>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</si>
  <si>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</si>
  <si>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</si>
  <si>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</si>
  <si>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</si>
  <si>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</si>
  <si>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</si>
  <si>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</si>
  <si>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</si>
  <si>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</si>
  <si>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</si>
  <si>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</si>
  <si>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</si>
  <si>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</si>
  <si>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</si>
  <si>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</si>
  <si>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</si>
  <si>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</si>
  <si>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</si>
  <si>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</si>
  <si>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</si>
  <si>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</si>
  <si>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</si>
  <si>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</si>
  <si>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</si>
  <si>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</si>
  <si>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</si>
  <si>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</si>
  <si>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</si>
  <si>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</si>
  <si>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</si>
  <si>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</si>
  <si>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</si>
  <si>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</si>
  <si>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</si>
  <si>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</si>
  <si>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</si>
  <si>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</si>
  <si>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</si>
  <si>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</si>
  <si>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</si>
  <si>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</si>
  <si>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</si>
  <si>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</si>
  <si>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</si>
  <si>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</si>
  <si>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</si>
  <si>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</si>
  <si>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</si>
  <si>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</si>
  <si>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</si>
  <si>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</si>
  <si>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</si>
  <si>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</si>
  <si>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</si>
  <si>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</si>
  <si>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</si>
  <si>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</si>
  <si>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</si>
  <si>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</si>
  <si>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</si>
  <si>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</si>
  <si>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</si>
  <si>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</si>
  <si>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</si>
  <si>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</si>
  <si>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</si>
  <si>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</si>
  <si>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</si>
  <si>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</si>
  <si>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</si>
  <si>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</si>
  <si>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</si>
  <si>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</si>
  <si>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</si>
  <si>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</si>
  <si>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</si>
  <si>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</si>
  <si>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</si>
  <si>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</si>
  <si>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</si>
  <si>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</si>
  <si>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</si>
  <si>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</si>
  <si>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</si>
  <si>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</si>
  <si>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</si>
  <si>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</si>
  <si>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</si>
  <si>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</si>
  <si>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</si>
  <si>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</si>
  <si>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</si>
  <si>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</si>
  <si>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</si>
  <si>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</si>
  <si>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</si>
  <si>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</si>
  <si>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</si>
  <si>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</si>
  <si>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</si>
  <si>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</si>
  <si>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</si>
  <si>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</si>
  <si>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</si>
  <si>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</si>
  <si>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</si>
  <si>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</si>
  <si>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</si>
  <si>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</si>
  <si>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</si>
  <si>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</si>
  <si>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</si>
  <si>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</si>
  <si>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</si>
  <si>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</si>
  <si>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</si>
  <si>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</si>
  <si>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</si>
  <si>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</si>
  <si>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</si>
  <si>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</si>
  <si>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</si>
  <si>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</si>
  <si>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</si>
  <si>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</si>
  <si>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</si>
  <si>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</si>
  <si>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</si>
  <si>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</si>
  <si>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</si>
  <si>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</si>
  <si>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</si>
  <si>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</si>
  <si>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</si>
  <si>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</si>
  <si>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</si>
  <si>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</si>
  <si>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</si>
  <si>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</si>
  <si>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</si>
  <si>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</si>
  <si>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</si>
  <si>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</si>
  <si>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</si>
  <si>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</si>
  <si>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</si>
  <si>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</si>
  <si>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</si>
  <si>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</si>
  <si>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</si>
  <si>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</si>
  <si>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</si>
  <si>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</si>
  <si>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</si>
  <si>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</si>
  <si>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</si>
  <si>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</si>
  <si>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</si>
  <si>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</si>
  <si>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</si>
  <si>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</si>
  <si>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</si>
  <si>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</si>
  <si>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</si>
  <si>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</si>
  <si>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</si>
  <si>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</si>
  <si>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</si>
  <si>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</si>
  <si>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</si>
  <si>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</si>
  <si>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</si>
  <si>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</si>
  <si>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</si>
  <si>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</si>
  <si>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</si>
  <si>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</si>
  <si>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</si>
  <si>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</si>
  <si>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</si>
  <si>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</si>
  <si>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</si>
  <si>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</si>
  <si>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</si>
  <si>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</si>
  <si>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</si>
  <si>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</si>
  <si>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</si>
  <si>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</si>
  <si>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</si>
  <si>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</si>
  <si>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</si>
  <si>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</si>
  <si>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</si>
  <si>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</si>
  <si>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</si>
  <si>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</si>
  <si>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</si>
  <si>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</si>
  <si>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</si>
  <si>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</si>
  <si>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</si>
  <si>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</si>
  <si>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</si>
  <si>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</si>
  <si>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</si>
  <si>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</si>
  <si>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</si>
  <si>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</si>
  <si>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</si>
  <si>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</si>
  <si>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</si>
  <si>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</si>
  <si>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</si>
  <si>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</si>
  <si>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</si>
  <si>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</si>
  <si>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</si>
  <si>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</si>
  <si>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</si>
  <si>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</si>
  <si>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</si>
  <si>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</si>
  <si>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</si>
  <si>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</si>
  <si>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</si>
  <si>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</si>
  <si>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</si>
  <si>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</si>
  <si>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</si>
  <si>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</si>
  <si>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</si>
  <si>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</si>
  <si>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</si>
  <si>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</si>
  <si>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</si>
  <si>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</si>
  <si>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</si>
  <si>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</si>
  <si>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</si>
  <si>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</si>
  <si>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</si>
  <si>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</si>
  <si>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</si>
  <si>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</si>
  <si>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</si>
  <si>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</si>
  <si>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</si>
  <si>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</si>
  <si>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</si>
  <si>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</si>
  <si>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</si>
  <si>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</si>
  <si>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</si>
  <si>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</si>
  <si>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</si>
  <si>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</si>
  <si>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</si>
  <si>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</si>
  <si>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</si>
  <si>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</si>
  <si>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</si>
  <si>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</si>
  <si>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</si>
  <si>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</si>
  <si>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</si>
  <si>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</si>
  <si>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</si>
  <si>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</si>
  <si>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</si>
  <si>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</si>
  <si>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</si>
  <si>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</si>
  <si>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</si>
  <si>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</si>
  <si>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</si>
  <si>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</si>
  <si>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</si>
  <si>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</si>
  <si>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</si>
  <si>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</si>
  <si>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</si>
  <si>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</si>
  <si>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</si>
  <si>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</si>
  <si>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</si>
  <si>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</si>
  <si>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</si>
  <si>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</si>
  <si>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</si>
  <si>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</si>
  <si>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</si>
  <si>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</si>
  <si>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</si>
  <si>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</si>
  <si>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</si>
  <si>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</si>
  <si>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</si>
  <si>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</si>
  <si>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</si>
  <si>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</si>
  <si>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</si>
  <si>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</si>
  <si>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</si>
  <si>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</si>
  <si>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</si>
  <si>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</si>
  <si>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</si>
  <si>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</si>
  <si>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</si>
  <si>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</si>
  <si>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</si>
  <si>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</si>
  <si>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</si>
  <si>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</si>
  <si>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</si>
  <si>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</si>
  <si>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</si>
  <si>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</si>
  <si>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</si>
  <si>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</si>
  <si>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</si>
  <si>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</si>
  <si>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</si>
  <si>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</si>
  <si>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</si>
  <si>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</si>
  <si>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</si>
  <si>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</si>
  <si>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</si>
  <si>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</si>
  <si>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</si>
  <si>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</si>
  <si>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</si>
  <si>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</si>
  <si>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</si>
  <si>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</si>
  <si>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</si>
  <si>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</si>
  <si>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</si>
  <si>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</si>
  <si>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</si>
  <si>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</si>
  <si>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</si>
  <si>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</si>
  <si>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</si>
  <si>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</si>
  <si>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</si>
  <si>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</si>
  <si>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</si>
  <si>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</si>
  <si>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</si>
  <si>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</si>
  <si>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</si>
  <si>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</si>
  <si>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</si>
  <si>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</si>
  <si>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</si>
  <si>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</si>
  <si>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</si>
  <si>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</si>
  <si>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</si>
  <si>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</si>
  <si>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</si>
  <si>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</si>
  <si>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</si>
  <si>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</si>
  <si>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</si>
  <si>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</si>
  <si>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</si>
  <si>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</si>
  <si>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</si>
  <si>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</si>
  <si>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</si>
  <si>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</si>
  <si>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</si>
  <si>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</si>
  <si>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</si>
  <si>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</si>
  <si>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</si>
  <si>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</si>
  <si>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</si>
  <si>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</si>
  <si>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</si>
  <si>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</si>
  <si>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</si>
  <si>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</si>
  <si>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</si>
  <si>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</si>
  <si>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</si>
  <si>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</si>
  <si>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</si>
  <si>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</si>
  <si>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</si>
  <si>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</si>
  <si>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</si>
  <si>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</si>
  <si>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</si>
  <si>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</si>
  <si>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</si>
  <si>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</si>
  <si>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</si>
  <si>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</si>
  <si>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</si>
  <si>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</si>
  <si>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</si>
  <si>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</si>
  <si>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</si>
  <si>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</si>
  <si>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</si>
  <si>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</si>
  <si>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</si>
  <si>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</si>
  <si>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</si>
  <si>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</si>
  <si>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</si>
  <si>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</si>
  <si>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</si>
  <si>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</si>
  <si>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</si>
  <si>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</si>
  <si>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</si>
  <si>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</si>
  <si>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</si>
  <si>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</si>
  <si>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</si>
  <si>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</si>
  <si>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</si>
  <si>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</si>
  <si>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</si>
  <si>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</si>
  <si>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</si>
  <si>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</si>
  <si>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</si>
  <si>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</si>
  <si>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</si>
  <si>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</si>
  <si>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</si>
  <si>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</si>
  <si>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</si>
  <si>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</si>
  <si>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</si>
  <si>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</si>
  <si>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</si>
  <si>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</si>
  <si>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</si>
  <si>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</si>
  <si>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</si>
  <si>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</si>
  <si>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</si>
  <si>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</si>
  <si>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</si>
  <si>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</si>
  <si>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</si>
  <si>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</si>
  <si>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</si>
  <si>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</si>
  <si>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</si>
  <si>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</si>
  <si>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</si>
  <si>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</si>
  <si>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</si>
  <si>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</si>
  <si>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</si>
  <si>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</si>
  <si>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</si>
  <si>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</si>
  <si>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</si>
  <si>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</si>
  <si>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</si>
  <si>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</si>
  <si>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</si>
  <si>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</si>
  <si>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</si>
  <si>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</si>
  <si>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</si>
  <si>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</si>
  <si>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</si>
  <si>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</si>
  <si>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</si>
  <si>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</si>
  <si>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</si>
  <si>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</si>
  <si>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</si>
  <si>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</si>
  <si>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</si>
  <si>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</si>
  <si>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</si>
  <si>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</si>
  <si>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</si>
  <si>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</si>
  <si>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</si>
  <si>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</si>
  <si>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</si>
  <si>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</si>
  <si>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</si>
  <si>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</si>
  <si>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</si>
  <si>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</si>
  <si>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</si>
  <si>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</si>
  <si>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</si>
  <si>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</si>
  <si>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</si>
  <si>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</si>
  <si>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</si>
  <si>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</si>
  <si>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</si>
  <si>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</si>
  <si>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</si>
  <si>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</si>
  <si>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</si>
  <si>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</si>
  <si>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</si>
  <si>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</si>
  <si>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</si>
  <si>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</si>
  <si>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</si>
  <si>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</si>
  <si>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</si>
  <si>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</si>
  <si>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</si>
  <si>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</si>
  <si>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</si>
  <si>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</si>
  <si>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</si>
  <si>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</si>
  <si>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</si>
  <si>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</si>
  <si>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</si>
  <si>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</si>
  <si>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</si>
  <si>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</si>
  <si>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</si>
  <si>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</si>
  <si>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</si>
  <si>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</si>
  <si>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</si>
  <si>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</si>
  <si>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</si>
  <si>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</si>
  <si>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</si>
  <si>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</si>
  <si>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</si>
  <si>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</si>
  <si>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</si>
  <si>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</si>
  <si>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</si>
  <si>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</si>
  <si>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</si>
  <si>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</si>
  <si>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</si>
  <si>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</si>
  <si>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</si>
  <si>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</si>
  <si>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</si>
  <si>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</si>
  <si>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</si>
  <si>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</si>
  <si>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</si>
  <si>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</si>
  <si>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</si>
  <si>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</si>
  <si>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</si>
  <si>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</si>
  <si>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</si>
  <si>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</si>
  <si>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</si>
  <si>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</si>
  <si>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</si>
  <si>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</si>
  <si>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</si>
  <si>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</si>
  <si>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</si>
  <si>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</si>
  <si>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</si>
  <si>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</si>
  <si>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</si>
  <si>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</si>
  <si>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</si>
  <si>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</si>
  <si>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</si>
  <si>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</si>
  <si>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</si>
  <si>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</si>
  <si>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</si>
  <si>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</si>
  <si>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</si>
  <si>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</si>
  <si>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</si>
  <si>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</si>
  <si>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</si>
  <si>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</si>
  <si>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</si>
  <si>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</si>
  <si>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</si>
  <si>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</si>
  <si>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</si>
  <si>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</si>
  <si>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</si>
  <si>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</si>
  <si>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</si>
  <si>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</si>
  <si>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</si>
  <si>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</si>
  <si>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</si>
  <si>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</si>
  <si>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</si>
  <si>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</si>
  <si>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</si>
  <si>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</si>
  <si>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</si>
  <si>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</si>
  <si>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</si>
  <si>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</si>
  <si>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</si>
  <si>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</si>
  <si>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</si>
  <si>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</si>
  <si>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</si>
  <si>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</si>
  <si>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</si>
  <si>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</si>
  <si>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</si>
  <si>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</si>
  <si>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</si>
  <si>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</si>
  <si>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</si>
  <si>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</si>
  <si>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</si>
  <si>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</si>
  <si>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</si>
  <si>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</si>
  <si>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</si>
  <si>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</si>
  <si>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</si>
  <si>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</si>
  <si>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</si>
  <si>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</si>
  <si>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</si>
  <si>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</si>
  <si>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</si>
  <si>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</si>
  <si>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</si>
  <si>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</si>
  <si>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</si>
  <si>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</si>
  <si>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</si>
  <si>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</si>
  <si>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</si>
  <si>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</si>
  <si>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</si>
  <si>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</si>
  <si>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</si>
  <si>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</si>
  <si>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</si>
  <si>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</si>
  <si>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</si>
  <si>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</si>
  <si>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</si>
  <si>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</si>
  <si>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</si>
  <si>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</si>
  <si>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</si>
  <si>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</si>
  <si>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</si>
  <si>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</si>
  <si>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</si>
  <si>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</si>
  <si>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</si>
  <si>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</si>
  <si>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</si>
  <si>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</si>
  <si>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</si>
  <si>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</si>
  <si>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</si>
  <si>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</si>
  <si>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</si>
  <si>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</si>
  <si>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</si>
  <si>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</si>
  <si>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</si>
  <si>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</si>
  <si>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</si>
  <si>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</si>
  <si>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</si>
  <si>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</si>
  <si>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</si>
  <si>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</si>
  <si>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</si>
  <si>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</si>
  <si>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</si>
  <si>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</si>
  <si>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</si>
  <si>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</si>
  <si>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</si>
  <si>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</si>
  <si>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</si>
  <si>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</si>
  <si>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</si>
  <si>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</si>
  <si>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</si>
  <si>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</si>
  <si>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</si>
  <si>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</si>
  <si>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</si>
  <si>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</si>
  <si>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</si>
  <si>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</si>
  <si>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</si>
  <si>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</si>
  <si>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</si>
  <si>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</si>
  <si>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</si>
  <si>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</si>
  <si>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</si>
  <si>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</si>
  <si>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</si>
  <si>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</si>
  <si>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</si>
  <si>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</si>
  <si>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</si>
  <si>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</si>
  <si>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</si>
  <si>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</si>
  <si>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</si>
  <si>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</si>
  <si>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</si>
  <si>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</si>
  <si>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</si>
  <si>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</si>
  <si>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</si>
  <si>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</si>
  <si>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</si>
  <si>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</si>
  <si>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</si>
  <si>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</si>
  <si>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</si>
  <si>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</si>
  <si>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</si>
  <si>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</si>
  <si>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</si>
  <si>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</si>
  <si>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</si>
  <si>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</si>
  <si>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</si>
  <si>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</si>
  <si>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</si>
  <si>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</si>
  <si>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</si>
  <si>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</si>
  <si>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</si>
  <si>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</si>
  <si>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</si>
  <si>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</si>
  <si>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</si>
  <si>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</si>
  <si>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</si>
  <si>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</si>
  <si>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</si>
  <si>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</si>
  <si>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</si>
  <si>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</si>
  <si>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</si>
  <si>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</si>
  <si>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</si>
  <si>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</si>
  <si>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</si>
  <si>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</si>
  <si>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</si>
  <si>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</si>
  <si>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</si>
  <si>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</si>
  <si>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</si>
  <si>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</si>
  <si>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</si>
  <si>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</si>
  <si>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</si>
  <si>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</si>
  <si>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</si>
  <si>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</si>
  <si>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</si>
  <si>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</si>
  <si>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</si>
  <si>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</si>
  <si>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</si>
  <si>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</si>
  <si>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</si>
  <si>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</si>
  <si>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</si>
  <si>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</si>
  <si>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</si>
  <si>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</si>
  <si>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</si>
  <si>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</si>
  <si>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</si>
  <si>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</si>
  <si>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</si>
  <si>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</si>
  <si>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</si>
  <si>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</si>
  <si>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</si>
  <si>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</si>
  <si>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</si>
  <si>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</si>
  <si>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</si>
  <si>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</si>
  <si>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</si>
  <si>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</si>
  <si>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</si>
  <si>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</si>
  <si>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</si>
  <si>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</si>
  <si>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</si>
  <si>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</si>
  <si>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</si>
  <si>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</si>
  <si>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</si>
  <si>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</si>
  <si>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</si>
  <si>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</si>
  <si>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</si>
  <si>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</si>
  <si>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</si>
  <si>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</si>
  <si>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</si>
  <si>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</si>
  <si>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</si>
  <si>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</si>
  <si>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</si>
  <si>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</si>
  <si>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</si>
  <si>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</si>
  <si>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</si>
  <si>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</si>
  <si>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</si>
  <si>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</si>
  <si>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</si>
  <si>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</si>
  <si>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</si>
  <si>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</si>
  <si>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</si>
  <si>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</si>
  <si>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</si>
  <si>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</si>
  <si>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</si>
  <si>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</si>
  <si>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</si>
  <si>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</si>
  <si>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</si>
  <si>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</si>
  <si>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</si>
  <si>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</si>
  <si>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</si>
  <si>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</si>
  <si>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</si>
  <si>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</si>
  <si>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</si>
  <si>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</si>
  <si>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</si>
  <si>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</si>
  <si>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</si>
  <si>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</si>
  <si>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</si>
  <si>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</si>
  <si>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</si>
  <si>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</si>
  <si>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</si>
  <si>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</si>
  <si>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</si>
  <si>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</si>
  <si>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</si>
  <si>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</si>
  <si>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</si>
  <si>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</si>
  <si>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</si>
  <si>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</si>
  <si>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</si>
  <si>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</si>
  <si>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</si>
  <si>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</si>
  <si>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</si>
  <si>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</si>
  <si>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</si>
  <si>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</si>
  <si>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</si>
  <si>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</si>
  <si>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</si>
  <si>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</si>
  <si>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</si>
  <si>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</si>
  <si>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</si>
  <si>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</si>
  <si>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</si>
  <si>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</si>
  <si>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</si>
  <si>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</si>
  <si>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</si>
  <si>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</si>
  <si>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</si>
  <si>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</si>
  <si>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</si>
  <si>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</si>
  <si>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</si>
  <si>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</si>
  <si>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</si>
  <si>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</si>
  <si>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</si>
  <si>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</si>
  <si>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</si>
  <si>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</si>
  <si>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</si>
  <si>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</si>
  <si>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</si>
  <si>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</si>
  <si>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</si>
  <si>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</si>
  <si>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</si>
  <si>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</si>
  <si>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</si>
  <si>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</si>
  <si>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</si>
  <si>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</si>
  <si>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</si>
  <si>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</si>
  <si>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</si>
  <si>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</si>
  <si>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</si>
  <si>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</si>
  <si>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</si>
  <si>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</si>
  <si>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</si>
  <si>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</si>
  <si>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</si>
  <si>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</si>
  <si>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</si>
  <si>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</si>
  <si>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</si>
  <si>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</si>
  <si>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</si>
  <si>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</si>
  <si>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</si>
  <si>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</si>
  <si>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</si>
  <si>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</si>
  <si>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</si>
  <si>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</si>
  <si>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</si>
  <si>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</si>
  <si>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</si>
  <si>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</si>
  <si>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</si>
  <si>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</si>
  <si>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</si>
  <si>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</si>
  <si>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</si>
  <si>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</si>
  <si>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</si>
  <si>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</si>
  <si>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</si>
  <si>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</si>
  <si>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</si>
  <si>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</si>
  <si>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</si>
  <si>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</si>
  <si>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</si>
  <si>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</si>
  <si>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</si>
  <si>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</si>
  <si>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</si>
  <si>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</si>
  <si>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</si>
  <si>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</si>
  <si>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</si>
  <si>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</si>
  <si>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</si>
  <si>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</si>
  <si>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</si>
  <si>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</si>
  <si>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</si>
  <si>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</si>
  <si>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</si>
  <si>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</si>
  <si>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</si>
  <si>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</si>
  <si>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</si>
  <si>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</si>
  <si>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</si>
  <si>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</si>
  <si>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</si>
  <si>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</si>
  <si>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</si>
  <si>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</si>
  <si>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</si>
  <si>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</si>
  <si>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</si>
  <si>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</si>
  <si>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</si>
  <si>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</si>
  <si>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</si>
  <si>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</si>
  <si>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</si>
  <si>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</si>
  <si>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</si>
  <si>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</si>
  <si>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</si>
  <si>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</si>
  <si>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</si>
  <si>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</si>
  <si>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</si>
  <si>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</si>
  <si>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</si>
  <si>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</si>
  <si>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</si>
  <si>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</si>
  <si>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</si>
  <si>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</si>
  <si>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</si>
  <si>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</si>
  <si>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</si>
  <si>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</si>
  <si>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</si>
  <si>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</si>
  <si>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</si>
  <si>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</si>
  <si>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</si>
  <si>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</si>
  <si>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</si>
  <si>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</si>
  <si>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</si>
  <si>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</si>
  <si>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</si>
  <si>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</si>
  <si>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</si>
  <si>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</si>
  <si>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</si>
  <si>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</si>
  <si>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</si>
  <si>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</si>
  <si>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</si>
  <si>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</si>
  <si>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</si>
  <si>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</si>
  <si>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</si>
  <si>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</si>
  <si>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</si>
  <si>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</si>
  <si>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</si>
  <si>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</si>
  <si>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</si>
  <si>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</si>
  <si>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</si>
  <si>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</si>
  <si>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</si>
  <si>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</si>
  <si>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</si>
  <si>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</si>
  <si>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</si>
  <si>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</si>
  <si>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</si>
  <si>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</si>
  <si>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</si>
  <si>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</si>
  <si>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</si>
  <si>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</si>
  <si>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</si>
  <si>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</si>
  <si>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</si>
  <si>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</si>
  <si>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</si>
  <si>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</si>
  <si>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</si>
  <si>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</si>
  <si>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</si>
  <si>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</si>
  <si>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</si>
  <si>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</si>
  <si>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</si>
  <si>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</si>
  <si>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</si>
  <si>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</si>
  <si>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</si>
  <si>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</si>
  <si>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</si>
  <si>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</si>
  <si>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</si>
  <si>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</si>
  <si>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</si>
  <si>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</si>
  <si>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</si>
  <si>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</si>
  <si>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</si>
  <si>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</si>
  <si>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</si>
  <si>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</si>
  <si>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</si>
  <si>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</si>
  <si>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</si>
  <si>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</si>
  <si>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</si>
  <si>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</si>
  <si>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</si>
  <si>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</si>
  <si>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</si>
  <si>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</si>
  <si>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</si>
  <si>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</si>
  <si>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</si>
  <si>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</si>
  <si>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</si>
  <si>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</si>
  <si>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</si>
  <si>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</si>
  <si>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</si>
  <si>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</si>
  <si>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</si>
  <si>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</si>
  <si>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</si>
  <si>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</si>
  <si>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</si>
  <si>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</si>
  <si>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</si>
  <si>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</si>
  <si>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</si>
  <si>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</si>
  <si>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</si>
  <si>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</si>
  <si>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</si>
  <si>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</si>
  <si>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</si>
  <si>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</si>
  <si>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</si>
  <si>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</si>
  <si>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</si>
  <si>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</si>
  <si>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</si>
  <si>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</si>
  <si>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</si>
  <si>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</si>
  <si>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</si>
  <si>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</si>
  <si>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</si>
  <si>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</si>
  <si>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</si>
  <si>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</si>
  <si>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</si>
  <si>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</si>
  <si>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</si>
  <si>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</si>
  <si>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</si>
  <si>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</si>
  <si>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</si>
  <si>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</si>
  <si>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</si>
  <si>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</si>
  <si>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</si>
  <si>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</si>
  <si>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</si>
  <si>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</si>
  <si>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</si>
  <si>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</si>
  <si>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</si>
  <si>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</si>
  <si>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</si>
  <si>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</si>
  <si>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</si>
  <si>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</si>
  <si>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</si>
  <si>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</si>
  <si>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</si>
  <si>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</si>
  <si>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</si>
  <si>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</si>
  <si>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</si>
  <si>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</si>
  <si>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</si>
  <si>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</si>
  <si>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</si>
  <si>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</si>
  <si>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</si>
  <si>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</si>
  <si>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</si>
  <si>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</si>
  <si>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</si>
  <si>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</si>
  <si>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</si>
  <si>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</si>
  <si>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</si>
  <si>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</si>
  <si>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</si>
  <si>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</si>
  <si>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</si>
  <si>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</si>
  <si>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</si>
  <si>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</si>
  <si>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</si>
  <si>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</si>
  <si>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</si>
  <si>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</si>
  <si>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</si>
  <si>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</si>
  <si>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</si>
  <si>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</si>
  <si>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</si>
  <si>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</si>
  <si>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</si>
  <si>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</si>
  <si>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</si>
  <si>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</si>
  <si>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</si>
  <si>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</si>
  <si>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</si>
  <si>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</si>
  <si>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</si>
  <si>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</si>
  <si>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</si>
  <si>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</si>
  <si>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</si>
  <si>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</si>
  <si>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</si>
  <si>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</si>
  <si>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</si>
  <si>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</si>
  <si>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</si>
  <si>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</si>
  <si>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</si>
  <si>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</si>
  <si>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</si>
  <si>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</si>
  <si>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</si>
  <si>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</si>
  <si>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</si>
  <si>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</si>
  <si>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</si>
  <si>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</si>
  <si>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</si>
  <si>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</si>
  <si>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</si>
  <si>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</si>
  <si>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</si>
  <si>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</si>
  <si>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</si>
  <si>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</si>
  <si>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</si>
  <si>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</si>
  <si>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</si>
  <si>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</si>
  <si>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</si>
  <si>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</si>
  <si>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</si>
  <si>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</si>
  <si>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</si>
  <si>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</si>
  <si>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</si>
  <si>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</si>
  <si>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</si>
  <si>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</si>
  <si>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</si>
  <si>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</si>
  <si>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</si>
  <si>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</si>
  <si>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</si>
  <si>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</si>
  <si>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</si>
  <si>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</si>
  <si>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</si>
  <si>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</si>
  <si>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</si>
  <si>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</si>
  <si>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</si>
  <si>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</si>
  <si>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</si>
  <si>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</si>
  <si>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</si>
  <si>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</si>
  <si>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</si>
  <si>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</si>
  <si>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</si>
  <si>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</si>
  <si>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</si>
  <si>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</si>
  <si>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</si>
  <si>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</si>
  <si>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</si>
  <si>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</si>
  <si>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</si>
  <si>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</si>
  <si>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</si>
  <si>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</si>
  <si>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</si>
  <si>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</si>
  <si>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</si>
  <si>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</si>
  <si>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</si>
  <si>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</si>
  <si>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</si>
  <si>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</si>
  <si>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</si>
  <si>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</si>
  <si>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</si>
  <si>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</si>
  <si>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</si>
  <si>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</si>
  <si>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</si>
  <si>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</si>
  <si>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</si>
  <si>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</si>
  <si>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</si>
  <si>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</si>
  <si>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</si>
  <si>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</si>
  <si>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</si>
  <si>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</si>
  <si>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</si>
  <si>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</si>
  <si>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</si>
  <si>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</si>
  <si>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</si>
  <si>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</si>
  <si>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</si>
  <si>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</si>
  <si>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</si>
  <si>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</si>
  <si>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</si>
  <si>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</si>
  <si>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</si>
  <si>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</si>
  <si>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</si>
  <si>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</si>
  <si>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</si>
  <si>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</si>
  <si>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</si>
  <si>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</si>
  <si>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</si>
  <si>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</si>
  <si>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</si>
  <si>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</si>
  <si>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</si>
  <si>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</si>
  <si>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</si>
  <si>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</si>
  <si>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</si>
  <si>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</si>
  <si>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</si>
  <si>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</si>
  <si>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</si>
  <si>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</si>
  <si>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</si>
  <si>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</si>
  <si>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</si>
  <si>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</si>
  <si>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</si>
  <si>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</si>
  <si>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</si>
  <si>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</si>
  <si>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</si>
  <si>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</si>
  <si>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</si>
  <si>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</si>
  <si>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</si>
  <si>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</si>
  <si>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</si>
  <si>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</si>
  <si>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</si>
  <si>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</si>
  <si>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</si>
  <si>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</si>
  <si>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</si>
  <si>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</si>
  <si>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</si>
  <si>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</si>
  <si>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</si>
  <si>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</si>
  <si>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</si>
  <si>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</si>
  <si>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</si>
  <si>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</si>
  <si>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</si>
  <si>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</si>
  <si>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</si>
  <si>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</si>
  <si>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</si>
  <si>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</si>
  <si>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</si>
  <si>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</si>
  <si>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</si>
  <si>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</si>
  <si>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</si>
  <si>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</si>
  <si>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</si>
  <si>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</si>
  <si>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</si>
  <si>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</si>
  <si>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</si>
  <si>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</si>
  <si>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</si>
  <si>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</si>
  <si>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</si>
  <si>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</si>
  <si>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</si>
  <si>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</si>
  <si>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</si>
  <si>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</si>
  <si>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</si>
  <si>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</si>
  <si>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</si>
  <si>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</si>
  <si>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</si>
  <si>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</si>
  <si>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</si>
  <si>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</si>
  <si>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</si>
  <si>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</si>
  <si>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</si>
  <si>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</si>
  <si>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</si>
  <si>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</si>
  <si>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</si>
  <si>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</si>
  <si>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</si>
  <si>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</si>
  <si>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</si>
  <si>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</si>
  <si>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</si>
  <si>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</si>
  <si>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</si>
  <si>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</si>
  <si>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</si>
  <si>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</si>
  <si>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</si>
  <si>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</si>
  <si>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</si>
  <si>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</si>
  <si>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</si>
  <si>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</si>
  <si>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</si>
  <si>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</si>
  <si>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</si>
  <si>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</si>
  <si>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</si>
  <si>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</si>
  <si>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</si>
  <si>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</si>
  <si>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</si>
  <si>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</si>
  <si>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</si>
  <si>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</si>
  <si>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</si>
  <si>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</si>
  <si>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</si>
  <si>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</si>
  <si>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</si>
  <si>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</si>
  <si>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</si>
  <si>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</si>
  <si>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</si>
  <si>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</si>
  <si>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</si>
  <si>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</si>
  <si>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</si>
  <si>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</si>
  <si>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</si>
  <si>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</si>
  <si>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</si>
  <si>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</si>
  <si>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</si>
  <si>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</si>
  <si>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</si>
  <si>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</si>
  <si>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</si>
  <si>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</si>
  <si>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</si>
  <si>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</si>
  <si>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</si>
  <si>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</si>
  <si>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</si>
  <si>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</si>
  <si>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</si>
  <si>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</si>
  <si>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</si>
  <si>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</si>
  <si>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</si>
  <si>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</si>
  <si>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</si>
  <si>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</si>
  <si>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</si>
  <si>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</si>
  <si>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</si>
  <si>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</si>
  <si>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</si>
  <si>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</si>
  <si>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</si>
  <si>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</si>
  <si>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</si>
  <si>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</si>
  <si>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</si>
  <si>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</si>
  <si>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</si>
  <si>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</si>
  <si>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</si>
  <si>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</si>
  <si>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</si>
  <si>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</si>
  <si>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</si>
  <si>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</si>
  <si>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</si>
  <si>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</si>
  <si>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</si>
  <si>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</si>
  <si>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</si>
  <si>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</si>
  <si>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</si>
  <si>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</si>
  <si>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</si>
  <si>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</si>
  <si>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</si>
  <si>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</si>
  <si>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</si>
  <si>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</si>
  <si>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</si>
  <si>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</si>
  <si>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</si>
  <si>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</si>
  <si>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</si>
  <si>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</si>
  <si>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</si>
  <si>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</si>
  <si>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</si>
  <si>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</si>
  <si>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</si>
  <si>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</si>
  <si>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</si>
  <si>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</si>
  <si>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</si>
  <si>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</si>
  <si>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</si>
  <si>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</si>
  <si>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</si>
  <si>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</si>
  <si>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</si>
  <si>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</si>
  <si>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</si>
  <si>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</si>
  <si>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</si>
  <si>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</si>
  <si>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</si>
  <si>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</si>
  <si>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</si>
  <si>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</si>
  <si>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</si>
  <si>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</si>
  <si>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</si>
  <si>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</si>
  <si>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</si>
  <si>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</si>
  <si>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</si>
  <si>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</si>
  <si>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</si>
  <si>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</si>
  <si>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</si>
  <si>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</si>
  <si>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</si>
  <si>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</si>
  <si>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</si>
  <si>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</si>
  <si>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</si>
  <si>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</si>
  <si>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</si>
  <si>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</si>
  <si>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</si>
  <si>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</si>
  <si>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</si>
  <si>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</si>
  <si>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</si>
  <si>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</si>
  <si>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</si>
  <si>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</si>
  <si>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</si>
  <si>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</si>
  <si>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</si>
  <si>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</si>
  <si>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</si>
  <si>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</si>
  <si>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</si>
  <si>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</si>
  <si>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</si>
  <si>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</si>
  <si>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</si>
  <si>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</si>
  <si>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</si>
  <si>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</si>
  <si>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</si>
  <si>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</si>
  <si>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</si>
  <si>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</si>
  <si>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</si>
  <si>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</si>
  <si>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</si>
  <si>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</si>
  <si>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</si>
  <si>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</si>
  <si>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</si>
  <si>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</si>
  <si>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</si>
  <si>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</si>
  <si>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</si>
  <si>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</si>
  <si>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</si>
  <si>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</si>
  <si>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</si>
  <si>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</si>
  <si>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</si>
  <si>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</si>
  <si>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</si>
  <si>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</si>
  <si>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</si>
  <si>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</si>
  <si>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</si>
  <si>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</si>
  <si>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</si>
  <si>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</si>
  <si>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</si>
  <si>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</si>
  <si>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</si>
  <si>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</si>
  <si>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</si>
  <si>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</si>
  <si>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</si>
  <si>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</si>
  <si>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</si>
  <si>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</si>
  <si>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</si>
  <si>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</si>
  <si>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</si>
  <si>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</si>
  <si>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</si>
  <si>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</si>
  <si>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</si>
  <si>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</si>
  <si>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</si>
  <si>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</si>
  <si>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</si>
  <si>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</si>
  <si>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</si>
  <si>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</si>
  <si>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</si>
  <si>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</si>
  <si>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</si>
  <si>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</si>
  <si>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</si>
  <si>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</si>
  <si>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</si>
  <si>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</si>
  <si>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</si>
  <si>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</si>
  <si>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</si>
  <si>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</si>
  <si>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</si>
  <si>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</si>
  <si>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</si>
  <si>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</si>
  <si>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</si>
  <si>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</si>
  <si>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</si>
  <si>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</si>
  <si>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</si>
  <si>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</si>
  <si>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</si>
  <si>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</si>
  <si>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</si>
  <si>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</si>
  <si>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</si>
  <si>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</si>
  <si>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</si>
  <si>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</si>
  <si>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</si>
  <si>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</si>
  <si>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</si>
  <si>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</si>
  <si>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</si>
  <si>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</si>
  <si>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</si>
  <si>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</si>
  <si>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</si>
  <si>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</si>
  <si>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</si>
  <si>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</si>
  <si>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</si>
  <si>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</si>
  <si>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</si>
  <si>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</si>
  <si>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</si>
  <si>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</si>
  <si>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</si>
  <si>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</si>
  <si>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</si>
  <si>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</si>
  <si>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</si>
  <si>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</si>
  <si>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</si>
  <si>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</si>
  <si>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</si>
  <si>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</si>
  <si>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</si>
  <si>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</si>
  <si>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</si>
  <si>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</si>
  <si>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</si>
  <si>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</si>
  <si>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</si>
  <si>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</si>
  <si>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</si>
  <si>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</si>
  <si>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</si>
  <si>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</si>
  <si>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</si>
  <si>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</si>
  <si>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</si>
  <si>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</si>
  <si>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</si>
  <si>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</si>
  <si>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</si>
  <si>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</si>
  <si>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</si>
  <si>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</si>
  <si>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</si>
  <si>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</si>
  <si>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</si>
  <si>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</si>
  <si>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</si>
  <si>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</si>
  <si>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</si>
  <si>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</si>
  <si>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</si>
  <si>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</si>
  <si>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</si>
  <si>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</si>
  <si>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</si>
  <si>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</si>
  <si>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</si>
  <si>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</si>
  <si>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</si>
  <si>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</si>
  <si>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</si>
  <si>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</si>
  <si>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</si>
  <si>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</si>
  <si>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</si>
  <si>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</si>
  <si>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</si>
  <si>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</si>
  <si>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</si>
  <si>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</si>
  <si>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</si>
  <si>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</si>
  <si>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</si>
  <si>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</si>
  <si>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</si>
  <si>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</si>
  <si>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</si>
  <si>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</si>
  <si>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</si>
  <si>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</si>
  <si>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</si>
  <si>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</si>
  <si>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</si>
  <si>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</si>
  <si>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</si>
  <si>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</si>
  <si>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</si>
  <si>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</si>
  <si>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</si>
  <si>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</si>
  <si>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</si>
  <si>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</si>
  <si>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</si>
  <si>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</si>
  <si>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</si>
  <si>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</si>
  <si>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</si>
  <si>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</si>
  <si>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</si>
  <si>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</si>
  <si>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</si>
  <si>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</si>
  <si>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</si>
  <si>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</si>
  <si>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</si>
  <si>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</si>
  <si>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</si>
  <si>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</si>
  <si>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</si>
  <si>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</si>
  <si>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</si>
  <si>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</si>
  <si>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</si>
  <si>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</si>
  <si>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</si>
  <si>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</si>
  <si>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</si>
  <si>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</si>
  <si>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</si>
  <si>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</si>
  <si>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</si>
  <si>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</si>
  <si>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</si>
  <si>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</si>
  <si>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</si>
  <si>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</si>
  <si>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</si>
  <si>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</si>
  <si>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</si>
  <si>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</si>
  <si>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</si>
  <si>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</si>
  <si>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</si>
  <si>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</si>
  <si>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</si>
  <si>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</si>
  <si>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</si>
  <si>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</si>
  <si>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</si>
  <si>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</si>
  <si>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</si>
  <si>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</si>
  <si>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</si>
  <si>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</si>
  <si>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</si>
  <si>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</si>
  <si>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</si>
  <si>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</si>
  <si>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</si>
  <si>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</si>
  <si>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</si>
  <si>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</si>
  <si>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</si>
  <si>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</si>
  <si>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</si>
  <si>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</si>
  <si>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</si>
  <si>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</si>
  <si>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</si>
  <si>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</si>
  <si>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</si>
  <si>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</si>
  <si>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</si>
  <si>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</si>
  <si>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</si>
  <si>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</si>
  <si>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</si>
  <si>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</si>
  <si>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</si>
  <si>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</si>
  <si>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</si>
  <si>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</si>
  <si>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</si>
  <si>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</si>
  <si>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</si>
  <si>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</si>
  <si>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</si>
  <si>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</si>
  <si>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</si>
  <si>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</si>
  <si>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</si>
  <si>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</si>
  <si>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</si>
  <si>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</si>
  <si>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</si>
  <si>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</si>
  <si>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</si>
  <si>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</si>
  <si>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</si>
  <si>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</si>
  <si>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</si>
  <si>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</si>
  <si>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</si>
  <si>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</si>
  <si>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</si>
  <si>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</si>
  <si>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</si>
  <si>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</si>
  <si>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</si>
  <si>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</si>
  <si>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</si>
  <si>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</si>
  <si>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</si>
  <si>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</si>
  <si>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</si>
  <si>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</si>
  <si>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</si>
  <si>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</si>
  <si>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</si>
  <si>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</si>
  <si>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</si>
  <si>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</si>
  <si>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</si>
  <si>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</si>
  <si>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</si>
  <si>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</si>
  <si>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</si>
  <si>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</si>
  <si>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</si>
  <si>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</si>
  <si>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</si>
  <si>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</si>
  <si>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</si>
  <si>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</si>
  <si>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</si>
  <si>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</si>
  <si>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</si>
  <si>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</si>
  <si>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</si>
  <si>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</si>
  <si>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</si>
  <si>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</si>
  <si>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</si>
  <si>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</si>
  <si>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</si>
  <si>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</si>
  <si>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</si>
  <si>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</si>
  <si>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</si>
  <si>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</si>
  <si>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</si>
  <si>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</si>
  <si>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</si>
  <si>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</si>
  <si>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</si>
  <si>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</si>
  <si>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</si>
  <si>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</si>
  <si>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</si>
  <si>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</si>
  <si>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</si>
  <si>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</si>
  <si>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</si>
  <si>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</si>
  <si>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</si>
  <si>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</si>
  <si>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</si>
  <si>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</si>
  <si>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</si>
  <si>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</si>
  <si>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</si>
  <si>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</si>
  <si>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</si>
  <si>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</si>
  <si>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</si>
  <si>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</si>
  <si>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</si>
  <si>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</si>
  <si>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</si>
  <si>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</si>
  <si>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</si>
  <si>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</si>
  <si>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</si>
  <si>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</si>
  <si>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</si>
  <si>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</si>
  <si>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</si>
  <si>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</si>
  <si>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</si>
  <si>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</si>
  <si>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</si>
  <si>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</si>
  <si>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</si>
  <si>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</si>
  <si>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</si>
  <si>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</si>
  <si>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</si>
  <si>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</si>
  <si>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</si>
  <si>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</si>
  <si>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</si>
  <si>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</si>
  <si>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</si>
  <si>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</si>
  <si>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</si>
  <si>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</si>
  <si>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</si>
  <si>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</si>
  <si>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</si>
  <si>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</si>
  <si>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</si>
  <si>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</si>
  <si>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</si>
  <si>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</si>
  <si>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</si>
  <si>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</si>
  <si>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</si>
  <si>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</si>
  <si>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</si>
  <si>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</si>
  <si>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</si>
  <si>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</si>
  <si>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</si>
  <si>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</si>
  <si>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</si>
  <si>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</si>
  <si>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</si>
  <si>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</si>
  <si>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</si>
  <si>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</si>
  <si>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</si>
  <si>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</si>
  <si>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</si>
  <si>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</si>
  <si>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</si>
  <si>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</si>
  <si>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</si>
  <si>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</si>
  <si>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</si>
  <si>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</si>
  <si>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</si>
  <si>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</si>
  <si>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</si>
  <si>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</si>
  <si>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</si>
  <si>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</si>
  <si>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</si>
  <si>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</si>
  <si>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</si>
  <si>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</si>
  <si>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</si>
  <si>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</si>
  <si>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</si>
  <si>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</si>
  <si>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</si>
  <si>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</si>
  <si>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</si>
  <si>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</si>
  <si>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</si>
  <si>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</si>
  <si>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</si>
  <si>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</si>
  <si>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</si>
  <si>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</si>
  <si>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</si>
  <si>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</si>
  <si>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</si>
  <si>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</si>
  <si>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</si>
  <si>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</si>
  <si>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</si>
  <si>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</si>
  <si>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</si>
  <si>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</si>
  <si>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</si>
  <si>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</si>
  <si>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</si>
  <si>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</si>
  <si>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</si>
  <si>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</si>
  <si>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</si>
  <si>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</si>
  <si>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</si>
  <si>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</si>
  <si>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</si>
  <si>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</si>
  <si>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</si>
  <si>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</si>
  <si>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</si>
  <si>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</si>
  <si>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</si>
  <si>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</si>
  <si>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</si>
  <si>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</si>
  <si>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</si>
  <si>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</si>
  <si>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</si>
  <si>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</si>
  <si>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</si>
  <si>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</si>
  <si>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</si>
  <si>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</si>
  <si>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</si>
  <si>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</si>
  <si>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</si>
  <si>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</si>
  <si>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</si>
  <si>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</si>
  <si>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</si>
  <si>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</si>
  <si>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</si>
  <si>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</si>
  <si>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</si>
  <si>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</si>
  <si>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</si>
  <si>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</si>
  <si>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</si>
  <si>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</si>
  <si>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</si>
  <si>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</si>
  <si>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</si>
  <si>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</si>
  <si>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</si>
  <si>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</si>
  <si>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</si>
  <si>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</si>
  <si>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</si>
  <si>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</si>
  <si>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</si>
  <si>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</si>
  <si>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</si>
  <si>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</si>
  <si>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</si>
  <si>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</si>
  <si>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</si>
  <si>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</si>
  <si>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</si>
  <si>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</si>
  <si>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</si>
  <si>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</si>
  <si>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</si>
  <si>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</si>
  <si>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</si>
  <si>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</si>
  <si>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</si>
  <si>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</si>
  <si>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</si>
  <si>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</si>
  <si>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</si>
  <si>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</si>
  <si>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</si>
  <si>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</si>
  <si>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</si>
  <si>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</si>
  <si>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</si>
  <si>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</si>
  <si>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</si>
  <si>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</si>
  <si>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</si>
  <si>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</si>
  <si>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</si>
  <si>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</si>
  <si>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</si>
  <si>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</si>
  <si>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</si>
  <si>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</si>
  <si>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</si>
  <si>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</si>
  <si>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</si>
  <si>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</si>
  <si>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</si>
  <si>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</si>
  <si>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</si>
  <si>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</si>
  <si>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</si>
  <si>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</si>
  <si>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</si>
  <si>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</si>
  <si>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</si>
  <si>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</si>
  <si>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</si>
  <si>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</si>
  <si>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</si>
  <si>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</si>
  <si>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</si>
  <si>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</si>
  <si>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</si>
  <si>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</si>
  <si>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</si>
  <si>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</si>
  <si>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</si>
  <si>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</si>
  <si>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</si>
  <si>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</si>
  <si>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</si>
  <si>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</si>
  <si>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</si>
  <si>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</si>
  <si>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</si>
  <si>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</si>
  <si>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</si>
  <si>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</si>
  <si>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</si>
  <si>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</si>
  <si>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</si>
  <si>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</si>
  <si>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</si>
  <si>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</si>
  <si>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</si>
  <si>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</si>
  <si>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</si>
  <si>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</si>
  <si>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</si>
  <si>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</si>
  <si>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</si>
  <si>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</si>
  <si>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</si>
  <si>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</si>
  <si>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</si>
  <si>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</si>
  <si>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</si>
  <si>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</si>
  <si>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</si>
  <si>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</si>
  <si>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</si>
  <si>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</si>
  <si>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</si>
  <si>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</si>
  <si>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</si>
  <si>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</si>
  <si>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</si>
  <si>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</si>
  <si>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</si>
  <si>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</si>
  <si>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</si>
  <si>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</si>
  <si>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</si>
  <si>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</si>
  <si>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</si>
  <si>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</si>
  <si>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</si>
  <si>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</si>
  <si>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</si>
  <si>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</si>
  <si>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</si>
  <si>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</si>
  <si>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</si>
  <si>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</si>
  <si>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</si>
  <si>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</si>
  <si>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</si>
  <si>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</si>
  <si>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</si>
  <si>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</si>
  <si>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</si>
  <si>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</si>
  <si>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</si>
  <si>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</si>
  <si>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</si>
  <si>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</si>
  <si>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</si>
  <si>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</si>
  <si>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</si>
  <si>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</si>
  <si>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</si>
  <si>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</si>
  <si>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</si>
  <si>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</si>
  <si>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</si>
  <si>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</si>
  <si>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</si>
  <si>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</si>
  <si>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</si>
  <si>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</si>
  <si>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</si>
  <si>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</si>
  <si>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</si>
  <si>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</si>
  <si>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</si>
  <si>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</si>
  <si>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</si>
  <si>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</si>
  <si>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</si>
  <si>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</si>
  <si>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</si>
  <si>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</si>
  <si>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</si>
  <si>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</si>
  <si>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</si>
  <si>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</si>
  <si>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</si>
  <si>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</si>
  <si>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</si>
  <si>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</si>
  <si>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</si>
  <si>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</si>
  <si>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</si>
  <si>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</si>
  <si>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</si>
  <si>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</si>
  <si>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</si>
  <si>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</si>
  <si>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</si>
  <si>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</si>
  <si>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</si>
  <si>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</si>
  <si>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</si>
  <si>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</si>
  <si>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</si>
  <si>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</si>
  <si>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</si>
  <si>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</si>
  <si>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</si>
  <si>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</si>
  <si>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</si>
  <si>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</si>
  <si>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</si>
  <si>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</si>
  <si>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</si>
  <si>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</si>
  <si>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</si>
  <si>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</si>
  <si>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</si>
  <si>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</si>
  <si>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</si>
  <si>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</si>
  <si>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</si>
  <si>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</si>
  <si>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</si>
  <si>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</si>
  <si>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</si>
  <si>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</si>
  <si>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</si>
  <si>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</si>
  <si>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</si>
  <si>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</si>
  <si>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</si>
  <si>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</si>
  <si>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</si>
  <si>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</si>
  <si>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</si>
  <si>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</si>
  <si>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</si>
  <si>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</si>
  <si>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</si>
  <si>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</si>
  <si>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</si>
  <si>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</si>
  <si>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</si>
  <si>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</si>
  <si>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</si>
  <si>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</si>
  <si>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</si>
  <si>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</si>
  <si>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</si>
  <si>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</si>
  <si>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</si>
  <si>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</si>
  <si>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</si>
  <si>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</si>
  <si>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</si>
  <si>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</si>
  <si>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</si>
  <si>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</si>
  <si>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</si>
  <si>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</si>
  <si>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</si>
  <si>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</si>
  <si>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</si>
  <si>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</si>
  <si>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</si>
  <si>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</si>
  <si>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</si>
  <si>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</si>
  <si>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</si>
  <si>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</si>
  <si>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</si>
  <si>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</si>
  <si>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</si>
  <si>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</si>
  <si>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</si>
  <si>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</si>
  <si>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</si>
  <si>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</si>
  <si>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</si>
  <si>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</si>
  <si>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</si>
  <si>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</si>
  <si>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</si>
  <si>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</si>
  <si>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</si>
  <si>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</si>
  <si>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</si>
  <si>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</si>
  <si>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</si>
  <si>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</si>
  <si>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</si>
  <si>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</si>
  <si>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</si>
  <si>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</si>
  <si>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</si>
  <si>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</si>
  <si>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</si>
  <si>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</si>
  <si>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</si>
  <si>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</si>
  <si>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</si>
  <si>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</si>
  <si>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</si>
  <si>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</si>
  <si>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</si>
  <si>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</si>
  <si>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</si>
  <si>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</si>
  <si>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</si>
  <si>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</si>
  <si>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</si>
  <si>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</si>
  <si>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</si>
  <si>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</si>
  <si>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</si>
  <si>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</si>
  <si>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</si>
  <si>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</si>
  <si>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</si>
  <si>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</si>
  <si>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</si>
  <si>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</si>
  <si>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</si>
  <si>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</si>
  <si>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</si>
  <si>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</si>
  <si>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</si>
  <si>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</si>
  <si>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</si>
  <si>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</si>
  <si>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</si>
  <si>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</si>
  <si>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</si>
  <si>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</si>
  <si>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</si>
  <si>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</si>
  <si>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</si>
  <si>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</si>
  <si>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</si>
  <si>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</si>
  <si>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</si>
  <si>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</si>
  <si>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</si>
  <si>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</si>
  <si>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</si>
  <si>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</si>
  <si>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</si>
  <si>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</si>
  <si>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</si>
  <si>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</si>
  <si>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</si>
  <si>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</si>
  <si>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</si>
  <si>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</si>
  <si>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</si>
  <si>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</si>
  <si>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</si>
  <si>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</si>
  <si>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</si>
  <si>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</si>
  <si>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</si>
  <si>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</si>
  <si>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</si>
  <si>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</si>
  <si>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</si>
  <si>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</si>
  <si>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</si>
  <si>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</si>
  <si>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</si>
  <si>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</si>
  <si>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</si>
  <si>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</si>
  <si>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</si>
  <si>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</si>
  <si>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</si>
  <si>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</si>
  <si>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</si>
  <si>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</si>
  <si>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</si>
  <si>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</si>
  <si>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</si>
  <si>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</si>
  <si>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</si>
  <si>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</si>
  <si>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</si>
  <si>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</si>
  <si>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</si>
  <si>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</si>
  <si>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</si>
  <si>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</si>
  <si>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</si>
  <si>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</si>
  <si>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</si>
  <si>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</si>
  <si>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</si>
  <si>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</si>
  <si>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</si>
  <si>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</si>
  <si>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</si>
  <si>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</si>
  <si>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</si>
  <si>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</si>
  <si>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</si>
  <si>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</si>
  <si>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</si>
  <si>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</si>
  <si>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</si>
  <si>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</si>
  <si>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</si>
  <si>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</si>
  <si>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</si>
  <si>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</si>
  <si>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</si>
  <si>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</si>
  <si>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</si>
  <si>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</si>
  <si>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</si>
  <si>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</si>
  <si>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</si>
  <si>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</si>
  <si>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</si>
  <si>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</si>
  <si>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</si>
  <si>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</si>
  <si>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</si>
  <si>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</si>
  <si>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</si>
  <si>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</si>
  <si>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</si>
  <si>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</si>
  <si>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</si>
  <si>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</si>
  <si>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</si>
  <si>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</si>
  <si>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</si>
  <si>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</si>
  <si>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</si>
  <si>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</si>
  <si>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</si>
  <si>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</si>
  <si>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</si>
  <si>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</si>
  <si>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</si>
  <si>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</si>
  <si>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</si>
  <si>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</si>
  <si>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</si>
  <si>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</si>
  <si>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</si>
  <si>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</si>
  <si>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</si>
  <si>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</si>
  <si>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</si>
  <si>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</si>
  <si>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</si>
  <si>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</si>
  <si>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</si>
  <si>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</si>
  <si>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</si>
  <si>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</si>
  <si>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</si>
  <si>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</si>
  <si>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</si>
  <si>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</si>
  <si>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</si>
  <si>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</si>
  <si>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</si>
  <si>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</si>
  <si>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</si>
  <si>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</si>
  <si>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</si>
  <si>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</si>
  <si>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</si>
  <si>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</si>
  <si>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</si>
  <si>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</si>
  <si>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</si>
  <si>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</si>
  <si>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</si>
  <si>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</si>
  <si>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</si>
  <si>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</si>
  <si>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</si>
  <si>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</si>
  <si>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</si>
  <si>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</si>
  <si>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</si>
  <si>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</si>
  <si>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</si>
  <si>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</si>
  <si>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</si>
  <si>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</si>
  <si>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</si>
  <si>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</si>
  <si>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</si>
  <si>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</si>
  <si>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</si>
  <si>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</si>
  <si>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</si>
  <si>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</si>
  <si>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</si>
  <si>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</si>
  <si>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</si>
  <si>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</si>
  <si>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</si>
  <si>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</si>
  <si>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</si>
  <si>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</si>
  <si>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</si>
  <si>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</si>
  <si>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</si>
  <si>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</si>
  <si>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</si>
  <si>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</si>
  <si>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</si>
  <si>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</si>
  <si>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</si>
  <si>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</si>
  <si>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</si>
  <si>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</si>
  <si>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</si>
  <si>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</si>
  <si>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</si>
  <si>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</si>
  <si>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</si>
  <si>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</si>
  <si>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</si>
  <si>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</si>
  <si>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</si>
  <si>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</si>
  <si>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</si>
  <si>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</si>
  <si>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</si>
  <si>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</si>
  <si>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</si>
  <si>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</si>
  <si>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</si>
  <si>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</si>
  <si>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</si>
  <si>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</si>
  <si>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</si>
  <si>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</si>
  <si>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</si>
  <si>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</si>
  <si>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</si>
  <si>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</si>
  <si>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</si>
  <si>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</si>
  <si>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</si>
  <si>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</si>
  <si>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</si>
  <si>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</si>
  <si>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</si>
  <si>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</si>
  <si>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</si>
  <si>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</si>
  <si>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</si>
  <si>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</si>
  <si>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</si>
  <si>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</si>
  <si>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</si>
  <si>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</si>
  <si>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</si>
  <si>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</si>
  <si>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</si>
  <si>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</si>
  <si>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</si>
  <si>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</si>
  <si>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</si>
  <si>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</si>
  <si>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</si>
  <si>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</si>
  <si>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</si>
  <si>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</si>
  <si>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</si>
  <si>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</si>
  <si>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</si>
  <si>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</si>
  <si>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</si>
  <si>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</si>
  <si>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</si>
  <si>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</si>
  <si>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</si>
  <si>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</si>
  <si>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</si>
  <si>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</si>
  <si>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</si>
  <si>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</si>
  <si>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</si>
  <si>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</si>
  <si>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</si>
  <si>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</si>
  <si>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</si>
  <si>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</si>
  <si>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</si>
  <si>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</si>
  <si>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</si>
  <si>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</si>
  <si>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</si>
  <si>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</si>
  <si>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</si>
  <si>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</si>
  <si>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</si>
  <si>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</si>
  <si>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</si>
  <si>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</si>
  <si>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</si>
  <si>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</si>
  <si>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</si>
  <si>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</si>
  <si>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</si>
  <si>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</si>
  <si>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</si>
  <si>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</si>
  <si>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</si>
  <si>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</si>
  <si>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</si>
  <si>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</si>
  <si>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</si>
  <si>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</si>
  <si>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</si>
  <si>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</si>
  <si>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</si>
  <si>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</si>
  <si>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</si>
  <si>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</si>
  <si>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</si>
  <si>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</si>
  <si>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</si>
  <si>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</si>
  <si>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</si>
  <si>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</si>
  <si>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</si>
  <si>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</si>
  <si>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</si>
  <si>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</si>
  <si>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</si>
  <si>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</si>
  <si>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</si>
  <si>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</si>
  <si>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</si>
  <si>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</si>
  <si>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</si>
  <si>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</si>
  <si>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</si>
  <si>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</si>
  <si>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</si>
  <si>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</si>
  <si>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</si>
  <si>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</si>
  <si>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</si>
  <si>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</si>
  <si>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</si>
  <si>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</si>
  <si>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</si>
  <si>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</si>
  <si>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</si>
  <si>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</si>
  <si>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</si>
  <si>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</si>
  <si>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</si>
  <si>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</si>
  <si>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</si>
  <si>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</si>
  <si>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</si>
  <si>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</si>
  <si>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</si>
  <si>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</si>
  <si>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</si>
  <si>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</si>
  <si>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</si>
  <si>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</si>
  <si>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</si>
  <si>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</si>
  <si>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</si>
  <si>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</si>
  <si>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</si>
  <si>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</si>
  <si>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</si>
  <si>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</si>
  <si>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</si>
  <si>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</si>
  <si>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</si>
  <si>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</si>
  <si>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</si>
  <si>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</si>
  <si>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</si>
  <si>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</si>
  <si>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</si>
  <si>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</si>
  <si>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</si>
  <si>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</si>
  <si>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</si>
  <si>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</si>
  <si>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</si>
  <si>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</si>
  <si>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</si>
  <si>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</si>
  <si>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</si>
  <si>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</si>
  <si>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</si>
  <si>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</si>
  <si>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</si>
  <si>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</si>
  <si>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</si>
  <si>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</si>
  <si>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</si>
  <si>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</si>
  <si>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</si>
  <si>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</si>
  <si>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</si>
  <si>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</si>
  <si>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</si>
  <si>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</si>
  <si>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</si>
  <si>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</si>
  <si>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</si>
  <si>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</si>
  <si>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</si>
  <si>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</si>
  <si>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</si>
  <si>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</si>
  <si>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</si>
  <si>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</si>
  <si>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</si>
  <si>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</si>
  <si>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</si>
  <si>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</si>
  <si>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</si>
  <si>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</si>
  <si>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</si>
  <si>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</si>
  <si>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</si>
  <si>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</si>
  <si>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</si>
  <si>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</si>
  <si>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</si>
  <si>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</si>
  <si>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</si>
  <si>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</si>
  <si>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</si>
  <si>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</si>
  <si>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</si>
  <si>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</si>
  <si>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</si>
  <si>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</si>
  <si>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</si>
  <si>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</si>
  <si>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</si>
  <si>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</si>
  <si>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</si>
  <si>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</si>
  <si>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</si>
  <si>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</si>
  <si>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</si>
  <si>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</si>
  <si>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</si>
  <si>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</si>
  <si>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</si>
  <si>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</si>
  <si>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</si>
  <si>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</si>
  <si>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</si>
  <si>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</si>
  <si>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</si>
  <si>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</si>
  <si>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</si>
  <si>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</si>
  <si>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</si>
  <si>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</si>
  <si>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</si>
  <si>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</si>
  <si>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</si>
  <si>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</si>
  <si>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</si>
  <si>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</si>
  <si>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</si>
  <si>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</si>
  <si>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</si>
  <si>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</si>
  <si>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</si>
  <si>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</si>
  <si>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</si>
  <si>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</si>
  <si>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</si>
  <si>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</si>
  <si>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</si>
  <si>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</si>
  <si>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</si>
  <si>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</si>
  <si>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</si>
  <si>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</si>
  <si>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</si>
  <si>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</si>
  <si>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</si>
  <si>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</si>
  <si>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</si>
  <si>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</si>
  <si>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</si>
  <si>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</si>
  <si>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</si>
  <si>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</si>
  <si>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</si>
  <si>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</si>
  <si>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</si>
  <si>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</si>
  <si>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</si>
  <si>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</si>
  <si>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</si>
  <si>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</si>
  <si>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</si>
  <si>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</si>
  <si>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</si>
  <si>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</si>
  <si>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</si>
  <si>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</si>
  <si>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</si>
  <si>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</si>
  <si>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</si>
  <si>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</si>
  <si>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</si>
  <si>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</si>
  <si>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</si>
  <si>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</si>
  <si>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</si>
  <si>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</si>
  <si>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</si>
  <si>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</si>
  <si>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</si>
  <si>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</si>
  <si>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</si>
  <si>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</si>
  <si>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</si>
  <si>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</si>
  <si>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</si>
  <si>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</si>
  <si>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</si>
  <si>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</si>
  <si>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</si>
  <si>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</si>
  <si>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</si>
  <si>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</si>
  <si>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</si>
  <si>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</si>
  <si>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</si>
  <si>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</si>
  <si>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</si>
  <si>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</si>
  <si>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</si>
  <si>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</si>
  <si>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</si>
  <si>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</si>
  <si>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</si>
  <si>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</si>
  <si>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</si>
  <si>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</si>
  <si>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</si>
  <si>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</si>
  <si>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</si>
  <si>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</si>
  <si>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</si>
  <si>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</si>
  <si>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</si>
  <si>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</si>
  <si>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</si>
  <si>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</si>
  <si>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</si>
  <si>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</si>
  <si>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</si>
  <si>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</si>
  <si>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</si>
  <si>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</si>
  <si>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</si>
  <si>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</si>
  <si>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</si>
  <si>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</si>
  <si>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</si>
  <si>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</si>
  <si>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</si>
  <si>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</si>
  <si>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</si>
  <si>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</si>
  <si>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</si>
  <si>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</si>
  <si>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</si>
  <si>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</si>
  <si>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</si>
  <si>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</si>
  <si>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</si>
  <si>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</si>
  <si>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</si>
  <si>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</si>
  <si>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</si>
  <si>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</si>
  <si>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</si>
  <si>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</si>
  <si>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</si>
  <si>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</si>
  <si>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</si>
  <si>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</si>
  <si>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</si>
  <si>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</si>
  <si>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</si>
  <si>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</si>
  <si>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</si>
  <si>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</si>
  <si>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</si>
  <si>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</si>
  <si>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</si>
  <si>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</si>
  <si>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</si>
  <si>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</si>
  <si>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</si>
  <si>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</si>
  <si>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</si>
  <si>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</si>
  <si>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</si>
  <si>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</si>
  <si>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</si>
  <si>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</si>
  <si>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</si>
  <si>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</si>
  <si>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</si>
  <si>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</si>
  <si>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</si>
  <si>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</si>
  <si>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</si>
  <si>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</si>
  <si>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</si>
  <si>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</si>
  <si>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</si>
  <si>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</si>
  <si>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</si>
  <si>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</si>
  <si>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</si>
  <si>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</si>
  <si>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</si>
  <si>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</si>
  <si>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</si>
  <si>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</si>
  <si>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</si>
  <si>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</si>
  <si>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</si>
  <si>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</si>
  <si>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</si>
  <si>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</si>
  <si>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</si>
  <si>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</si>
  <si>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</si>
  <si>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</si>
  <si>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</si>
  <si>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</si>
  <si>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</si>
  <si>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</si>
  <si>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</si>
  <si>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</si>
  <si>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</si>
  <si>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</si>
  <si>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</si>
  <si>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</si>
  <si>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</si>
  <si>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</si>
  <si>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</si>
  <si>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</si>
  <si>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</si>
  <si>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</si>
  <si>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</si>
  <si>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</si>
  <si>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</si>
  <si>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</si>
  <si>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</si>
  <si>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</si>
  <si>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</si>
  <si>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</si>
  <si>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</si>
  <si>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</si>
  <si>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</si>
  <si>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</si>
  <si>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</si>
  <si>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</si>
  <si>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</si>
  <si>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</si>
  <si>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</si>
  <si>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</si>
  <si>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</si>
  <si>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</si>
  <si>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</si>
  <si>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</si>
  <si>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</si>
  <si>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</si>
  <si>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</si>
  <si>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</si>
  <si>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</si>
  <si>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</si>
  <si>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</si>
  <si>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</si>
  <si>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</si>
  <si>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</si>
  <si>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</si>
  <si>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</si>
  <si>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</si>
  <si>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</si>
  <si>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</si>
  <si>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</si>
  <si>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</si>
  <si>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</si>
  <si>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</si>
  <si>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</si>
  <si>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</si>
  <si>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</si>
  <si>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</si>
  <si>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</si>
  <si>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</si>
  <si>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</si>
  <si>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</si>
  <si>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</si>
  <si>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</si>
  <si>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</si>
  <si>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</si>
  <si>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</si>
  <si>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</si>
  <si>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</si>
  <si>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</si>
  <si>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</si>
  <si>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</si>
  <si>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</si>
  <si>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</si>
  <si>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</si>
  <si>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</si>
  <si>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</si>
  <si>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</si>
  <si>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</si>
  <si>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</si>
  <si>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</si>
  <si>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</si>
  <si>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</si>
  <si>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</si>
  <si>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</si>
  <si>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</si>
  <si>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</si>
  <si>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</si>
  <si>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</si>
  <si>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</si>
  <si>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</si>
  <si>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</si>
  <si>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</si>
  <si>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</si>
  <si>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</si>
  <si>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</si>
  <si>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</si>
  <si>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</si>
  <si>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</si>
  <si>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</si>
  <si>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</si>
  <si>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</si>
  <si>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</si>
  <si>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</si>
  <si>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</si>
  <si>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</si>
  <si>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</si>
  <si>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</si>
  <si>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</si>
  <si>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</si>
  <si>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</si>
  <si>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</si>
  <si>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</si>
  <si>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</si>
  <si>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</si>
  <si>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</si>
  <si>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</si>
  <si>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</si>
  <si>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</si>
  <si>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</si>
  <si>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</si>
  <si>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</si>
  <si>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</si>
  <si>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</si>
  <si>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</si>
  <si>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</si>
  <si>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</si>
  <si>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</si>
  <si>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</si>
  <si>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</si>
  <si>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</si>
  <si>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</si>
  <si>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</si>
  <si>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</si>
  <si>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</si>
  <si>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</si>
  <si>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</si>
  <si>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</si>
  <si>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</si>
  <si>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</si>
  <si>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</si>
  <si>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</si>
  <si>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</si>
  <si>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</si>
  <si>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</si>
  <si>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</si>
  <si>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</si>
  <si>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</si>
  <si>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</si>
  <si>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</si>
  <si>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</si>
  <si>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</si>
  <si>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</si>
  <si>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</si>
  <si>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</si>
  <si>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</si>
  <si>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</si>
  <si>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</si>
  <si>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</si>
  <si>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</si>
  <si>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</si>
  <si>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</si>
  <si>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</si>
  <si>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</si>
  <si>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</si>
  <si>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</si>
  <si>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</si>
  <si>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</si>
  <si>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</si>
  <si>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</si>
  <si>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</si>
  <si>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</si>
  <si>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</si>
  <si>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</si>
  <si>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</si>
  <si>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</si>
  <si>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</si>
  <si>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</si>
  <si>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</si>
  <si>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</si>
  <si>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</si>
  <si>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</si>
  <si>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</si>
  <si>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</si>
  <si>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</si>
  <si>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</si>
  <si>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</si>
  <si>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</si>
  <si>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</si>
  <si>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</si>
  <si>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</si>
  <si>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</si>
  <si>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</si>
  <si>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</si>
  <si>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</si>
  <si>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</si>
  <si>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</si>
  <si>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</si>
  <si>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</si>
  <si>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</si>
  <si>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</si>
  <si>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</si>
  <si>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</si>
  <si>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</si>
  <si>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</si>
  <si>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</si>
  <si>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</si>
  <si>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</si>
  <si>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</si>
  <si>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</si>
  <si>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</si>
  <si>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</si>
  <si>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</si>
  <si>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</si>
  <si>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</si>
  <si>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</si>
  <si>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</si>
  <si>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</si>
  <si>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</si>
  <si>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</si>
  <si>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</si>
  <si>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</si>
  <si>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</si>
  <si>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</si>
  <si>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</si>
  <si>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</si>
  <si>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</si>
  <si>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</si>
  <si>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</si>
  <si>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</si>
  <si>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</si>
  <si>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</si>
  <si>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</si>
  <si>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</si>
  <si>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</si>
  <si>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</si>
  <si>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</si>
  <si>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</si>
  <si>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</si>
  <si>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</si>
  <si>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</si>
  <si>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</si>
  <si>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</si>
  <si>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</si>
  <si>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</si>
  <si>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</si>
  <si>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</si>
  <si>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</si>
  <si>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</si>
  <si>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</si>
  <si>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</si>
  <si>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</si>
  <si>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</si>
  <si>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</si>
  <si>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</si>
  <si>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</si>
  <si>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</si>
  <si>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</si>
  <si>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</si>
  <si>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</si>
  <si>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</si>
  <si>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</si>
  <si>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</si>
  <si>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</si>
  <si>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</si>
  <si>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</si>
  <si>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</si>
  <si>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</si>
  <si>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</si>
  <si>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</si>
  <si>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</si>
  <si>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</si>
  <si>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</si>
  <si>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</si>
  <si>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</si>
  <si>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</si>
  <si>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</si>
  <si>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</si>
  <si>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</si>
  <si>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</si>
  <si>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</si>
  <si>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</si>
  <si>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</si>
  <si>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</si>
  <si>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</si>
  <si>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</si>
  <si>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</si>
  <si>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</si>
  <si>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</si>
  <si>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</si>
  <si>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</si>
  <si>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</si>
  <si>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</si>
  <si>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</si>
  <si>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</si>
  <si>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</si>
  <si>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</si>
  <si>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</si>
  <si>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</si>
  <si>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</si>
  <si>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</si>
  <si>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</si>
  <si>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</si>
  <si>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</si>
  <si>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</si>
  <si>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</si>
  <si>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</si>
  <si>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</si>
  <si>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</si>
  <si>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</si>
  <si>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</si>
  <si>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</si>
  <si>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</si>
  <si>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</si>
  <si>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</si>
  <si>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</si>
  <si>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</si>
  <si>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</si>
  <si>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</si>
  <si>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</si>
  <si>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</si>
  <si>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</si>
  <si>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</si>
  <si>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</si>
  <si>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</si>
  <si>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</si>
  <si>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</si>
  <si>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</si>
  <si>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</si>
  <si>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</si>
  <si>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</si>
  <si>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</si>
  <si>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</si>
  <si>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</si>
  <si>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</si>
  <si>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</si>
  <si>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</si>
  <si>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</si>
  <si>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</si>
  <si>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</si>
  <si>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</si>
  <si>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</si>
  <si>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</si>
  <si>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</si>
  <si>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</si>
  <si>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</si>
  <si>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</si>
  <si>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</si>
  <si>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</si>
  <si>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</si>
  <si>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</si>
  <si>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</si>
  <si>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</si>
  <si>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</si>
  <si>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</si>
  <si>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</si>
  <si>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</si>
  <si>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</si>
  <si>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</si>
  <si>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</si>
  <si>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</si>
  <si>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</si>
  <si>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</si>
  <si>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</si>
  <si>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</si>
  <si>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</si>
  <si>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</si>
  <si>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</si>
  <si>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</si>
  <si>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</si>
  <si>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</si>
  <si>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</si>
  <si>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</si>
  <si>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</si>
  <si>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</si>
  <si>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</si>
  <si>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</si>
  <si>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</si>
  <si>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</si>
  <si>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</si>
  <si>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</si>
  <si>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</si>
  <si>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</si>
  <si>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</si>
  <si>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</si>
  <si>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</si>
  <si>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</si>
  <si>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</si>
  <si>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</si>
  <si>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</si>
  <si>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</si>
  <si>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</si>
  <si>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</si>
  <si>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</si>
  <si>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</si>
  <si>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</si>
  <si>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</si>
  <si>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</si>
  <si>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</si>
  <si>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</si>
  <si>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</si>
  <si>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</si>
  <si>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</si>
  <si>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</si>
  <si>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</si>
  <si>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</si>
  <si>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</si>
  <si>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</si>
  <si>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</si>
  <si>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</si>
  <si>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</si>
  <si>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</si>
  <si>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</si>
  <si>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</si>
  <si>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</si>
  <si>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</si>
  <si>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</si>
  <si>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</si>
  <si>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</si>
  <si>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</si>
  <si>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</si>
  <si>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</si>
  <si>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</si>
  <si>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</si>
  <si>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</si>
  <si>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</si>
  <si>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</si>
  <si>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</si>
  <si>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</si>
  <si>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</si>
  <si>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</si>
  <si>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</si>
  <si>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</si>
  <si>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</si>
  <si>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</si>
  <si>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</si>
  <si>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</si>
  <si>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</si>
  <si>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</si>
  <si>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</si>
  <si>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</si>
  <si>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</si>
  <si>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</si>
  <si>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</si>
  <si>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</si>
  <si>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</si>
  <si>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</si>
  <si>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</si>
  <si>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</si>
  <si>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</si>
  <si>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</si>
  <si>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</si>
  <si>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</si>
  <si>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</si>
  <si>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</si>
  <si>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</si>
  <si>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</si>
  <si>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</si>
  <si>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</si>
  <si>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</si>
  <si>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</si>
  <si>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</si>
  <si>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</si>
  <si>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</si>
  <si>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</si>
  <si>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</si>
  <si>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</si>
  <si>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</si>
  <si>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</si>
  <si>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</si>
  <si>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</si>
  <si>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</si>
  <si>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</si>
  <si>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</si>
  <si>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</si>
  <si>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</si>
  <si>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</si>
  <si>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Sum of TUP 3</t>
  </si>
  <si>
    <t>gaji</t>
  </si>
  <si>
    <t>um</t>
  </si>
  <si>
    <t>tukin</t>
  </si>
  <si>
    <t>Usulan TUP</t>
  </si>
  <si>
    <t>Sisa TUP</t>
  </si>
  <si>
    <t>Setor Sisa TUP</t>
  </si>
  <si>
    <t>Tanggal Pengembalian Sisa TUP</t>
  </si>
  <si>
    <t>7 JUNI 2022</t>
  </si>
  <si>
    <t>15 MARET 2022</t>
  </si>
  <si>
    <t>Kelebihan Sisa Setor TUP</t>
  </si>
  <si>
    <t>LS Banyak Penerima</t>
  </si>
  <si>
    <t>LS Bendahara</t>
  </si>
  <si>
    <t xml:space="preserve"> 221751303018808</t>
  </si>
  <si>
    <t>08-08-2022</t>
  </si>
  <si>
    <t>00682T/626402/2022</t>
  </si>
  <si>
    <t>04-08-2022</t>
  </si>
  <si>
    <t>Pembayaran Belanja Barang. Biaya Penelitian, biaya jurnal tubel Prog S2 IPB, SK KPA No: KEP.757/KPA/BRSDM/VIII/2021 Tgl 13 Agustus 2022 dan SK Kabadan RSDM KP No: 107/KEP-BRSDM/2020 Tgl 18 Agustus 202 0 an. Sari Rachamawati, dkk</t>
  </si>
  <si>
    <t xml:space="preserve"> 221751303019284</t>
  </si>
  <si>
    <t>11-08-2022</t>
  </si>
  <si>
    <t>00698T/626402/2022</t>
  </si>
  <si>
    <t>10-08-2022</t>
  </si>
  <si>
    <t>Pembayaran belanja pegawai ( pembayaran uang makan pegawai Pusdik bulan Juli 2022 untuk 42 pegawai )</t>
  </si>
  <si>
    <t xml:space="preserve"> 221751303019035</t>
  </si>
  <si>
    <t>09-08-2022</t>
  </si>
  <si>
    <t>00694T/626402/2022</t>
  </si>
  <si>
    <t>Pembayaran belanja pegawai (Pembayaran tunjangan kinerja pegawai Pusdik bulan Juli 2022 untuk 45 pegawai)</t>
  </si>
  <si>
    <t>4 dan 5 AGUSTUS 2022</t>
  </si>
  <si>
    <t>SAMPAI DENGAN 18 AGUSTUS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</si>
</sst>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6">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
      <sz val="14"/>
      <color theme="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91">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41" fontId="0" fillId="0" borderId="1" xfId="0" applyNumberFormat="1" applyFill="1" applyBorder="1"/>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xf numFmtId="41" fontId="16" fillId="0" borderId="1" xfId="1" applyFont="1" applyFill="1" applyBorder="1" applyAlignment="1">
      <alignment vertic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22" borderId="1" xfId="0" applyFont="1" applyFill="1" applyBorder="1" applyAlignment="1">
      <alignment horizontal="center"/>
    </xf>
    <xf numFmtId="0" fontId="46" fillId="0" borderId="0" xfId="0" applyFont="1" applyAlignment="1">
      <alignment horizontal="center"/>
    </xf>
    <xf numFmtId="0" fontId="31" fillId="0" borderId="0" xfId="0" applyFont="1" applyAlignment="1">
      <alignment horizontal="center"/>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27" fillId="17" borderId="1" xfId="0" applyFont="1" applyFill="1" applyBorder="1" applyAlignment="1">
      <alignment horizont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0" borderId="1" xfId="0" applyFont="1" applyBorder="1" applyAlignment="1">
      <alignment horizontal="center" vertical="center" wrapText="1"/>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44" fillId="0" borderId="0" xfId="0" applyFont="1" applyAlignment="1">
      <alignment horizont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8" fillId="23" borderId="1" xfId="2" applyFont="1" applyFill="1" applyBorder="1" applyAlignment="1">
      <alignment horizontal="center" vertical="center"/>
    </xf>
    <xf numFmtId="0" fontId="27" fillId="19" borderId="1" xfId="0" applyFont="1" applyFill="1" applyBorder="1" applyAlignment="1">
      <alignment horizontal="center"/>
    </xf>
    <xf numFmtId="0" fontId="27" fillId="23" borderId="1" xfId="0" applyFont="1" applyFill="1" applyBorder="1" applyAlignment="1">
      <alignment horizontal="center" vertical="center"/>
    </xf>
    <xf numFmtId="3" fontId="27" fillId="19" borderId="1" xfId="0" applyNumberFormat="1" applyFont="1" applyFill="1" applyBorder="1" applyAlignment="1">
      <alignment horizontal="center"/>
    </xf>
    <xf numFmtId="0" fontId="27" fillId="0" borderId="0" xfId="0" applyFont="1" applyAlignment="1">
      <alignment horizontal="center"/>
    </xf>
    <xf numFmtId="0" fontId="55" fillId="0" borderId="1" xfId="0" applyFont="1" applyFill="1" applyBorder="1" applyAlignment="1">
      <alignment horizontal="center" vertical="center"/>
    </xf>
    <xf numFmtId="0" fontId="55" fillId="2" borderId="1" xfId="0" applyFont="1" applyFill="1" applyBorder="1" applyAlignment="1">
      <alignment horizontal="left" vertical="center"/>
    </xf>
    <xf numFmtId="41" fontId="55" fillId="2" borderId="1" xfId="0" applyNumberFormat="1" applyFont="1" applyFill="1" applyBorder="1" applyAlignment="1">
      <alignment vertical="center"/>
    </xf>
    <xf numFmtId="43" fontId="55" fillId="2" borderId="1" xfId="0" applyNumberFormat="1" applyFont="1" applyFill="1" applyBorder="1" applyAlignment="1">
      <alignment horizontal="center" vertical="center"/>
    </xf>
    <xf numFmtId="166" fontId="55" fillId="2" borderId="1" xfId="0" applyNumberFormat="1" applyFont="1" applyFill="1" applyBorder="1" applyAlignment="1">
      <alignment vertical="center"/>
    </xf>
    <xf numFmtId="0" fontId="55" fillId="0" borderId="1" xfId="0" applyFont="1" applyFill="1" applyBorder="1" applyAlignment="1">
      <alignment horizontal="left" vertical="center"/>
    </xf>
    <xf numFmtId="41" fontId="55" fillId="0" borderId="1" xfId="0" applyNumberFormat="1" applyFont="1" applyFill="1" applyBorder="1" applyAlignment="1">
      <alignment vertical="center"/>
    </xf>
    <xf numFmtId="43" fontId="55" fillId="0" borderId="1" xfId="0" applyNumberFormat="1" applyFont="1" applyFill="1" applyBorder="1" applyAlignment="1">
      <alignment horizontal="center" vertical="center"/>
    </xf>
    <xf numFmtId="166" fontId="55" fillId="0" borderId="1" xfId="0" applyNumberFormat="1" applyFont="1" applyFill="1" applyBorder="1" applyAlignment="1">
      <alignment vertical="center"/>
    </xf>
    <xf numFmtId="0" fontId="55" fillId="18" borderId="1" xfId="0" applyFont="1" applyFill="1" applyBorder="1" applyAlignment="1">
      <alignment horizontal="left" vertical="center"/>
    </xf>
    <xf numFmtId="41" fontId="55" fillId="18" borderId="1" xfId="0" applyNumberFormat="1" applyFont="1" applyFill="1" applyBorder="1" applyAlignment="1">
      <alignment vertical="center"/>
    </xf>
    <xf numFmtId="43" fontId="55" fillId="18" borderId="1" xfId="0" applyNumberFormat="1" applyFont="1" applyFill="1" applyBorder="1" applyAlignment="1">
      <alignment horizontal="center" vertical="center"/>
    </xf>
    <xf numFmtId="166" fontId="55" fillId="18" borderId="1" xfId="0" applyNumberFormat="1" applyFont="1" applyFill="1" applyBorder="1" applyAlignment="1">
      <alignment vertical="center"/>
    </xf>
    <xf numFmtId="0" fontId="41" fillId="7" borderId="1" xfId="0" applyFont="1" applyFill="1" applyBorder="1" applyAlignment="1">
      <alignment horizontal="left" vertical="center"/>
    </xf>
    <xf numFmtId="41" fontId="55" fillId="7" borderId="1" xfId="0" applyNumberFormat="1" applyFont="1" applyFill="1" applyBorder="1" applyAlignment="1">
      <alignment vertical="center"/>
    </xf>
    <xf numFmtId="43" fontId="55" fillId="7" borderId="1" xfId="0" applyNumberFormat="1" applyFont="1" applyFill="1" applyBorder="1" applyAlignment="1">
      <alignment horizontal="center" vertical="center"/>
    </xf>
    <xf numFmtId="166" fontId="55" fillId="7" borderId="1" xfId="0" applyNumberFormat="1" applyFont="1" applyFill="1" applyBorder="1" applyAlignment="1">
      <alignment vertical="center"/>
    </xf>
    <xf numFmtId="0" fontId="41" fillId="19" borderId="1" xfId="0" applyFont="1" applyFill="1" applyBorder="1" applyAlignment="1">
      <alignment horizontal="left" vertical="center" indent="2"/>
    </xf>
    <xf numFmtId="41" fontId="41" fillId="19" borderId="1" xfId="0" applyNumberFormat="1" applyFont="1" applyFill="1" applyBorder="1" applyAlignment="1">
      <alignment vertical="center"/>
    </xf>
    <xf numFmtId="43" fontId="41" fillId="19" borderId="1" xfId="0" applyNumberFormat="1" applyFont="1" applyFill="1" applyBorder="1" applyAlignment="1">
      <alignment horizontal="center" vertical="center"/>
    </xf>
    <xf numFmtId="166" fontId="41" fillId="19" borderId="1" xfId="0" applyNumberFormat="1" applyFont="1" applyFill="1" applyBorder="1" applyAlignment="1">
      <alignment vertical="center"/>
    </xf>
    <xf numFmtId="0" fontId="55" fillId="26" borderId="1" xfId="0" applyFont="1" applyFill="1" applyBorder="1" applyAlignment="1">
      <alignment horizontal="left" vertical="center" indent="3"/>
    </xf>
    <xf numFmtId="41" fontId="55" fillId="26" borderId="1" xfId="0" applyNumberFormat="1" applyFont="1" applyFill="1" applyBorder="1" applyAlignment="1">
      <alignment vertical="center"/>
    </xf>
    <xf numFmtId="43" fontId="55" fillId="26" borderId="1" xfId="0" applyNumberFormat="1" applyFont="1" applyFill="1" applyBorder="1" applyAlignment="1">
      <alignment horizontal="center" vertical="center"/>
    </xf>
    <xf numFmtId="166" fontId="55" fillId="26" borderId="1" xfId="0" applyNumberFormat="1" applyFont="1" applyFill="1" applyBorder="1" applyAlignment="1">
      <alignment vertical="center"/>
    </xf>
    <xf numFmtId="0" fontId="55" fillId="0" borderId="1" xfId="0" applyFont="1" applyFill="1" applyBorder="1" applyAlignment="1">
      <alignment horizontal="left" vertical="center" indent="5"/>
    </xf>
    <xf numFmtId="41" fontId="55" fillId="19" borderId="1" xfId="0" applyNumberFormat="1" applyFont="1" applyFill="1" applyBorder="1" applyAlignment="1">
      <alignment vertical="center"/>
    </xf>
    <xf numFmtId="43" fontId="55" fillId="19" borderId="1" xfId="0" applyNumberFormat="1" applyFont="1" applyFill="1" applyBorder="1" applyAlignment="1">
      <alignment horizontal="center" vertical="center"/>
    </xf>
    <xf numFmtId="166" fontId="55" fillId="19" borderId="1" xfId="0" applyNumberFormat="1" applyFont="1" applyFill="1" applyBorder="1" applyAlignment="1">
      <alignment vertical="center"/>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5040">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alignment horizont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alignment horizont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alignment horizont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font>
        <color theme="0"/>
      </font>
      <fill>
        <patternFill>
          <bgColor rgb="FFFF0000"/>
        </patternFill>
      </fill>
    </dxf>
    <dxf>
      <font>
        <b/>
        <i val="0"/>
        <color theme="0"/>
      </font>
      <fill>
        <patternFill>
          <bgColor rgb="FFFF0000"/>
        </patternFill>
      </fill>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3399"/>
      <color rgb="FF99FF33"/>
      <color rgb="FF99CCFF"/>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1137237</xdr:colOff>
      <xdr:row>6</xdr:row>
      <xdr:rowOff>12007</xdr:rowOff>
    </xdr:from>
    <xdr:to>
      <xdr:col>12</xdr:col>
      <xdr:colOff>314399</xdr:colOff>
      <xdr:row>13</xdr:row>
      <xdr:rowOff>98532</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581619" y="1356713"/>
              <a:ext cx="1821750" cy="173379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540764</xdr:colOff>
      <xdr:row>5</xdr:row>
      <xdr:rowOff>206586</xdr:rowOff>
    </xdr:from>
    <xdr:to>
      <xdr:col>9</xdr:col>
      <xdr:colOff>939854</xdr:colOff>
      <xdr:row>18</xdr:row>
      <xdr:rowOff>136949</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3741293" y="1338380"/>
              <a:ext cx="1642943" cy="2989569"/>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8</xdr:col>
      <xdr:colOff>587188</xdr:colOff>
      <xdr:row>22</xdr:row>
      <xdr:rowOff>207789</xdr:rowOff>
    </xdr:from>
    <xdr:to>
      <xdr:col>9</xdr:col>
      <xdr:colOff>1163171</xdr:colOff>
      <xdr:row>34</xdr:row>
      <xdr:rowOff>63954</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3787717" y="4914260"/>
              <a:ext cx="1819836" cy="265763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276"/>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840"/>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E152"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81.385529050924"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364000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2376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493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3975000"/>
    <n v="0"/>
    <n v="0"/>
    <n v="0"/>
    <n v="0"/>
    <x v="0"/>
    <x v="0"/>
    <x v="0"/>
    <s v="52"/>
    <s v="SEKRETARIAT BADAN RISET DAN SUMBERDAYA MANUSIA KELAUTAN DAN PERIKANAN"/>
    <n v="10381000"/>
    <n v="52.231446540880498"/>
    <n v="9494000"/>
    <n v="47.768553459119495"/>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SEKRETARIAT BADAN RISET DAN SUMBERDAYA MANUSIA KELAUTAN DAN PERIKANAN"/>
    <n v="6300000"/>
    <n v="31.5"/>
    <n v="13700000"/>
    <n v="68.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210000"/>
    <n v="0"/>
    <n v="0"/>
    <n v="0"/>
    <n v="0"/>
    <x v="0"/>
    <x v="0"/>
    <x v="0"/>
    <s v="52"/>
    <s v="SEKRETARIAT BADAN RISET DAN SUMBERDAYA MANUSIA KELAUTAN DAN PERIKANAN"/>
    <n v="34786000"/>
    <n v="80.411465557096633"/>
    <n v="8474000"/>
    <n v="19.588534442903374"/>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SEKRETARIAT BADAN RISET DAN SUMBERDAYA MANUSIA KELAUTAN DAN PERIKANAN"/>
    <n v="6511000"/>
    <n v="33.389743589743595"/>
    <n v="12989000"/>
    <n v="66.610256410256412"/>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SEKRETARIAT BADAN RISET DAN SUMBERDAYA MANUSIA KELAUTAN DAN PERIKANAN"/>
    <n v="17460000"/>
    <n v="99.971371314056682"/>
    <n v="5000"/>
    <n v="2.8628685943315198E-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29245750"/>
    <n v="0"/>
    <n v="0"/>
    <n v="0"/>
    <n v="0"/>
    <x v="0"/>
    <x v="1"/>
    <x v="2"/>
    <s v="52"/>
    <s v="SEKRETARIAT BADAN RISET DAN SUMBERDAYA MANUSIA KELAUTAN DAN PERIKANAN"/>
    <n v="35440750"/>
    <n v="54.608243451463792"/>
    <n v="29459250"/>
    <n v="45.391756548536208"/>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SEKRETARIAT BADAN RISET DAN SUMBERDAYA MANUSIA KELAUTAN DAN PERIKANAN"/>
    <n v="12006500"/>
    <n v="40.021666666666668"/>
    <n v="17993500"/>
    <n v="59.978333333333332"/>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469000"/>
    <n v="0"/>
    <n v="0"/>
    <n v="0"/>
    <n v="0"/>
    <x v="0"/>
    <x v="1"/>
    <x v="2"/>
    <s v="52"/>
    <s v="SEKRETARIAT BADAN RISET DAN SUMBERDAYA MANUSIA KELAUTAN DAN PERIKANAN"/>
    <n v="153301600"/>
    <n v="60.516019011226732"/>
    <n v="100022400"/>
    <n v="39.483980988773268"/>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SEKRETARIAT BADAN RISET DAN SUMBERDAYA MANUSIA KELAUTAN DAN PERIKANAN"/>
    <n v="13489250"/>
    <n v="99.920370370370364"/>
    <n v="10750"/>
    <n v="7.962962962962962E-2"/>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0"/>
    <n v="0"/>
    <n v="0"/>
    <n v="0"/>
    <n v="0"/>
    <x v="0"/>
    <x v="1"/>
    <x v="3"/>
    <s v="52"/>
    <s v="SEKRETARIAT BADAN RISET DAN SUMBERDAYA MANUSIA KELAUTAN DAN PERIKANAN"/>
    <n v="0"/>
    <n v="0"/>
    <n v="8884000"/>
    <n v="100"/>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967900"/>
    <n v="0"/>
    <n v="0"/>
    <n v="0"/>
    <n v="0"/>
    <x v="0"/>
    <x v="3"/>
    <x v="5"/>
    <s v="52"/>
    <s v="SEKRETARIAT BADAN RISET DAN SUMBERDAYA MANUSIA KELAUTAN DAN PERIKANAN"/>
    <n v="6915400"/>
    <n v="55.769354838709674"/>
    <n v="5484600"/>
    <n v="44.230645161290319"/>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SEKRETARIAT BADAN RISET DAN SUMBERDAYA MANUSIA KELAUTAN DAN PERIKANAN"/>
    <n v="5329750"/>
    <n v="53.297499999999999"/>
    <n v="4670250"/>
    <n v="46.7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SEKRETARIAT BADAN RISET DAN SUMBERDAYA MANUSIA KELAUTAN DAN PERIKANAN"/>
    <n v="4998800"/>
    <n v="99.975999999999999"/>
    <n v="1200"/>
    <n v="2.4E-2"/>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SEKRETARIAT BADAN RISET DAN SUMBERDAYA MANUSIA KELAUTAN DAN PERIKANAN"/>
    <n v="7425000"/>
    <n v="74.25"/>
    <n v="2575000"/>
    <n v="25.75"/>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SEKRETARIAT BADAN RISET DAN SUMBERDAYA MANUSIA KELAUTAN DAN PERIKANAN"/>
    <n v="263521871"/>
    <n v="70.529414079018508"/>
    <n v="110112129"/>
    <n v="29.470585920981495"/>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SEKRETARIAT BADAN RISET DAN SUMBERDAYA MANUSIA KELAUTAN DAN PERIKANAN"/>
    <n v="8980000"/>
    <n v="49.888888888888886"/>
    <n v="9020000"/>
    <n v="50.111111111111107"/>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SEKRETARIAT BADAN RISET DAN SUMBERDAYA MANUSIA KELAUTAN DAN PERIKANAN"/>
    <n v="9448500"/>
    <n v="69.988888888888894"/>
    <n v="4051500"/>
    <n v="30.011111111111109"/>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834000"/>
    <n v="0"/>
    <n v="0"/>
    <n v="0"/>
    <n v="0"/>
    <x v="0"/>
    <x v="2"/>
    <x v="4"/>
    <s v="52"/>
    <s v="SEKRETARIAT BADAN RISET DAN SUMBERDAYA MANUSIA KELAUTAN DAN PERIKANAN"/>
    <n v="28515738"/>
    <n v="59.790195626192521"/>
    <n v="19177262"/>
    <n v="40.209804373807479"/>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3640000"/>
    <n v="0"/>
    <n v="0"/>
    <n v="0"/>
    <n v="0"/>
    <x v="0"/>
    <x v="2"/>
    <x v="4"/>
    <s v="52"/>
    <s v="SEKRETARIAT BADAN RISET DAN SUMBERDAYA MANUSIA KELAUTAN DAN PERIKANAN"/>
    <n v="575609004"/>
    <n v="53.484325137982935"/>
    <n v="500610996"/>
    <n v="46.515674862017057"/>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SEKRETARIAT BADAN RISET DAN SUMBERDAYA MANUSIA KELAUTAN DAN PERIKANAN"/>
    <n v="4448550"/>
    <n v="74.142499999999998"/>
    <n v="1551450"/>
    <n v="25.857500000000002"/>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SEKRETARIAT BADAN RISET DAN SUMBERDAYA MANUSIA KELAUTAN DAN PERIKANAN"/>
    <n v="6344000"/>
    <n v="63.44"/>
    <n v="3656000"/>
    <n v="36.559999999999995"/>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SEKRETARIAT BADAN RISET DAN SUMBERDAYA MANUSIA KELAUTAN DAN PERIKANAN"/>
    <n v="7434850"/>
    <n v="61.95708333333333"/>
    <n v="4565150"/>
    <n v="38.04291666666666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SEKRETARIAT BADAN RISET DAN SUMBERDAYA MANUSIA KELAUTAN DAN PERIKANAN"/>
    <n v="358831"/>
    <n v="35.883099999999999"/>
    <n v="641169"/>
    <n v="64.116900000000001"/>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SEKRETARIAT BADAN RISET DAN SUMBERDAYA MANUSIA KELAUTAN DAN PERIKANAN"/>
    <n v="12648000"/>
    <n v="63.239999999999995"/>
    <n v="7352000"/>
    <n v="36.76"/>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SEKRETARIAT BADAN RISET DAN SUMBERDAYA MANUSIA KELAUTAN DAN PERIKANAN"/>
    <n v="19309350"/>
    <n v="91.949285714285708"/>
    <n v="1690650"/>
    <n v="8.0507142857142853"/>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SEKRETARIAT BADAN RISET DAN SUMBERDAYA MANUSIA KELAUTAN DAN PERIKANAN"/>
    <n v="11275750"/>
    <n v="64.432857142857145"/>
    <n v="6224250"/>
    <n v="35.567142857142855"/>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SEKRETARIAT BADAN RISET DAN SUMBERDAYA MANUSIA KELAUTAN DAN PERIKANAN"/>
    <n v="10196500"/>
    <n v="43.855913978494627"/>
    <n v="13053500"/>
    <n v="56.14408602150538"/>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SEKRETARIAT BADAN RISET DAN SUMBERDAYA MANUSIA KELAUTAN DAN PERIKANAN"/>
    <n v="913673"/>
    <n v="45.68365"/>
    <n v="1086327"/>
    <n v="54.31635"/>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SEKRETARIAT BADAN RISET DAN SUMBERDAYA MANUSIA KELAUTAN DAN PERIKANAN"/>
    <n v="11269000"/>
    <n v="62.955307262569839"/>
    <n v="6631000"/>
    <n v="37.044692737430168"/>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SEKRETARIAT BADAN RISET DAN SUMBERDAYA MANUSIA KELAUTAN DAN PERIKANAN"/>
    <n v="29579000"/>
    <n v="98.044350160761056"/>
    <n v="590000"/>
    <n v="1.955649839238953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SEKRETARIAT BADAN RISET DAN SUMBERDAYA MANUSIA KELAUTAN DAN PERIKANAN"/>
    <n v="16821000"/>
    <n v="91.418478260869563"/>
    <n v="1579000"/>
    <n v="8.5815217391304355"/>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SEKRETARIAT BADAN RISET DAN SUMBERDAYA MANUSIA KELAUTAN DAN PERIKANAN"/>
    <n v="575000"/>
    <n v="11.979166666666668"/>
    <n v="4225000"/>
    <n v="88.020833333333343"/>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SEKRETARIAT BADAN RISET DAN SUMBERDAYA MANUSIA KELAUTAN DAN PERIKANAN"/>
    <n v="58380000"/>
    <n v="76.782449725776971"/>
    <n v="17653000"/>
    <n v="23.217550274223033"/>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SEKRETARIAT BADAN RISET DAN SUMBERDAYA MANUSIA KELAUTAN DAN PERIKANAN"/>
    <n v="9690000"/>
    <n v="38.76"/>
    <n v="15310000"/>
    <n v="61.240000000000009"/>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2922100"/>
    <n v="0"/>
    <n v="0"/>
    <n v="0"/>
    <n v="0"/>
    <x v="0"/>
    <x v="3"/>
    <x v="5"/>
    <s v="52"/>
    <s v="SEKRETARIAT BADAN RISET DAN SUMBERDAYA MANUSIA KELAUTAN DAN PERIKANAN"/>
    <n v="5839600"/>
    <n v="23.358400000000003"/>
    <n v="19160400"/>
    <n v="76.641599999999997"/>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16200000"/>
    <n v="0"/>
    <n v="0"/>
    <n v="0"/>
    <n v="0"/>
    <x v="0"/>
    <x v="3"/>
    <x v="5"/>
    <s v="52"/>
    <s v="SEKRETARIAT BADAN RISET DAN SUMBERDAYA MANUSIA KELAUTAN DAN PERIKANAN"/>
    <n v="4823760092"/>
    <n v="76.462090685950102"/>
    <n v="1484934908"/>
    <n v="23.537909314049895"/>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SEKRETARIAT BADAN RISET DAN SUMBERDAYA MANUSIA KELAUTAN DAN PERIKANAN"/>
    <n v="9678000"/>
    <n v="32.26"/>
    <n v="20322000"/>
    <n v="67.739999999999995"/>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13278300"/>
    <n v="0"/>
    <n v="0"/>
    <n v="0"/>
    <n v="0"/>
    <n v="0"/>
    <x v="0"/>
    <x v="3"/>
    <x v="5"/>
    <s v="52"/>
    <s v="SEKRETARIAT BADAN RISET DAN SUMBERDAYA MANUSIA KELAUTAN DAN PERIKANAN"/>
    <n v="56001506"/>
    <n v="25.926623148148149"/>
    <n v="159998494"/>
    <n v="74.073376851851847"/>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SEKRETARIAT BADAN RISET DAN SUMBERDAYA MANUSIA KELAUTAN DAN PERIKANAN"/>
    <n v="5920400"/>
    <n v="23.6816"/>
    <n v="19079600"/>
    <n v="76.318399999999997"/>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SEKRETARIAT BADAN RISET DAN SUMBERDAYA MANUSIA KELAUTAN DAN PERIKANAN"/>
    <n v="8220000"/>
    <n v="27.400000000000002"/>
    <n v="21780000"/>
    <n v="72.599999999999994"/>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1187">
    <format dxfId="5000">
      <pivotArea outline="0" collapsedLevelsAreSubtotals="1" fieldPosition="0">
        <references count="1">
          <reference field="4294967294" count="1" selected="0">
            <x v="1"/>
          </reference>
        </references>
      </pivotArea>
    </format>
    <format dxfId="4999">
      <pivotArea dataOnly="0" labelOnly="1" fieldPosition="0">
        <references count="1">
          <reference field="3" count="0"/>
        </references>
      </pivotArea>
    </format>
    <format dxfId="4998">
      <pivotArea dataOnly="0" labelOnly="1" fieldPosition="0">
        <references count="1">
          <reference field="5" count="0"/>
        </references>
      </pivotArea>
    </format>
    <format dxfId="4997">
      <pivotArea dataOnly="0" labelOnly="1" fieldPosition="0">
        <references count="1">
          <reference field="9" count="0"/>
        </references>
      </pivotArea>
    </format>
    <format dxfId="4996">
      <pivotArea dataOnly="0" labelOnly="1" fieldPosition="0">
        <references count="1">
          <reference field="11" count="0"/>
        </references>
      </pivotArea>
    </format>
    <format dxfId="4995">
      <pivotArea dataOnly="0" labelOnly="1" fieldPosition="0">
        <references count="1">
          <reference field="13" count="0"/>
        </references>
      </pivotArea>
    </format>
    <format dxfId="4994">
      <pivotArea dataOnly="0" labelOnly="1" outline="0" fieldPosition="0">
        <references count="1">
          <reference field="4294967294" count="1">
            <x v="1"/>
          </reference>
        </references>
      </pivotArea>
    </format>
    <format dxfId="4993">
      <pivotArea type="all" dataOnly="0" outline="0" fieldPosition="0"/>
    </format>
    <format dxfId="4992">
      <pivotArea outline="0" collapsedLevelsAreSubtotals="1" fieldPosition="0"/>
    </format>
    <format dxfId="4991">
      <pivotArea field="3" type="button" dataOnly="0" labelOnly="1" outline="0" axis="axisRow" fieldPosition="1"/>
    </format>
    <format dxfId="4990">
      <pivotArea dataOnly="0" labelOnly="1" fieldPosition="0">
        <references count="1">
          <reference field="3" count="0"/>
        </references>
      </pivotArea>
    </format>
    <format dxfId="4989">
      <pivotArea dataOnly="0" labelOnly="1" grandRow="1" outline="0" fieldPosition="0"/>
    </format>
    <format dxfId="4988">
      <pivotArea dataOnly="0" labelOnly="1" fieldPosition="0">
        <references count="2">
          <reference field="3" count="1" selected="0">
            <x v="0"/>
          </reference>
          <reference field="5" count="1">
            <x v="0"/>
          </reference>
        </references>
      </pivotArea>
    </format>
    <format dxfId="4987">
      <pivotArea dataOnly="0" labelOnly="1" fieldPosition="0">
        <references count="2">
          <reference field="3" count="1" selected="0">
            <x v="1"/>
          </reference>
          <reference field="5" count="2">
            <x v="1"/>
            <x v="2"/>
          </reference>
        </references>
      </pivotArea>
    </format>
    <format dxfId="4986">
      <pivotArea dataOnly="0" labelOnly="1" fieldPosition="0">
        <references count="3">
          <reference field="3" count="1" selected="0">
            <x v="0"/>
          </reference>
          <reference field="5" count="1" selected="0">
            <x v="0"/>
          </reference>
          <reference field="9" count="1">
            <x v="0"/>
          </reference>
        </references>
      </pivotArea>
    </format>
    <format dxfId="4985">
      <pivotArea dataOnly="0" labelOnly="1" fieldPosition="0">
        <references count="3">
          <reference field="3" count="1" selected="0">
            <x v="1"/>
          </reference>
          <reference field="5" count="1" selected="0">
            <x v="1"/>
          </reference>
          <reference field="9" count="8">
            <x v="1"/>
            <x v="2"/>
            <x v="3"/>
            <x v="4"/>
            <x v="5"/>
            <x v="6"/>
            <x v="7"/>
            <x v="8"/>
          </reference>
        </references>
      </pivotArea>
    </format>
    <format dxfId="4984">
      <pivotArea dataOnly="0" labelOnly="1" fieldPosition="0">
        <references count="3">
          <reference field="3" count="1" selected="0">
            <x v="1"/>
          </reference>
          <reference field="5" count="1" selected="0">
            <x v="2"/>
          </reference>
          <reference field="9" count="1">
            <x v="9"/>
          </reference>
        </references>
      </pivotArea>
    </format>
    <format dxfId="498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498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498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498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497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497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497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497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497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497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497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497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497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497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496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496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496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496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496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496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496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496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496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496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495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4958">
      <pivotArea dataOnly="0" labelOnly="1" outline="0" fieldPosition="0">
        <references count="1">
          <reference field="4294967294" count="1">
            <x v="1"/>
          </reference>
        </references>
      </pivotArea>
    </format>
    <format dxfId="4957">
      <pivotArea type="all" dataOnly="0" outline="0" fieldPosition="0"/>
    </format>
    <format dxfId="4956">
      <pivotArea outline="0" collapsedLevelsAreSubtotals="1" fieldPosition="0"/>
    </format>
    <format dxfId="4955">
      <pivotArea field="3" type="button" dataOnly="0" labelOnly="1" outline="0" axis="axisRow" fieldPosition="1"/>
    </format>
    <format dxfId="4954">
      <pivotArea dataOnly="0" labelOnly="1" fieldPosition="0">
        <references count="1">
          <reference field="3" count="0"/>
        </references>
      </pivotArea>
    </format>
    <format dxfId="4953">
      <pivotArea dataOnly="0" labelOnly="1" grandRow="1" outline="0" fieldPosition="0"/>
    </format>
    <format dxfId="4952">
      <pivotArea dataOnly="0" labelOnly="1" fieldPosition="0">
        <references count="2">
          <reference field="3" count="1" selected="0">
            <x v="0"/>
          </reference>
          <reference field="5" count="1">
            <x v="0"/>
          </reference>
        </references>
      </pivotArea>
    </format>
    <format dxfId="4951">
      <pivotArea dataOnly="0" labelOnly="1" fieldPosition="0">
        <references count="2">
          <reference field="3" count="1" selected="0">
            <x v="1"/>
          </reference>
          <reference field="5" count="2">
            <x v="1"/>
            <x v="2"/>
          </reference>
        </references>
      </pivotArea>
    </format>
    <format dxfId="4950">
      <pivotArea dataOnly="0" labelOnly="1" fieldPosition="0">
        <references count="3">
          <reference field="3" count="1" selected="0">
            <x v="0"/>
          </reference>
          <reference field="5" count="1" selected="0">
            <x v="0"/>
          </reference>
          <reference field="9" count="1">
            <x v="0"/>
          </reference>
        </references>
      </pivotArea>
    </format>
    <format dxfId="4949">
      <pivotArea dataOnly="0" labelOnly="1" fieldPosition="0">
        <references count="3">
          <reference field="3" count="1" selected="0">
            <x v="1"/>
          </reference>
          <reference field="5" count="1" selected="0">
            <x v="1"/>
          </reference>
          <reference field="9" count="8">
            <x v="1"/>
            <x v="2"/>
            <x v="3"/>
            <x v="4"/>
            <x v="5"/>
            <x v="6"/>
            <x v="7"/>
            <x v="8"/>
          </reference>
        </references>
      </pivotArea>
    </format>
    <format dxfId="4948">
      <pivotArea dataOnly="0" labelOnly="1" fieldPosition="0">
        <references count="3">
          <reference field="3" count="1" selected="0">
            <x v="1"/>
          </reference>
          <reference field="5" count="1" selected="0">
            <x v="2"/>
          </reference>
          <reference field="9" count="1">
            <x v="9"/>
          </reference>
        </references>
      </pivotArea>
    </format>
    <format dxfId="494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494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494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494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494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494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494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494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493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493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493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493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493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493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493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493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493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493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492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492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492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492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492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492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492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4922">
      <pivotArea dataOnly="0" labelOnly="1" outline="0" fieldPosition="0">
        <references count="1">
          <reference field="4294967294" count="1">
            <x v="1"/>
          </reference>
        </references>
      </pivotArea>
    </format>
    <format dxfId="4921">
      <pivotArea collapsedLevelsAreSubtotals="1" fieldPosition="0">
        <references count="1">
          <reference field="3" count="1">
            <x v="0"/>
          </reference>
        </references>
      </pivotArea>
    </format>
    <format dxfId="4920">
      <pivotArea collapsedLevelsAreSubtotals="1" fieldPosition="0">
        <references count="1">
          <reference field="3" count="1">
            <x v="1"/>
          </reference>
        </references>
      </pivotArea>
    </format>
    <format dxfId="4919">
      <pivotArea collapsedLevelsAreSubtotals="1" fieldPosition="0">
        <references count="3">
          <reference field="3" count="1" selected="0">
            <x v="0"/>
          </reference>
          <reference field="5" count="1" selected="0">
            <x v="0"/>
          </reference>
          <reference field="9" count="1">
            <x v="0"/>
          </reference>
        </references>
      </pivotArea>
    </format>
    <format dxfId="4918">
      <pivotArea collapsedLevelsAreSubtotals="1" fieldPosition="0">
        <references count="3">
          <reference field="3" count="1" selected="0">
            <x v="1"/>
          </reference>
          <reference field="5" count="1" selected="0">
            <x v="1"/>
          </reference>
          <reference field="9" count="1">
            <x v="1"/>
          </reference>
        </references>
      </pivotArea>
    </format>
    <format dxfId="4917">
      <pivotArea collapsedLevelsAreSubtotals="1" fieldPosition="0">
        <references count="3">
          <reference field="3" count="1" selected="0">
            <x v="1"/>
          </reference>
          <reference field="5" count="1" selected="0">
            <x v="1"/>
          </reference>
          <reference field="9" count="1">
            <x v="2"/>
          </reference>
        </references>
      </pivotArea>
    </format>
    <format dxfId="4916">
      <pivotArea collapsedLevelsAreSubtotals="1" fieldPosition="0">
        <references count="3">
          <reference field="3" count="1" selected="0">
            <x v="1"/>
          </reference>
          <reference field="5" count="1" selected="0">
            <x v="1"/>
          </reference>
          <reference field="9" count="1">
            <x v="3"/>
          </reference>
        </references>
      </pivotArea>
    </format>
    <format dxfId="4915">
      <pivotArea collapsedLevelsAreSubtotals="1" fieldPosition="0">
        <references count="3">
          <reference field="3" count="1" selected="0">
            <x v="1"/>
          </reference>
          <reference field="5" count="1" selected="0">
            <x v="1"/>
          </reference>
          <reference field="9" count="1">
            <x v="4"/>
          </reference>
        </references>
      </pivotArea>
    </format>
    <format dxfId="4914">
      <pivotArea collapsedLevelsAreSubtotals="1" fieldPosition="0">
        <references count="3">
          <reference field="3" count="1" selected="0">
            <x v="1"/>
          </reference>
          <reference field="5" count="1" selected="0">
            <x v="1"/>
          </reference>
          <reference field="9" count="1">
            <x v="5"/>
          </reference>
        </references>
      </pivotArea>
    </format>
    <format dxfId="4913">
      <pivotArea collapsedLevelsAreSubtotals="1" fieldPosition="0">
        <references count="3">
          <reference field="3" count="1" selected="0">
            <x v="1"/>
          </reference>
          <reference field="5" count="1" selected="0">
            <x v="1"/>
          </reference>
          <reference field="9" count="1">
            <x v="6"/>
          </reference>
        </references>
      </pivotArea>
    </format>
    <format dxfId="4912">
      <pivotArea collapsedLevelsAreSubtotals="1" fieldPosition="0">
        <references count="3">
          <reference field="3" count="1" selected="0">
            <x v="1"/>
          </reference>
          <reference field="5" count="1" selected="0">
            <x v="1"/>
          </reference>
          <reference field="9" count="1">
            <x v="7"/>
          </reference>
        </references>
      </pivotArea>
    </format>
    <format dxfId="4911">
      <pivotArea collapsedLevelsAreSubtotals="1" fieldPosition="0">
        <references count="3">
          <reference field="3" count="1" selected="0">
            <x v="1"/>
          </reference>
          <reference field="5" count="1" selected="0">
            <x v="1"/>
          </reference>
          <reference field="9" count="1">
            <x v="8"/>
          </reference>
        </references>
      </pivotArea>
    </format>
    <format dxfId="4910">
      <pivotArea collapsedLevelsAreSubtotals="1" fieldPosition="0">
        <references count="3">
          <reference field="3" count="1" selected="0">
            <x v="1"/>
          </reference>
          <reference field="5" count="1" selected="0">
            <x v="2"/>
          </reference>
          <reference field="9" count="1">
            <x v="9"/>
          </reference>
        </references>
      </pivotArea>
    </format>
    <format dxfId="4909">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4908">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4907">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4906">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4905">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4904">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4903">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4902">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4901">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4900">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4899">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4898">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4897">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4896">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4895">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4894">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4893">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4892">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489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489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488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4888">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4887">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4886">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488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488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488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488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488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488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487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487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487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487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487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487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487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487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4871">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487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486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486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4867">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4866">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4865">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486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486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486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486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486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485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485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485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485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485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4854">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4853">
      <pivotArea collapsedLevelsAreSubtotals="1" fieldPosition="0">
        <references count="2">
          <reference field="3" count="1" selected="0">
            <x v="1"/>
          </reference>
          <reference field="5" count="1">
            <x v="1"/>
          </reference>
        </references>
      </pivotArea>
    </format>
    <format dxfId="4852">
      <pivotArea field="3" type="button" dataOnly="0" labelOnly="1" outline="0" axis="axisRow" fieldPosition="1"/>
    </format>
    <format dxfId="4851">
      <pivotArea collapsedLevelsAreSubtotals="1" fieldPosition="0">
        <references count="2">
          <reference field="3" count="1" selected="0">
            <x v="1"/>
          </reference>
          <reference field="5" count="1">
            <x v="2"/>
          </reference>
        </references>
      </pivotArea>
    </format>
    <format dxfId="4850">
      <pivotArea collapsedLevelsAreSubtotals="1" fieldPosition="0">
        <references count="2">
          <reference field="3" count="1" selected="0">
            <x v="0"/>
          </reference>
          <reference field="5" count="1">
            <x v="0"/>
          </reference>
        </references>
      </pivotArea>
    </format>
    <format dxfId="4849">
      <pivotArea field="3" type="button" dataOnly="0" labelOnly="1" outline="0" axis="axisRow" fieldPosition="1"/>
    </format>
    <format dxfId="4848">
      <pivotArea dataOnly="0" labelOnly="1" outline="0" fieldPosition="0">
        <references count="1">
          <reference field="4294967294" count="1">
            <x v="1"/>
          </reference>
        </references>
      </pivotArea>
    </format>
    <format dxfId="4847">
      <pivotArea field="3" type="button" dataOnly="0" labelOnly="1" outline="0" axis="axisRow" fieldPosition="1"/>
    </format>
    <format dxfId="4846">
      <pivotArea dataOnly="0" labelOnly="1" outline="0" fieldPosition="0">
        <references count="1">
          <reference field="4294967294" count="1">
            <x v="1"/>
          </reference>
        </references>
      </pivotArea>
    </format>
    <format dxfId="4845">
      <pivotArea field="3" type="button" dataOnly="0" labelOnly="1" outline="0" axis="axisRow" fieldPosition="1"/>
    </format>
    <format dxfId="4844">
      <pivotArea dataOnly="0" labelOnly="1" fieldPosition="0">
        <references count="1">
          <reference field="3" count="0"/>
        </references>
      </pivotArea>
    </format>
    <format dxfId="4843">
      <pivotArea dataOnly="0" labelOnly="1" grandRow="1" outline="0" fieldPosition="0"/>
    </format>
    <format dxfId="4842">
      <pivotArea dataOnly="0" labelOnly="1" fieldPosition="0">
        <references count="2">
          <reference field="3" count="1" selected="0">
            <x v="0"/>
          </reference>
          <reference field="5" count="1">
            <x v="0"/>
          </reference>
        </references>
      </pivotArea>
    </format>
    <format dxfId="4841">
      <pivotArea dataOnly="0" labelOnly="1" fieldPosition="0">
        <references count="2">
          <reference field="3" count="1" selected="0">
            <x v="1"/>
          </reference>
          <reference field="5" count="2">
            <x v="1"/>
            <x v="2"/>
          </reference>
        </references>
      </pivotArea>
    </format>
    <format dxfId="4840">
      <pivotArea dataOnly="0" labelOnly="1" fieldPosition="0">
        <references count="3">
          <reference field="3" count="1" selected="0">
            <x v="0"/>
          </reference>
          <reference field="5" count="1" selected="0">
            <x v="0"/>
          </reference>
          <reference field="9" count="1">
            <x v="0"/>
          </reference>
        </references>
      </pivotArea>
    </format>
    <format dxfId="4839">
      <pivotArea dataOnly="0" labelOnly="1" fieldPosition="0">
        <references count="3">
          <reference field="3" count="1" selected="0">
            <x v="1"/>
          </reference>
          <reference field="5" count="1" selected="0">
            <x v="1"/>
          </reference>
          <reference field="9" count="8">
            <x v="1"/>
            <x v="2"/>
            <x v="3"/>
            <x v="4"/>
            <x v="5"/>
            <x v="6"/>
            <x v="7"/>
            <x v="8"/>
          </reference>
        </references>
      </pivotArea>
    </format>
    <format dxfId="4838">
      <pivotArea dataOnly="0" labelOnly="1" fieldPosition="0">
        <references count="3">
          <reference field="3" count="1" selected="0">
            <x v="1"/>
          </reference>
          <reference field="5" count="1" selected="0">
            <x v="2"/>
          </reference>
          <reference field="9" count="1">
            <x v="9"/>
          </reference>
        </references>
      </pivotArea>
    </format>
    <format dxfId="483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483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483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483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483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483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483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483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482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482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482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482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482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482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482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482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482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482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481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481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481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481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481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481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481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4812">
      <pivotArea dataOnly="0" labelOnly="1" fieldPosition="0">
        <references count="1">
          <reference field="13" count="0"/>
        </references>
      </pivotArea>
    </format>
    <format dxfId="4811">
      <pivotArea dataOnly="0" labelOnly="1" fieldPosition="0">
        <references count="1">
          <reference field="13" count="0"/>
        </references>
      </pivotArea>
    </format>
    <format dxfId="4810">
      <pivotArea type="all" dataOnly="0" outline="0" fieldPosition="0"/>
    </format>
    <format dxfId="4809">
      <pivotArea outline="0" collapsedLevelsAreSubtotals="1" fieldPosition="0"/>
    </format>
    <format dxfId="4808">
      <pivotArea field="33" type="button" dataOnly="0" labelOnly="1" outline="0" axis="axisRow" fieldPosition="0"/>
    </format>
    <format dxfId="4807">
      <pivotArea dataOnly="0" labelOnly="1" grandRow="1" outline="0" fieldPosition="0"/>
    </format>
    <format dxfId="4806">
      <pivotArea dataOnly="0" labelOnly="1" fieldPosition="0">
        <references count="2">
          <reference field="3" count="0"/>
          <reference field="33" count="0" selected="0"/>
        </references>
      </pivotArea>
    </format>
    <format dxfId="4805">
      <pivotArea dataOnly="0" labelOnly="1" fieldPosition="0">
        <references count="3">
          <reference field="3" count="1" selected="0">
            <x v="0"/>
          </reference>
          <reference field="5" count="1">
            <x v="0"/>
          </reference>
          <reference field="33" count="0" selected="0"/>
        </references>
      </pivotArea>
    </format>
    <format dxfId="4804">
      <pivotArea dataOnly="0" labelOnly="1" fieldPosition="0">
        <references count="3">
          <reference field="3" count="1" selected="0">
            <x v="1"/>
          </reference>
          <reference field="5" count="2">
            <x v="1"/>
            <x v="2"/>
          </reference>
          <reference field="33" count="0" selected="0"/>
        </references>
      </pivotArea>
    </format>
    <format dxfId="480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480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480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480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4799">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479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479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4796">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4795">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4794">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4793">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4792">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479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790">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789">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78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78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78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78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784">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478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78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781">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78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77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778">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4777">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776">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4775">
      <pivotArea dataOnly="0" labelOnly="1" outline="0" fieldPosition="0">
        <references count="1">
          <reference field="4294967294" count="1">
            <x v="1"/>
          </reference>
        </references>
      </pivotArea>
    </format>
    <format dxfId="4774">
      <pivotArea dataOnly="0" labelOnly="1" fieldPosition="0">
        <references count="1">
          <reference field="34" count="0"/>
        </references>
      </pivotArea>
    </format>
    <format dxfId="4773">
      <pivotArea dataOnly="0" labelOnly="1" fieldPosition="0">
        <references count="1">
          <reference field="35" count="0"/>
        </references>
      </pivotArea>
    </format>
    <format dxfId="4772">
      <pivotArea dataOnly="0" labelOnly="1" fieldPosition="0">
        <references count="1">
          <reference field="35" count="0"/>
        </references>
      </pivotArea>
    </format>
    <format dxfId="4771">
      <pivotArea dataOnly="0" labelOnly="1" fieldPosition="0">
        <references count="1">
          <reference field="35" count="0"/>
        </references>
      </pivotArea>
    </format>
    <format dxfId="4770">
      <pivotArea dataOnly="0" labelOnly="1" fieldPosition="0">
        <references count="1">
          <reference field="35" count="0"/>
        </references>
      </pivotArea>
    </format>
    <format dxfId="4769">
      <pivotArea dataOnly="0" labelOnly="1" fieldPosition="0">
        <references count="1">
          <reference field="34" count="0"/>
        </references>
      </pivotArea>
    </format>
    <format dxfId="4768">
      <pivotArea dataOnly="0" labelOnly="1" fieldPosition="0">
        <references count="1">
          <reference field="34" count="0"/>
        </references>
      </pivotArea>
    </format>
    <format dxfId="4767">
      <pivotArea dataOnly="0" labelOnly="1" fieldPosition="0">
        <references count="1">
          <reference field="34" count="0"/>
        </references>
      </pivotArea>
    </format>
    <format dxfId="4766">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4765">
      <pivotArea dataOnly="0" labelOnly="1" fieldPosition="0">
        <references count="4">
          <reference field="3" count="1" selected="0">
            <x v="0"/>
          </reference>
          <reference field="5" count="1" selected="0">
            <x v="0"/>
          </reference>
          <reference field="33" count="0" selected="0"/>
          <reference field="34" count="1">
            <x v="0"/>
          </reference>
        </references>
      </pivotArea>
    </format>
    <format dxfId="4764">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4763">
      <pivotArea dataOnly="0" labelOnly="1" fieldPosition="0">
        <references count="4">
          <reference field="3" count="1" selected="0">
            <x v="0"/>
          </reference>
          <reference field="5" count="1" selected="0">
            <x v="0"/>
          </reference>
          <reference field="33" count="0" selected="0"/>
          <reference field="34" count="1">
            <x v="1"/>
          </reference>
        </references>
      </pivotArea>
    </format>
    <format dxfId="4762">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4761">
      <pivotArea dataOnly="0" labelOnly="1" fieldPosition="0">
        <references count="4">
          <reference field="3" count="1" selected="0">
            <x v="1"/>
          </reference>
          <reference field="5" count="1" selected="0">
            <x v="1"/>
          </reference>
          <reference field="33" count="0" selected="0"/>
          <reference field="34" count="1">
            <x v="0"/>
          </reference>
        </references>
      </pivotArea>
    </format>
    <format dxfId="4760">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4759">
      <pivotArea dataOnly="0" labelOnly="1" fieldPosition="0">
        <references count="4">
          <reference field="3" count="1" selected="0">
            <x v="1"/>
          </reference>
          <reference field="5" count="1" selected="0">
            <x v="1"/>
          </reference>
          <reference field="33" count="0" selected="0"/>
          <reference field="34" count="1">
            <x v="1"/>
          </reference>
        </references>
      </pivotArea>
    </format>
    <format dxfId="4758">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4757">
      <pivotArea dataOnly="0" labelOnly="1" fieldPosition="0">
        <references count="4">
          <reference field="3" count="1" selected="0">
            <x v="1"/>
          </reference>
          <reference field="5" count="1" selected="0">
            <x v="1"/>
          </reference>
          <reference field="33" count="0" selected="0"/>
          <reference field="34" count="1">
            <x v="2"/>
          </reference>
        </references>
      </pivotArea>
    </format>
    <format dxfId="4756">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4755">
      <pivotArea dataOnly="0" labelOnly="1" fieldPosition="0">
        <references count="4">
          <reference field="3" count="1" selected="0">
            <x v="1"/>
          </reference>
          <reference field="5" count="1" selected="0">
            <x v="1"/>
          </reference>
          <reference field="33" count="0" selected="0"/>
          <reference field="34" count="1">
            <x v="3"/>
          </reference>
        </references>
      </pivotArea>
    </format>
    <format dxfId="4754">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4753">
      <pivotArea dataOnly="0" labelOnly="1" fieldPosition="0">
        <references count="4">
          <reference field="3" count="1" selected="0">
            <x v="1"/>
          </reference>
          <reference field="5" count="1" selected="0">
            <x v="2"/>
          </reference>
          <reference field="33" count="0" selected="0"/>
          <reference field="34" count="1">
            <x v="2"/>
          </reference>
        </references>
      </pivotArea>
    </format>
    <format dxfId="4752">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4751">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4750">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4749">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4748">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4747">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4746">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4745">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4744">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4743">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4742">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4741">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4740">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4739">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4738">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4737">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4736">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4735">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4734">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4733">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4732">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4731">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4730">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4729">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4728">
      <pivotArea dataOnly="0" labelOnly="1" fieldPosition="0">
        <references count="1">
          <reference field="33" count="0"/>
        </references>
      </pivotArea>
    </format>
    <format dxfId="4727">
      <pivotArea collapsedLevelsAreSubtotals="1" fieldPosition="0">
        <references count="1">
          <reference field="33" count="0"/>
        </references>
      </pivotArea>
    </format>
    <format dxfId="4726">
      <pivotArea dataOnly="0" labelOnly="1" fieldPosition="0">
        <references count="1">
          <reference field="33" count="0"/>
        </references>
      </pivotArea>
    </format>
    <format dxfId="4725">
      <pivotArea dataOnly="0" labelOnly="1" fieldPosition="0">
        <references count="1">
          <reference field="13" count="0"/>
        </references>
      </pivotArea>
    </format>
    <format dxfId="4724">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472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472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472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472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471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4718">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471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4716">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4715">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4714">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471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4712">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4711">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471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470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470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470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470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47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470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470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4702">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470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4700">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469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4698">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469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4696">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4695">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4694">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469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469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469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469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468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468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468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468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468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468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468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468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468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468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467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467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467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4676">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4675">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467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467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467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467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467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466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466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466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466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466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466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466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466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466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466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465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465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465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465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465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4654">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4653">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465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465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465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464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464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464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464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464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4644">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4643">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4642">
      <pivotArea dataOnly="0" labelOnly="1" fieldPosition="0">
        <references count="1">
          <reference field="11" count="0"/>
        </references>
      </pivotArea>
    </format>
    <format dxfId="4641">
      <pivotArea dataOnly="0" labelOnly="1" fieldPosition="0">
        <references count="1">
          <reference field="11" count="0"/>
        </references>
      </pivotArea>
    </format>
    <format dxfId="4640">
      <pivotArea dataOnly="0" labelOnly="1" fieldPosition="0">
        <references count="1">
          <reference field="13" count="0"/>
        </references>
      </pivotArea>
    </format>
    <format dxfId="4639">
      <pivotArea dataOnly="0" labelOnly="1" fieldPosition="0">
        <references count="1">
          <reference field="13" count="0"/>
        </references>
      </pivotArea>
    </format>
    <format dxfId="4638">
      <pivotArea dataOnly="0" labelOnly="1" fieldPosition="0">
        <references count="1">
          <reference field="35" count="0"/>
        </references>
      </pivotArea>
    </format>
    <format dxfId="4637">
      <pivotArea dataOnly="0" labelOnly="1" fieldPosition="0">
        <references count="1">
          <reference field="35" count="0"/>
        </references>
      </pivotArea>
    </format>
    <format dxfId="463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463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463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463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463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463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463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462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462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462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46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46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462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462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46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462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462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461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461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46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46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46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461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46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46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46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46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46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46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46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46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46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46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46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46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4601">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460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459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4598">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459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459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459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459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459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459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459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4590">
      <pivotArea dataOnly="0" labelOnly="1" fieldPosition="0">
        <references count="1">
          <reference field="11" count="0"/>
        </references>
      </pivotArea>
    </format>
    <format dxfId="4589">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58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587">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58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585">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584">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583">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58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58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58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57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57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57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57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575">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574">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573">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572">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571">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57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569">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56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567">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56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565">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56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56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56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561">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56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559">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55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557">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556">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555">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554">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553">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55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551">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550">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549">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548">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547">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54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54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54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54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54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54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54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539">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538">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537">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536">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535">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53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533">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53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531">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530">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529">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52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52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52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525">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52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523">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52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521">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520">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519">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518">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51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451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451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451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4513">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512">
      <pivotArea dataOnly="0" labelOnly="1" grandRow="1" outline="0" fieldPosition="0"/>
    </format>
    <format dxfId="4511">
      <pivotArea outline="0" fieldPosition="0">
        <references count="1">
          <reference field="4294967294" count="1">
            <x v="2"/>
          </reference>
        </references>
      </pivotArea>
    </format>
    <format dxfId="4510">
      <pivotArea dataOnly="0" labelOnly="1" outline="0" fieldPosition="0">
        <references count="1">
          <reference field="4294967294" count="1">
            <x v="3"/>
          </reference>
        </references>
      </pivotArea>
    </format>
    <format dxfId="4509">
      <pivotArea dataOnly="0" labelOnly="1" outline="0" fieldPosition="0">
        <references count="1">
          <reference field="4294967294" count="1">
            <x v="3"/>
          </reference>
        </references>
      </pivotArea>
    </format>
    <format dxfId="4508">
      <pivotArea field="33" type="button" dataOnly="0" labelOnly="1" outline="0" axis="axisRow" fieldPosition="0"/>
    </format>
    <format dxfId="4507">
      <pivotArea dataOnly="0" labelOnly="1" outline="0" fieldPosition="0">
        <references count="1">
          <reference field="4294967294" count="3">
            <x v="1"/>
            <x v="2"/>
            <x v="3"/>
          </reference>
        </references>
      </pivotArea>
    </format>
    <format dxfId="4506">
      <pivotArea field="33" type="button" dataOnly="0" labelOnly="1" outline="0" axis="axisRow" fieldPosition="0"/>
    </format>
    <format dxfId="4505">
      <pivotArea dataOnly="0" labelOnly="1" outline="0" fieldPosition="0">
        <references count="1">
          <reference field="4294967294" count="3">
            <x v="1"/>
            <x v="2"/>
            <x v="3"/>
          </reference>
        </references>
      </pivotArea>
    </format>
    <format dxfId="450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450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450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450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4500">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4499">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49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449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449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4495">
      <pivotArea collapsedLevelsAreSubtotals="1" fieldPosition="0">
        <references count="2">
          <reference field="4294967294" count="1" selected="0">
            <x v="2"/>
          </reference>
          <reference field="33" count="0"/>
        </references>
      </pivotArea>
    </format>
    <format dxfId="4494">
      <pivotArea collapsedLevelsAreSubtotals="1" fieldPosition="0">
        <references count="3">
          <reference field="4294967294" count="1" selected="0">
            <x v="2"/>
          </reference>
          <reference field="3" count="1">
            <x v="0"/>
          </reference>
          <reference field="33" count="0" selected="0"/>
        </references>
      </pivotArea>
    </format>
    <format dxfId="4493">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4492">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4491">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4490">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4489">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488">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448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4486">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4485">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448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448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4482">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4481">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4480">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47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447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4477">
      <pivotArea dataOnly="0" labelOnly="1" outline="0" fieldPosition="0">
        <references count="1">
          <reference field="4294967294" count="1">
            <x v="2"/>
          </reference>
        </references>
      </pivotArea>
    </format>
    <format dxfId="447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4475">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4474">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4473">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4472">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471">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4470">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446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446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4467">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4466">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4465">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46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446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4462">
      <pivotArea collapsedLevelsAreSubtotals="1" fieldPosition="0">
        <references count="3">
          <reference field="4294967294" count="1" selected="0">
            <x v="2"/>
          </reference>
          <reference field="3" count="1">
            <x v="1"/>
          </reference>
          <reference field="33" count="0" selected="0"/>
        </references>
      </pivotArea>
    </format>
    <format dxfId="4461">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4460">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445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4458">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4457">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45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445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445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4453">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445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4451">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445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44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444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444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4446">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4445">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4444">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443">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444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4441">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4440">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4439">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4438">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437">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4436">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4435">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4434">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4433">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4432">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431">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4430">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442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4428">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4427">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426">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4425">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4424">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4423">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4422">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4421">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420">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4419">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4418">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4417">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4416">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4415">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4414">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4413">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4412">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441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4410">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4409">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40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440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4406">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4405">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4404">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440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440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440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4400">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4399">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4398">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439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439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439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4394">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4393">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392">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4391">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4390">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4389">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38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438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438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438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438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438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438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438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4380">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437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4378">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4377">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376">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4375">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4374">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4373">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372">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4371">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4370">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4369">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4368">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4367">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4366">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4365">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4364">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4363">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4362">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4361">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4360">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359">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4358">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4357">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4356">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435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4354">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4353">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352">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4351">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4350">
      <pivotArea field="33" grandRow="1" outline="0" collapsedLevelsAreSubtotals="1" axis="axisRow" fieldPosition="0">
        <references count="1">
          <reference field="4294967294" count="1" selected="0">
            <x v="2"/>
          </reference>
        </references>
      </pivotArea>
    </format>
    <format dxfId="4349">
      <pivotArea outline="0" fieldPosition="0">
        <references count="1">
          <reference field="4294967294" count="1">
            <x v="0"/>
          </reference>
        </references>
      </pivotArea>
    </format>
    <format dxfId="4348">
      <pivotArea field="33" type="button" dataOnly="0" labelOnly="1" outline="0" axis="axisRow" fieldPosition="0"/>
    </format>
    <format dxfId="4347">
      <pivotArea dataOnly="0" labelOnly="1" outline="0" fieldPosition="0">
        <references count="1">
          <reference field="4294967294" count="4">
            <x v="0"/>
            <x v="1"/>
            <x v="2"/>
            <x v="3"/>
          </reference>
        </references>
      </pivotArea>
    </format>
    <format dxfId="4346">
      <pivotArea field="33" type="button" dataOnly="0" labelOnly="1" outline="0" axis="axisRow" fieldPosition="0"/>
    </format>
    <format dxfId="4345">
      <pivotArea dataOnly="0" labelOnly="1" outline="0" fieldPosition="0">
        <references count="1">
          <reference field="4294967294" count="4">
            <x v="0"/>
            <x v="1"/>
            <x v="2"/>
            <x v="3"/>
          </reference>
        </references>
      </pivotArea>
    </format>
    <format dxfId="4344">
      <pivotArea outline="0" collapsedLevelsAreSubtotals="1" fieldPosition="0">
        <references count="1">
          <reference field="4294967294" count="1" selected="0">
            <x v="4"/>
          </reference>
        </references>
      </pivotArea>
    </format>
    <format dxfId="4343">
      <pivotArea dataOnly="0" labelOnly="1" outline="0" fieldPosition="0">
        <references count="1">
          <reference field="4294967294" count="1">
            <x v="4"/>
          </reference>
        </references>
      </pivotArea>
    </format>
    <format dxfId="4342">
      <pivotArea type="all" dataOnly="0" outline="0" fieldPosition="0"/>
    </format>
    <format dxfId="4341">
      <pivotArea outline="0" collapsedLevelsAreSubtotals="1" fieldPosition="0"/>
    </format>
    <format dxfId="4340">
      <pivotArea field="33" type="button" dataOnly="0" labelOnly="1" outline="0" axis="axisRow" fieldPosition="0"/>
    </format>
    <format dxfId="4339">
      <pivotArea dataOnly="0" labelOnly="1" fieldPosition="0">
        <references count="1">
          <reference field="33" count="0"/>
        </references>
      </pivotArea>
    </format>
    <format dxfId="4338">
      <pivotArea dataOnly="0" labelOnly="1" grandRow="1" outline="0" fieldPosition="0"/>
    </format>
    <format dxfId="4337">
      <pivotArea dataOnly="0" labelOnly="1" fieldPosition="0">
        <references count="2">
          <reference field="3" count="0"/>
          <reference field="33" count="0" selected="0"/>
        </references>
      </pivotArea>
    </format>
    <format dxfId="4336">
      <pivotArea dataOnly="0" labelOnly="1" fieldPosition="0">
        <references count="3">
          <reference field="3" count="1" selected="0">
            <x v="0"/>
          </reference>
          <reference field="5" count="1">
            <x v="0"/>
          </reference>
          <reference field="33" count="0" selected="0"/>
        </references>
      </pivotArea>
    </format>
    <format dxfId="4335">
      <pivotArea dataOnly="0" labelOnly="1" fieldPosition="0">
        <references count="3">
          <reference field="3" count="1" selected="0">
            <x v="1"/>
          </reference>
          <reference field="5" count="2">
            <x v="1"/>
            <x v="2"/>
          </reference>
          <reference field="33" count="0" selected="0"/>
        </references>
      </pivotArea>
    </format>
    <format dxfId="4334">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4333">
      <pivotArea dataOnly="0" labelOnly="1" fieldPosition="0">
        <references count="4">
          <reference field="3" count="1" selected="0">
            <x v="1"/>
          </reference>
          <reference field="5" count="1" selected="0">
            <x v="1"/>
          </reference>
          <reference field="33" count="0" selected="0"/>
          <reference field="34" count="0"/>
        </references>
      </pivotArea>
    </format>
    <format dxfId="4332">
      <pivotArea dataOnly="0" labelOnly="1" fieldPosition="0">
        <references count="4">
          <reference field="3" count="1" selected="0">
            <x v="1"/>
          </reference>
          <reference field="5" count="1" selected="0">
            <x v="2"/>
          </reference>
          <reference field="33" count="0" selected="0"/>
          <reference field="34" count="1">
            <x v="2"/>
          </reference>
        </references>
      </pivotArea>
    </format>
    <format dxfId="4331">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4330">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432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4328">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4327">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4326">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432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432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432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432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432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4320">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431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431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4317">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4316">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4315">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4314">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4313">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431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311">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31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309">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30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30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30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305">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430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303">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30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301">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30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299">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298">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297">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429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4295">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429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4293">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429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429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429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428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428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4287">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428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428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4284">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428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4282">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4281">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428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427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427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427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427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4275">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4274">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4273">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4272">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427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427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426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4268">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4267">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4266">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4265">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426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426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426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426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426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425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425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425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425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4255">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425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425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425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425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425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4249">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424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424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424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424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424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424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424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4241">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4240">
      <pivotArea dataOnly="0" labelOnly="1" outline="0" fieldPosition="0">
        <references count="1">
          <reference field="4294967294" count="5">
            <x v="0"/>
            <x v="1"/>
            <x v="2"/>
            <x v="3"/>
            <x v="4"/>
          </reference>
        </references>
      </pivotArea>
    </format>
    <format dxfId="4239">
      <pivotArea type="all" dataOnly="0" outline="0" fieldPosition="0"/>
    </format>
    <format dxfId="4238">
      <pivotArea outline="0" collapsedLevelsAreSubtotals="1" fieldPosition="0"/>
    </format>
    <format dxfId="4237">
      <pivotArea field="33" type="button" dataOnly="0" labelOnly="1" outline="0" axis="axisRow" fieldPosition="0"/>
    </format>
    <format dxfId="4236">
      <pivotArea dataOnly="0" labelOnly="1" fieldPosition="0">
        <references count="1">
          <reference field="33" count="0"/>
        </references>
      </pivotArea>
    </format>
    <format dxfId="4235">
      <pivotArea dataOnly="0" labelOnly="1" grandRow="1" outline="0" fieldPosition="0"/>
    </format>
    <format dxfId="4234">
      <pivotArea dataOnly="0" labelOnly="1" fieldPosition="0">
        <references count="2">
          <reference field="3" count="0"/>
          <reference field="33" count="0" selected="0"/>
        </references>
      </pivotArea>
    </format>
    <format dxfId="4233">
      <pivotArea dataOnly="0" labelOnly="1" fieldPosition="0">
        <references count="3">
          <reference field="3" count="1" selected="0">
            <x v="0"/>
          </reference>
          <reference field="5" count="1">
            <x v="0"/>
          </reference>
          <reference field="33" count="0" selected="0"/>
        </references>
      </pivotArea>
    </format>
    <format dxfId="4232">
      <pivotArea dataOnly="0" labelOnly="1" fieldPosition="0">
        <references count="3">
          <reference field="3" count="1" selected="0">
            <x v="1"/>
          </reference>
          <reference field="5" count="2">
            <x v="1"/>
            <x v="2"/>
          </reference>
          <reference field="33" count="0" selected="0"/>
        </references>
      </pivotArea>
    </format>
    <format dxfId="4231">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4230">
      <pivotArea dataOnly="0" labelOnly="1" fieldPosition="0">
        <references count="4">
          <reference field="3" count="1" selected="0">
            <x v="1"/>
          </reference>
          <reference field="5" count="1" selected="0">
            <x v="1"/>
          </reference>
          <reference field="33" count="0" selected="0"/>
          <reference field="34" count="0"/>
        </references>
      </pivotArea>
    </format>
    <format dxfId="4229">
      <pivotArea dataOnly="0" labelOnly="1" fieldPosition="0">
        <references count="4">
          <reference field="3" count="1" selected="0">
            <x v="1"/>
          </reference>
          <reference field="5" count="1" selected="0">
            <x v="2"/>
          </reference>
          <reference field="33" count="0" selected="0"/>
          <reference field="34" count="1">
            <x v="2"/>
          </reference>
        </references>
      </pivotArea>
    </format>
    <format dxfId="4228">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4227">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422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4225">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4224">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4223">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422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422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422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421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421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4217">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421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421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4214">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4213">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4212">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4211">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4210">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4209">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208">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20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20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20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20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20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202">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4201">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200">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19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19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19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196">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195">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194">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419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4192">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419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4190">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418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418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418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418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4185">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418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418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418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418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418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417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4178">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417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4176">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417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417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417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4172">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4171">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417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4169">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416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416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416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4165">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416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4163">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4162">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416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416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415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415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415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415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415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415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415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4152">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415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415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414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414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414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4146">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414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414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414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414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414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414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413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4138">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4137">
      <pivotArea dataOnly="0" labelOnly="1" outline="0" fieldPosition="0">
        <references count="1">
          <reference field="4294967294" count="5">
            <x v="0"/>
            <x v="1"/>
            <x v="2"/>
            <x v="3"/>
            <x v="4"/>
          </reference>
        </references>
      </pivotArea>
    </format>
    <format dxfId="4136">
      <pivotArea dataOnly="0" labelOnly="1" fieldPosition="0">
        <references count="1">
          <reference field="11" count="0"/>
        </references>
      </pivotArea>
    </format>
    <format dxfId="4135">
      <pivotArea dataOnly="0" labelOnly="1" fieldPosition="0">
        <references count="1">
          <reference field="11" count="0"/>
        </references>
      </pivotArea>
    </format>
    <format dxfId="4134">
      <pivotArea dataOnly="0" labelOnly="1" fieldPosition="0">
        <references count="1">
          <reference field="13" count="0"/>
        </references>
      </pivotArea>
    </format>
    <format dxfId="4133">
      <pivotArea dataOnly="0" labelOnly="1" fieldPosition="0">
        <references count="1">
          <reference field="13" count="0"/>
        </references>
      </pivotArea>
    </format>
    <format dxfId="4132">
      <pivotArea dataOnly="0" labelOnly="1" fieldPosition="0">
        <references count="1">
          <reference field="13" count="0"/>
        </references>
      </pivotArea>
    </format>
    <format dxfId="4131">
      <pivotArea dataOnly="0" labelOnly="1" fieldPosition="0">
        <references count="1">
          <reference field="15" count="0"/>
        </references>
      </pivotArea>
    </format>
    <format dxfId="4130">
      <pivotArea dataOnly="0" labelOnly="1" fieldPosition="0">
        <references count="1">
          <reference field="15" count="0"/>
        </references>
      </pivotArea>
    </format>
    <format dxfId="4129">
      <pivotArea dataOnly="0" labelOnly="1" fieldPosition="0">
        <references count="1">
          <reference field="15" count="0"/>
        </references>
      </pivotArea>
    </format>
    <format dxfId="4128">
      <pivotArea dataOnly="0" labelOnly="1" fieldPosition="0">
        <references count="1">
          <reference field="15" count="0"/>
        </references>
      </pivotArea>
    </format>
    <format dxfId="4127">
      <pivotArea dataOnly="0" labelOnly="1" fieldPosition="0">
        <references count="1">
          <reference field="15" count="0"/>
        </references>
      </pivotArea>
    </format>
    <format dxfId="4126">
      <pivotArea field="33" type="button" dataOnly="0" labelOnly="1" outline="0" axis="axisRow" fieldPosition="0"/>
    </format>
    <format dxfId="4125">
      <pivotArea dataOnly="0" labelOnly="1" fieldPosition="0">
        <references count="1">
          <reference field="33" count="0"/>
        </references>
      </pivotArea>
    </format>
    <format dxfId="4124">
      <pivotArea dataOnly="0" labelOnly="1" grandRow="1" outline="0" fieldPosition="0"/>
    </format>
    <format dxfId="4123">
      <pivotArea dataOnly="0" labelOnly="1" fieldPosition="0">
        <references count="2">
          <reference field="3" count="0"/>
          <reference field="33" count="0" selected="0"/>
        </references>
      </pivotArea>
    </format>
    <format dxfId="4122">
      <pivotArea dataOnly="0" labelOnly="1" fieldPosition="0">
        <references count="3">
          <reference field="3" count="1" selected="0">
            <x v="0"/>
          </reference>
          <reference field="5" count="1">
            <x v="0"/>
          </reference>
          <reference field="33" count="0" selected="0"/>
        </references>
      </pivotArea>
    </format>
    <format dxfId="4121">
      <pivotArea dataOnly="0" labelOnly="1" fieldPosition="0">
        <references count="3">
          <reference field="3" count="1" selected="0">
            <x v="1"/>
          </reference>
          <reference field="5" count="2">
            <x v="1"/>
            <x v="2"/>
          </reference>
          <reference field="33" count="0" selected="0"/>
        </references>
      </pivotArea>
    </format>
    <format dxfId="412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4119">
      <pivotArea dataOnly="0" labelOnly="1" fieldPosition="0">
        <references count="4">
          <reference field="3" count="1" selected="0">
            <x v="1"/>
          </reference>
          <reference field="5" count="1" selected="0">
            <x v="1"/>
          </reference>
          <reference field="33" count="0" selected="0"/>
          <reference field="34" count="0"/>
        </references>
      </pivotArea>
    </format>
    <format dxfId="4118">
      <pivotArea dataOnly="0" labelOnly="1" fieldPosition="0">
        <references count="4">
          <reference field="3" count="1" selected="0">
            <x v="1"/>
          </reference>
          <reference field="5" count="1" selected="0">
            <x v="2"/>
          </reference>
          <reference field="33" count="0" selected="0"/>
          <reference field="34" count="1">
            <x v="2"/>
          </reference>
        </references>
      </pivotArea>
    </format>
    <format dxfId="411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411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411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411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411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411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411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411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410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410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410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4106">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410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410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4103">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410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4101">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4100">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4099">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409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09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09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09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09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09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09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091">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409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08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08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08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08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08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084">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083">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408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408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408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407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407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407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407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407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407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407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407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407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407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406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406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406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406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406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406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406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406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4061">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406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405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4058">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405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405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405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405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405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405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4051">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405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404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404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404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404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404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404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404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404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4041">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404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403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403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403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403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4035">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403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403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403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403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403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402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402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402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4026">
      <pivotArea field="33" type="button" dataOnly="0" labelOnly="1" outline="0" axis="axisRow" fieldPosition="0"/>
    </format>
    <format dxfId="4025">
      <pivotArea dataOnly="0" labelOnly="1" fieldPosition="0">
        <references count="1">
          <reference field="33" count="0"/>
        </references>
      </pivotArea>
    </format>
    <format dxfId="4024">
      <pivotArea dataOnly="0" labelOnly="1" grandRow="1" outline="0" fieldPosition="0"/>
    </format>
    <format dxfId="4023">
      <pivotArea dataOnly="0" labelOnly="1" fieldPosition="0">
        <references count="2">
          <reference field="3" count="0"/>
          <reference field="33" count="0" selected="0"/>
        </references>
      </pivotArea>
    </format>
    <format dxfId="4022">
      <pivotArea dataOnly="0" labelOnly="1" fieldPosition="0">
        <references count="3">
          <reference field="3" count="1" selected="0">
            <x v="0"/>
          </reference>
          <reference field="5" count="1">
            <x v="0"/>
          </reference>
          <reference field="33" count="0" selected="0"/>
        </references>
      </pivotArea>
    </format>
    <format dxfId="4021">
      <pivotArea dataOnly="0" labelOnly="1" fieldPosition="0">
        <references count="3">
          <reference field="3" count="1" selected="0">
            <x v="1"/>
          </reference>
          <reference field="5" count="2">
            <x v="1"/>
            <x v="2"/>
          </reference>
          <reference field="33" count="0" selected="0"/>
        </references>
      </pivotArea>
    </format>
    <format dxfId="402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4019">
      <pivotArea dataOnly="0" labelOnly="1" fieldPosition="0">
        <references count="4">
          <reference field="3" count="1" selected="0">
            <x v="1"/>
          </reference>
          <reference field="5" count="1" selected="0">
            <x v="1"/>
          </reference>
          <reference field="33" count="0" selected="0"/>
          <reference field="34" count="0"/>
        </references>
      </pivotArea>
    </format>
    <format dxfId="4018">
      <pivotArea dataOnly="0" labelOnly="1" fieldPosition="0">
        <references count="4">
          <reference field="3" count="1" selected="0">
            <x v="1"/>
          </reference>
          <reference field="5" count="1" selected="0">
            <x v="2"/>
          </reference>
          <reference field="33" count="0" selected="0"/>
          <reference field="34" count="1">
            <x v="2"/>
          </reference>
        </references>
      </pivotArea>
    </format>
    <format dxfId="401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401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401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401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401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401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401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401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400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400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400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4006">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400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400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4003">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400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4001">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4000">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3999">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99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99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99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99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99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99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99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991">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99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98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98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98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98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98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984">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983">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98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398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98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397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97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97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97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97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397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97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97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397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397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96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396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96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396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396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396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396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396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3961">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396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95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958">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95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395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395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95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95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395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951">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395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94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394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394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394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394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394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394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394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3941">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394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393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393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393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393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3935">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393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393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393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393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393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392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392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392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3926">
      <pivotArea dataOnly="0" labelOnly="1" fieldPosition="0">
        <references count="1">
          <reference field="11" count="0"/>
        </references>
      </pivotArea>
    </format>
    <format dxfId="3925">
      <pivotArea dataOnly="0" labelOnly="1" fieldPosition="0">
        <references count="1">
          <reference field="11" count="0"/>
        </references>
      </pivotArea>
    </format>
    <format dxfId="3924">
      <pivotArea dataOnly="0" labelOnly="1" fieldPosition="0">
        <references count="1">
          <reference field="13" count="0"/>
        </references>
      </pivotArea>
    </format>
    <format dxfId="3923">
      <pivotArea dataOnly="0" labelOnly="1" fieldPosition="0">
        <references count="1">
          <reference field="13" count="0"/>
        </references>
      </pivotArea>
    </format>
    <format dxfId="3922">
      <pivotArea dataOnly="0" labelOnly="1" fieldPosition="0">
        <references count="1">
          <reference field="13" count="0"/>
        </references>
      </pivotArea>
    </format>
    <format dxfId="3921">
      <pivotArea dataOnly="0" labelOnly="1" fieldPosition="0">
        <references count="1">
          <reference field="15" count="0"/>
        </references>
      </pivotArea>
    </format>
    <format dxfId="3920">
      <pivotArea dataOnly="0" labelOnly="1" fieldPosition="0">
        <references count="1">
          <reference field="15" count="0"/>
        </references>
      </pivotArea>
    </format>
    <format dxfId="3919">
      <pivotArea dataOnly="0" labelOnly="1" fieldPosition="0">
        <references count="1">
          <reference field="15" count="0"/>
        </references>
      </pivotArea>
    </format>
    <format dxfId="3918">
      <pivotArea dataOnly="0" labelOnly="1" fieldPosition="0">
        <references count="1">
          <reference field="15" count="0"/>
        </references>
      </pivotArea>
    </format>
    <format dxfId="3917">
      <pivotArea dataOnly="0" labelOnly="1" fieldPosition="0">
        <references count="1">
          <reference field="15" count="0"/>
        </references>
      </pivotArea>
    </format>
    <format dxfId="3663">
      <pivotArea type="all" dataOnly="0" outline="0" fieldPosition="0"/>
    </format>
    <format dxfId="3662">
      <pivotArea outline="0" collapsedLevelsAreSubtotals="1" fieldPosition="0"/>
    </format>
    <format dxfId="3661">
      <pivotArea field="33" type="button" dataOnly="0" labelOnly="1" outline="0" axis="axisRow" fieldPosition="0"/>
    </format>
    <format dxfId="3660">
      <pivotArea dataOnly="0" labelOnly="1" fieldPosition="0">
        <references count="1">
          <reference field="33" count="0"/>
        </references>
      </pivotArea>
    </format>
    <format dxfId="3659">
      <pivotArea dataOnly="0" labelOnly="1" grandRow="1" outline="0" fieldPosition="0"/>
    </format>
    <format dxfId="3658">
      <pivotArea dataOnly="0" labelOnly="1" fieldPosition="0">
        <references count="2">
          <reference field="3" count="0"/>
          <reference field="33" count="0" selected="0"/>
        </references>
      </pivotArea>
    </format>
    <format dxfId="3657">
      <pivotArea dataOnly="0" labelOnly="1" fieldPosition="0">
        <references count="3">
          <reference field="3" count="1" selected="0">
            <x v="0"/>
          </reference>
          <reference field="5" count="1">
            <x v="0"/>
          </reference>
          <reference field="33" count="0" selected="0"/>
        </references>
      </pivotArea>
    </format>
    <format dxfId="3656">
      <pivotArea dataOnly="0" labelOnly="1" fieldPosition="0">
        <references count="3">
          <reference field="3" count="1" selected="0">
            <x v="1"/>
          </reference>
          <reference field="5" count="2">
            <x v="1"/>
            <x v="2"/>
          </reference>
          <reference field="33" count="0" selected="0"/>
        </references>
      </pivotArea>
    </format>
    <format dxfId="3655">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654">
      <pivotArea dataOnly="0" labelOnly="1" fieldPosition="0">
        <references count="4">
          <reference field="3" count="1" selected="0">
            <x v="1"/>
          </reference>
          <reference field="5" count="1" selected="0">
            <x v="1"/>
          </reference>
          <reference field="33" count="0" selected="0"/>
          <reference field="34" count="0"/>
        </references>
      </pivotArea>
    </format>
    <format dxfId="3653">
      <pivotArea dataOnly="0" labelOnly="1" fieldPosition="0">
        <references count="4">
          <reference field="3" count="1" selected="0">
            <x v="1"/>
          </reference>
          <reference field="5" count="1" selected="0">
            <x v="2"/>
          </reference>
          <reference field="33" count="0" selected="0"/>
          <reference field="34" count="1">
            <x v="2"/>
          </reference>
        </references>
      </pivotArea>
    </format>
    <format dxfId="3652">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651">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650">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649">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648">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647">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646">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64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64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64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64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641">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64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63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638">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637">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3636">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635">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3634">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633">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632">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631">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630">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62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62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62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626">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625">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624">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623">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622">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62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620">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619">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618">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61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3616">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615">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3614">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61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61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61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61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3609">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608">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60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360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3605">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60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3603">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602">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360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3600">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359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359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359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3596">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3595">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594">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593">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59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359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359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589">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588">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3587">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586">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358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58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358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358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358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358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357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357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357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3576">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357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357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357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357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357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3570">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356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356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356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356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356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356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356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3562">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3561">
      <pivotArea dataOnly="0" labelOnly="1" outline="0" fieldPosition="0">
        <references count="1">
          <reference field="4294967294" count="5">
            <x v="0"/>
            <x v="1"/>
            <x v="2"/>
            <x v="3"/>
            <x v="4"/>
          </reference>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3902">
      <pivotArea outline="0" collapsedLevelsAreSubtotals="1" fieldPosition="0"/>
    </format>
    <format dxfId="3901">
      <pivotArea type="all" dataOnly="0" outline="0" fieldPosition="0"/>
    </format>
    <format dxfId="3900">
      <pivotArea outline="0" collapsedLevelsAreSubtotals="1" fieldPosition="0"/>
    </format>
    <format dxfId="3899">
      <pivotArea field="34" type="button" dataOnly="0" labelOnly="1" outline="0" axis="axisRow" fieldPosition="0"/>
    </format>
    <format dxfId="3898">
      <pivotArea dataOnly="0" labelOnly="1" grandRow="1" outline="0" fieldPosition="0"/>
    </format>
    <format dxfId="3897">
      <pivotArea dataOnly="0" labelOnly="1" outline="0" fieldPosition="0">
        <references count="1">
          <reference field="4294967294" count="3">
            <x v="0"/>
            <x v="1"/>
            <x v="2"/>
          </reference>
        </references>
      </pivotArea>
    </format>
    <format dxfId="3896">
      <pivotArea dataOnly="0" labelOnly="1" fieldPosition="0">
        <references count="1">
          <reference field="34" count="0"/>
        </references>
      </pivotArea>
    </format>
    <format dxfId="3895">
      <pivotArea collapsedLevelsAreSubtotals="1" fieldPosition="0">
        <references count="1">
          <reference field="34" count="1">
            <x v="0"/>
          </reference>
        </references>
      </pivotArea>
    </format>
    <format dxfId="3894">
      <pivotArea dataOnly="0" labelOnly="1" fieldPosition="0">
        <references count="1">
          <reference field="34" count="1">
            <x v="0"/>
          </reference>
        </references>
      </pivotArea>
    </format>
    <format dxfId="3893">
      <pivotArea collapsedLevelsAreSubtotals="1" fieldPosition="0">
        <references count="1">
          <reference field="34" count="1">
            <x v="1"/>
          </reference>
        </references>
      </pivotArea>
    </format>
    <format dxfId="3892">
      <pivotArea dataOnly="0" labelOnly="1" fieldPosition="0">
        <references count="1">
          <reference field="34" count="1">
            <x v="1"/>
          </reference>
        </references>
      </pivotArea>
    </format>
    <format dxfId="3891">
      <pivotArea collapsedLevelsAreSubtotals="1" fieldPosition="0">
        <references count="1">
          <reference field="34" count="1">
            <x v="2"/>
          </reference>
        </references>
      </pivotArea>
    </format>
    <format dxfId="3890">
      <pivotArea dataOnly="0" labelOnly="1" fieldPosition="0">
        <references count="1">
          <reference field="34" count="1">
            <x v="2"/>
          </reference>
        </references>
      </pivotArea>
    </format>
    <format dxfId="3889">
      <pivotArea collapsedLevelsAreSubtotals="1" fieldPosition="0">
        <references count="1">
          <reference field="34" count="1">
            <x v="3"/>
          </reference>
        </references>
      </pivotArea>
    </format>
    <format dxfId="3888">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6:F39"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3916">
      <pivotArea outline="0" collapsedLevelsAreSubtotals="1" fieldPosition="0"/>
    </format>
    <format dxfId="3915">
      <pivotArea type="all" dataOnly="0" outline="0" fieldPosition="0"/>
    </format>
    <format dxfId="3914">
      <pivotArea outline="0" collapsedLevelsAreSubtotals="1" fieldPosition="0"/>
    </format>
    <format dxfId="3913">
      <pivotArea field="34" type="button" dataOnly="0" labelOnly="1" outline="0" axis="axisRow" fieldPosition="0"/>
    </format>
    <format dxfId="3912">
      <pivotArea dataOnly="0" labelOnly="1" grandRow="1" outline="0" fieldPosition="0"/>
    </format>
    <format dxfId="3911">
      <pivotArea dataOnly="0" labelOnly="1" fieldPosition="0">
        <references count="1">
          <reference field="34" count="0"/>
        </references>
      </pivotArea>
    </format>
    <format dxfId="3910">
      <pivotArea collapsedLevelsAreSubtotals="1" fieldPosition="0">
        <references count="1">
          <reference field="34" count="1">
            <x v="0"/>
          </reference>
        </references>
      </pivotArea>
    </format>
    <format dxfId="3909">
      <pivotArea dataOnly="0" labelOnly="1" fieldPosition="0">
        <references count="1">
          <reference field="34" count="1">
            <x v="0"/>
          </reference>
        </references>
      </pivotArea>
    </format>
    <format dxfId="3908">
      <pivotArea collapsedLevelsAreSubtotals="1" fieldPosition="0">
        <references count="1">
          <reference field="34" count="1">
            <x v="1"/>
          </reference>
        </references>
      </pivotArea>
    </format>
    <format dxfId="3907">
      <pivotArea dataOnly="0" labelOnly="1" fieldPosition="0">
        <references count="1">
          <reference field="34" count="1">
            <x v="1"/>
          </reference>
        </references>
      </pivotArea>
    </format>
    <format dxfId="3906">
      <pivotArea collapsedLevelsAreSubtotals="1" fieldPosition="0">
        <references count="1">
          <reference field="34" count="1">
            <x v="2"/>
          </reference>
        </references>
      </pivotArea>
    </format>
    <format dxfId="3905">
      <pivotArea dataOnly="0" labelOnly="1" fieldPosition="0">
        <references count="1">
          <reference field="34" count="1">
            <x v="2"/>
          </reference>
        </references>
      </pivotArea>
    </format>
    <format dxfId="3904">
      <pivotArea collapsedLevelsAreSubtotals="1" fieldPosition="0">
        <references count="1">
          <reference field="34" count="1">
            <x v="3"/>
          </reference>
        </references>
      </pivotArea>
    </format>
    <format dxfId="3903">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30" totalsRowCount="1" headerRowDxfId="5036" dataDxfId="5034" totalsRowDxfId="5032" headerRowBorderDxfId="5035" tableBorderDxfId="5033" totalsRowBorderDxfId="5031">
  <autoFilter ref="B13:O229" xr:uid="{5439E600-4AE6-4A9C-BF96-1F8B4649EF5E}">
    <filterColumn colId="11">
      <filters>
        <filter val="KE - Ketenagaan"/>
      </filters>
    </filterColumn>
    <filterColumn colId="12">
      <filters>
        <filter val="LS Bendahara"/>
      </filters>
    </filterColumn>
  </autoFilter>
  <sortState xmlns:xlrd2="http://schemas.microsoft.com/office/spreadsheetml/2017/richdata2" ref="B14:O226">
    <sortCondition ref="C13:C226"/>
  </sortState>
  <tableColumns count="14">
    <tableColumn id="1" xr3:uid="{EA3EA993-E9B8-4175-AE78-56C2DE826084}" name="No" dataDxfId="5030" totalsRowDxfId="5029" dataCellStyle="Normal 4"/>
    <tableColumn id="14" xr3:uid="{39BE1E11-4C0D-43C9-A7CF-CFD7B6D88EC1}" name="Urut" dataDxfId="5028" totalsRowDxfId="5027" dataCellStyle="Normal 4"/>
    <tableColumn id="2" xr3:uid="{55765DF9-9B2D-49B2-8C10-51C6F4795A2B}" name="Nomor SP2D" dataDxfId="5026" totalsRowDxfId="5025"/>
    <tableColumn id="3" xr3:uid="{95F2A4A6-178D-4D09-BEC2-A35DA9DD284C}" name="Tanggal SP2D" dataDxfId="5024" totalsRowDxfId="5023"/>
    <tableColumn id="4" xr3:uid="{1BFC6E15-B107-44FC-880F-0FA398A70437}" name="Nilai SP2D" totalsRowFunction="sum" dataDxfId="5022" totalsRowDxfId="5021" dataCellStyle="Comma [0]"/>
    <tableColumn id="5" xr3:uid="{BA79B4B6-6D4D-4C40-A794-FBA956D546A8}" name="Jenis SPM" dataDxfId="5020" totalsRowDxfId="5019"/>
    <tableColumn id="6" xr3:uid="{0728F6B3-877B-4801-849D-78A7FD394756}" name="Nomor Invoice" dataDxfId="5018" totalsRowDxfId="5017"/>
    <tableColumn id="7" xr3:uid="{BC8C9A9E-906E-4F73-AA7C-36C21228DCD0}" name="Tanggal Invoice" dataDxfId="5016" totalsRowDxfId="5015"/>
    <tableColumn id="8" xr3:uid="{4F370E97-CC92-41D4-B70A-C2C397F13E5F}" name="Jenis SP2D" dataDxfId="5014" totalsRowDxfId="5013"/>
    <tableColumn id="9" xr3:uid="{5AB0F2BB-729E-4A36-99C2-531506F2E0D4}" name="Deskripsi" dataDxfId="5012" totalsRowDxfId="5011"/>
    <tableColumn id="10" xr3:uid="{E9855FB4-726E-4E0F-A40E-89C5AF4CAAE7}" name="Bagian / Bidang" dataDxfId="5010" totalsRowDxfId="5009" dataCellStyle="Normal 4"/>
    <tableColumn id="11" xr3:uid="{07CEE088-AC9A-406D-AECA-D9F23626D4D5}" name="Subbagian / Subbidang" dataDxfId="5008" totalsRowDxfId="5007" dataCellStyle="Normal 4"/>
    <tableColumn id="13" xr3:uid="{7D701C80-B1AD-4D78-B3C3-525A71261916}" name="Status Realisasi" dataDxfId="5006" totalsRowDxfId="5005" dataCellStyle="Normal 4"/>
    <tableColumn id="12" xr3:uid="{BE916C21-2F59-4DE9-9BDF-707A1C1956B2}" name="all" dataDxfId="5004" totalsRowDxfId="5003"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3887" dataDxfId="3886">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3885"/>
    <tableColumn id="2" xr3:uid="{2DB0BCF7-353A-4057-BFD0-5A9AFD7AD377}" name="kdunit" dataDxfId="3884"/>
    <tableColumn id="3" xr3:uid="{6BCC3689-465C-41AB-AA41-B61148952378}" name="kdprogram" dataDxfId="3883"/>
    <tableColumn id="4" xr3:uid="{2A5A7B58-839E-4216-A115-BA31451747CC}" name="Program" dataDxfId="3882"/>
    <tableColumn id="5" xr3:uid="{B90B5CFD-D8F4-48C4-81DF-60CCA43D8B33}" name="kdgiat" dataDxfId="3881"/>
    <tableColumn id="6" xr3:uid="{665306DE-5004-4796-BA54-AF3E581B23DE}" name="Kegiatan" dataDxfId="3880"/>
    <tableColumn id="7" xr3:uid="{896282BA-49FB-4172-920C-20AE0DBD436D}" name="kdoutput" dataDxfId="3879"/>
    <tableColumn id="8" xr3:uid="{81ACE6BC-C81E-44B5-AC16-FA7339E6C95D}" name="Output" dataDxfId="3878"/>
    <tableColumn id="9" xr3:uid="{B9A79FBA-908D-418C-864B-733536EBB6AD}" name="kdsoutput" dataDxfId="3877"/>
    <tableColumn id="10" xr3:uid="{8730A0E5-24CD-4DD0-97C9-7EB5897F6937}" name="SubOutput" dataDxfId="3876"/>
    <tableColumn id="11" xr3:uid="{A1213678-0772-43DE-9A68-4CCAC2CAB97F}" name="kdkmpnen" dataDxfId="3875"/>
    <tableColumn id="12" xr3:uid="{13F01672-806F-47CD-8E7B-DBEF02211C49}" name="Komponen" dataDxfId="3874"/>
    <tableColumn id="13" xr3:uid="{EE24777D-4C50-49CF-9D51-B1D10E6B59C5}" name="kdskmpnen" dataDxfId="3873"/>
    <tableColumn id="14" xr3:uid="{6B16732C-65AB-40BC-9BE7-38F27B545CA4}" name="SubKomponen" dataDxfId="3872"/>
    <tableColumn id="15" xr3:uid="{9DE11426-CAD6-4307-AF79-5BA31FE425C4}" name="kdakun" dataDxfId="3871"/>
    <tableColumn id="16" xr3:uid="{95D2AD80-8C0A-4582-9C73-FCD7148568BD}" name="Akun" dataDxfId="3870"/>
    <tableColumn id="17" xr3:uid="{1099A73B-6EFE-4758-9112-C98BE9AF6233}" name="DIPA_REVISI3" dataDxfId="3869" dataCellStyle="Comma [0]">
      <calculatedColumnFormula array="1">SUM(_xlfn._xlws.FILTER(HistoryDIPA[TOTAL],(HistoryDIPA[MAK]=SP2D[[#This Row],[Kode Akun]])*(HistoryDIPA[StatusDIPA]=$Q$3),0))</calculatedColumnFormula>
    </tableColumn>
    <tableColumn id="18" xr3:uid="{F5761B11-9E81-4F7C-BD95-CB52A5BA049C}" name="DIPA_REVISI2" dataDxfId="3868" dataCellStyle="Comma [0]"/>
    <tableColumn id="52" xr3:uid="{756AF1CD-7E6D-49D5-9982-55502306D24E}" name="Blokir AA ke 1" dataDxfId="3867" dataCellStyle="Comma [0]"/>
    <tableColumn id="53" xr3:uid="{6DF30DE6-28F7-4458-802A-BCB387ECC2BB}" name="Blokir AA ke 2" dataDxfId="3866" dataCellStyle="Comma [0]"/>
    <tableColumn id="54" xr3:uid="{8D97E884-E482-4A07-9E42-16F472895357}" name="Pagu-Blokir" dataDxfId="3865" dataCellStyle="Comma [0]">
      <calculatedColumnFormula>SP2D[[#This Row],[DIPA_REVISI3]]-SUM(SP2D[[#This Row],[Blokir AA ke 1]:[Blokir AA ke 2]])</calculatedColumnFormula>
    </tableColumn>
    <tableColumn id="19" xr3:uid="{D85464D1-34A4-4D62-B202-AA5B44380AE8}" name="Jan" dataDxfId="3864">
      <calculatedColumnFormula>SUM('PER BULAN'!J96:L96)</calculatedColumnFormula>
    </tableColumn>
    <tableColumn id="20" xr3:uid="{59AFB7C3-9561-4F72-BA75-233CA8574E0E}" name="Feb" dataDxfId="3863"/>
    <tableColumn id="21" xr3:uid="{339941D9-EB6A-4D9E-AAFD-8BC87914D9CD}" name="Mar" dataDxfId="3862"/>
    <tableColumn id="22" xr3:uid="{4DB8271D-A562-4BDB-AF86-6803F5A0D6B6}" name="Apr" dataDxfId="3861"/>
    <tableColumn id="23" xr3:uid="{A6296B83-2C3A-4B7B-B349-C7B81EF82E20}" name="Mei" dataDxfId="3860"/>
    <tableColumn id="24" xr3:uid="{E35B9BB8-2C59-4938-BD17-AB6DA6D49836}" name="Jun" dataDxfId="3859"/>
    <tableColumn id="25" xr3:uid="{0B56CE2F-22F5-4935-B179-82B908FFA45C}" name="Jul" dataDxfId="3858"/>
    <tableColumn id="26" xr3:uid="{C5C2C340-1544-4521-9059-33AEBE3423A8}" name="Ags" dataDxfId="3857"/>
    <tableColumn id="27" xr3:uid="{86511B91-6FBB-44C6-BFE0-FC75035E6D40}" name="Sep" dataDxfId="3856"/>
    <tableColumn id="28" xr3:uid="{2C0763CA-B0D1-4434-BD74-3778A7A332E6}" name="Okt" dataDxfId="3855"/>
    <tableColumn id="29" xr3:uid="{1D2AE206-2433-4713-B023-179D69FA3E25}" name="Nov" dataDxfId="3854"/>
    <tableColumn id="30" xr3:uid="{C1E5584B-01F1-4175-8FA8-D285D3701F44}" name="Des" dataDxfId="3853"/>
    <tableColumn id="31" xr3:uid="{3BEE2055-AE9D-40FE-AE62-8E331B1816BF}" name="eselon2" dataDxfId="3852"/>
    <tableColumn id="32" xr3:uid="{A002471B-4101-4577-BC3A-704405B733FB}" name="koordinator" dataDxfId="3851"/>
    <tableColumn id="33" xr3:uid="{D023DF90-D6C9-428C-971B-7DDF8C7D5F03}" name="Subkoordinator" dataDxfId="3850"/>
    <tableColumn id="34" xr3:uid="{FE48F7A1-0956-4644-89C0-EA36C183F595}" name="Jns_Belanja" dataDxfId="3849"/>
    <tableColumn id="35" xr3:uid="{BE3FC102-4A2C-4D3D-B515-5052A70FFDEB}" name="satker" dataDxfId="3848"/>
    <tableColumn id="36" xr3:uid="{C44DBFA7-2D15-465C-8D00-F06B638B5ED4}" name="Realisasi" dataDxfId="3847" dataCellStyle="Comma [0]">
      <calculatedColumnFormula>SUM(V4:AG4)</calculatedColumnFormula>
    </tableColumn>
    <tableColumn id="37" xr3:uid="{DE361282-2992-4D2B-992E-4096AF6D8E40}" name="Real %" dataDxfId="3846">
      <calculatedColumnFormula>IFERROR(AM4/Q4*100,0)</calculatedColumnFormula>
    </tableColumn>
    <tableColumn id="38" xr3:uid="{EEF961EF-FF6A-40D5-A0B6-ED634EBADFBC}" name="Sisa" dataDxfId="3845" dataCellStyle="Comma [0]">
      <calculatedColumnFormula>Q4-AM4</calculatedColumnFormula>
    </tableColumn>
    <tableColumn id="39" xr3:uid="{85643851-7A65-42C2-A08E-B6A7A8DA03F0}" name="Sisa %" dataDxfId="3844">
      <calculatedColumnFormula>IFERROR(AO4/Q4*100,0)</calculatedColumnFormula>
    </tableColumn>
    <tableColumn id="40" xr3:uid="{9E4F31F6-8A80-4410-976A-8EEA7368EA20}" name="Kode Akun" dataDxfId="3843">
      <calculatedColumnFormula>_xlfn.TEXTJOIN(".",TRUE,C4,E4,G4,I4,K4,M4,O4)</calculatedColumnFormula>
    </tableColumn>
    <tableColumn id="41" xr3:uid="{0FDDBC90-1CC8-4C07-8122-50D2362EF739}" name="Status Covid" dataDxfId="3842">
      <calculatedColumnFormula>IF(ISNUMBER(SEARCH("COVID",SP2D[[#This Row],[Akun]])),"COVID","Non COVID")</calculatedColumnFormula>
    </tableColumn>
    <tableColumn id="42" xr3:uid="{3D9BDB80-A0C7-4422-BA12-733AF91AF0E5}" name="Status Realisasi" dataDxfId="3841">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3840">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3839"/>
    <tableColumn id="45" xr3:uid="{4B827D21-BED7-493A-98C2-BF92D20ACB6E}" name="TUP 1" dataDxfId="3838"/>
    <tableColumn id="46" xr3:uid="{1A108E85-F9A8-4C5A-B9B2-E8E733C3D3EB}" name="GUP 2" dataDxfId="3837"/>
    <tableColumn id="47" xr3:uid="{197D7FA7-EA56-478F-AC63-0B5D47D9765B}" name="GUP 3" dataDxfId="3836"/>
    <tableColumn id="48" xr3:uid="{4614C9FA-2AB0-4D2D-AA55-13680C8EE8C5}" name="GUP 4" dataDxfId="3835"/>
    <tableColumn id="49" xr3:uid="{9B9C7D3C-BD3B-413C-9633-5B1476894793}" name="GUP 5" dataDxfId="3834"/>
    <tableColumn id="50" xr3:uid="{7F81D278-F155-4728-BD7E-4DD553D05EAC}" name="TUP 2 (1)" dataDxfId="3833"/>
    <tableColumn id="51" xr3:uid="{40F6E74E-B62F-4684-A934-E1FBCD0EDECE}" name="TUP 2 (2)" dataDxfId="383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3831" dataDxfId="3830">
  <autoFilter ref="BC3:BD143" xr:uid="{9BE31371-6D84-40BC-BC89-6EB614AAFDED}"/>
  <tableColumns count="2">
    <tableColumn id="1" xr3:uid="{FFEC0591-1F8E-4D42-8DB7-95FE40C6A4FA}" name="GUP 6" dataDxfId="3829"/>
    <tableColumn id="2" xr3:uid="{53B91740-F7E5-49C9-B6EF-884B25AEA288}" name="GUP 7" dataDxfId="382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E3:BE143" totalsRowShown="0" headerRowDxfId="3827" dataDxfId="3826">
  <autoFilter ref="BE3:BE143" xr:uid="{B583C927-BDC0-4A9E-9EAD-1AA964672F53}"/>
  <tableColumns count="1">
    <tableColumn id="1" xr3:uid="{AAED9B86-5EBB-4AE0-920F-B7B74A71FB42}" name="TUP 3" dataDxfId="382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3824" dataDxfId="3823">
  <autoFilter ref="A3:BA15" xr:uid="{0218787B-FAFB-4E31-BAF7-C07090CCABB5}"/>
  <tableColumns count="53">
    <tableColumn id="1" xr3:uid="{80105D8C-B6CC-4C67-A0D5-A51108634790}" name="kddept" dataDxfId="3822"/>
    <tableColumn id="2" xr3:uid="{79F788C4-BE24-4442-B4A5-787846FC3242}" name="kdunit" dataDxfId="3821"/>
    <tableColumn id="3" xr3:uid="{F5607343-B1C5-442F-9F62-66DAB70DF978}" name="kdprogram" dataDxfId="3820"/>
    <tableColumn id="4" xr3:uid="{67275D4D-383A-492A-9FB0-586605819489}" name="Program" dataDxfId="3819"/>
    <tableColumn id="5" xr3:uid="{7E089115-5279-4639-B5C8-B5B142691A5E}" name="kdgiat" dataDxfId="3818"/>
    <tableColumn id="6" xr3:uid="{86B452FA-0999-4C13-97B6-34303305E62C}" name="Kegiatan" dataDxfId="3817"/>
    <tableColumn id="7" xr3:uid="{098073A3-0D75-44F5-98F3-9D58ABD0F494}" name="kdoutput" dataDxfId="3816"/>
    <tableColumn id="8" xr3:uid="{DD29FD42-F6B4-48DB-ABD5-0B9035D7350B}" name="Output" dataDxfId="3815"/>
    <tableColumn id="9" xr3:uid="{DD7BECAC-0FA2-4D83-AFED-EA1423BBAE3B}" name="kdsoutput" dataDxfId="3814"/>
    <tableColumn id="10" xr3:uid="{41EDA2EB-4FE5-485A-9A85-BC1CF6F808E6}" name="SubOutput" dataDxfId="3813"/>
    <tableColumn id="11" xr3:uid="{0C0092F1-3B9A-4262-87F2-DF8809ADB48A}" name="kdkmpnen" dataDxfId="3812"/>
    <tableColumn id="12" xr3:uid="{7F02E6EE-4073-428C-A01E-C7F9404E22AB}" name="Komponen" dataDxfId="3811"/>
    <tableColumn id="13" xr3:uid="{D5E22675-8A73-40C8-BA6D-4D22AD4BD880}" name="kdskmpnen" dataDxfId="3810"/>
    <tableColumn id="14" xr3:uid="{21C5F2BB-4B18-41F3-8B47-CA7C999E1D95}" name="SubKomponen" dataDxfId="3809"/>
    <tableColumn id="15" xr3:uid="{7EF6CEAB-DE31-4DEA-B8DF-BDD5AD5C3604}" name="kdakun" dataDxfId="3808"/>
    <tableColumn id="16" xr3:uid="{897A6630-15AA-4E92-AF17-989B50249F0B}" name="Akun" dataDxfId="3807"/>
    <tableColumn id="17" xr3:uid="{F469B670-C97B-4C45-BFA1-11EC2F3BBE30}" name="Pagu" dataDxfId="3806" dataCellStyle="Comma [0]">
      <calculatedColumnFormula array="1">SUM(_xlfn._xlws.FILTER(DIPA3[PaguRevisi],DIPA3[Akun]=SP2D_GAJI[[#This Row],[Kode Akun]],0))</calculatedColumnFormula>
    </tableColumn>
    <tableColumn id="18" xr3:uid="{331F462C-70B7-43E1-8F2C-778E95ACAEA1}" name="Pagu Semula" dataDxfId="3805" dataCellStyle="Comma [0]"/>
    <tableColumn id="52" xr3:uid="{2F016D06-D133-47D7-B695-4667F3490729}" name="Blokir AA ke 1" dataDxfId="3804" dataCellStyle="Comma [0]"/>
    <tableColumn id="53" xr3:uid="{165EF6BA-1776-4571-B8AD-920C3A030766}" name="Blokir AA ke 2" dataDxfId="3803" dataCellStyle="Comma [0]"/>
    <tableColumn id="19" xr3:uid="{D0C2276A-7026-4576-85D7-919441521A6C}" name="Jan" dataDxfId="3802">
      <calculatedColumnFormula>SUM('PER BULAN'!J253:L253)</calculatedColumnFormula>
    </tableColumn>
    <tableColumn id="20" xr3:uid="{A9EF8502-8C6E-4766-AD68-658B4D1E747D}" name="Feb" dataDxfId="3801">
      <calculatedColumnFormula>SUM('PER BULAN'!M253:O253)</calculatedColumnFormula>
    </tableColumn>
    <tableColumn id="21" xr3:uid="{746DC00C-C89E-4DDA-BBC9-1D134830D029}" name="Mar" dataDxfId="3800">
      <calculatedColumnFormula>SUM('PER BULAN'!P253:R253)</calculatedColumnFormula>
    </tableColumn>
    <tableColumn id="22" xr3:uid="{05F5FC17-0CBB-4151-889F-60CFCD7C34DD}" name="Apr" dataDxfId="3799">
      <calculatedColumnFormula>SUM('PER BULAN'!S253:U253)</calculatedColumnFormula>
    </tableColumn>
    <tableColumn id="23" xr3:uid="{C42FB8F4-7097-4474-A778-F18CBF2B07B1}" name="Mei" dataDxfId="3798">
      <calculatedColumnFormula>SUM('PER BULAN'!V253:X253)</calculatedColumnFormula>
    </tableColumn>
    <tableColumn id="24" xr3:uid="{F4454E89-E22D-410A-82EB-5F0DC627F170}" name="Jun" dataDxfId="3797">
      <calculatedColumnFormula>SUM('PER BULAN'!Y253:AA253)</calculatedColumnFormula>
    </tableColumn>
    <tableColumn id="25" xr3:uid="{2AA6CCE9-FDEE-48C4-8B21-D75DF41DA271}" name="Jul" dataDxfId="3796">
      <calculatedColumnFormula>SUM('PER BULAN'!AB253:AD253)</calculatedColumnFormula>
    </tableColumn>
    <tableColumn id="26" xr3:uid="{7FACB806-C5A3-48BA-9D07-F51AF74D0E09}" name="Ags" dataDxfId="3795">
      <calculatedColumnFormula>SUM('PER BULAN'!AE253:AG253)</calculatedColumnFormula>
    </tableColumn>
    <tableColumn id="27" xr3:uid="{C4B9A446-705C-463E-B7DA-7A0740B8C905}" name="Sep" dataDxfId="3794">
      <calculatedColumnFormula>SUM('PER BULAN'!AH253:AJ253)</calculatedColumnFormula>
    </tableColumn>
    <tableColumn id="28" xr3:uid="{5AAFBEBC-03FC-4E4A-83F9-E67BEB3D5981}" name="Okt" dataDxfId="3793">
      <calculatedColumnFormula>SUM('PER BULAN'!AK253:AM253)</calculatedColumnFormula>
    </tableColumn>
    <tableColumn id="29" xr3:uid="{4906B5CD-CEE5-4A98-B22E-AC637B561A64}" name="Nov" dataDxfId="3792">
      <calculatedColumnFormula>SUM('PER BULAN'!AN253:AP253)</calculatedColumnFormula>
    </tableColumn>
    <tableColumn id="30" xr3:uid="{CE67CAFB-1501-4D81-9EF9-85B2D20132C0}" name="Des" dataDxfId="3791">
      <calculatedColumnFormula>SUM('PER BULAN'!AQ253:AS253)</calculatedColumnFormula>
    </tableColumn>
    <tableColumn id="31" xr3:uid="{68D2BC5B-AA42-4205-92C2-22EE6E2A455F}" name="eselon2" dataDxfId="3790"/>
    <tableColumn id="32" xr3:uid="{BA84A518-BE39-4F09-B013-2F165F75B2C4}" name="koordinator" dataDxfId="3789"/>
    <tableColumn id="33" xr3:uid="{056A603E-AF28-4BB5-BFC3-BCB9B9C999CA}" name="Subkoordinator" dataDxfId="3788"/>
    <tableColumn id="34" xr3:uid="{D4673DE9-E399-427A-A7FA-55224584489E}" name="Jns_Belanja" dataDxfId="3787"/>
    <tableColumn id="35" xr3:uid="{A8855799-45D2-43E8-83A2-AA11614A2AB5}" name="satker" dataDxfId="3786"/>
    <tableColumn id="36" xr3:uid="{7FE40A5B-7697-4CF3-B532-E8DEA6942EA1}" name="Realisasi" dataDxfId="3785" dataCellStyle="Comma [0]">
      <calculatedColumnFormula>SUM(U4:AF4)</calculatedColumnFormula>
    </tableColumn>
    <tableColumn id="37" xr3:uid="{485221C0-0D00-438E-BDE5-343CD7B9DEA0}" name="Real %" dataDxfId="3784">
      <calculatedColumnFormula>IFERROR(AL4/Q4*100,0)</calculatedColumnFormula>
    </tableColumn>
    <tableColumn id="38" xr3:uid="{8B93FCA3-495B-49BB-8273-31AF01368B83}" name="Sisa" dataDxfId="3783" dataCellStyle="Comma [0]">
      <calculatedColumnFormula>Q4-AL4</calculatedColumnFormula>
    </tableColumn>
    <tableColumn id="39" xr3:uid="{E92777FB-21B0-4FEC-B74B-99E5CBE0B3F9}" name="Real %2" dataDxfId="3782">
      <calculatedColumnFormula>IFERROR(AN4/Q4*100,0)</calculatedColumnFormula>
    </tableColumn>
    <tableColumn id="40" xr3:uid="{AF8769F5-B4D9-4C85-9DA8-FD27BDBB1A6C}" name="Kode Akun" dataDxfId="3781">
      <calculatedColumnFormula>_xlfn.TEXTJOIN(".",TRUE,C4,E4,G4,I4,K4,M4,O4)</calculatedColumnFormula>
    </tableColumn>
    <tableColumn id="41" xr3:uid="{3D3B549A-EABA-490D-9DA6-37523724BE61}" name="Status Covid" dataDxfId="3780">
      <calculatedColumnFormula>IF(ISNUMBER(SEARCH("COVID",SP2D_GAJI[[#This Row],[Akun]])),"COVID","Non COVID")</calculatedColumnFormula>
    </tableColumn>
    <tableColumn id="42" xr3:uid="{184FBB69-68B1-4E38-891F-51917E4DC587}" name="Status Realisasi" dataDxfId="3779">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3778">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3777"/>
    <tableColumn id="45" xr3:uid="{9C1934D8-99CF-4988-9800-1BFA557120E5}" name="TUP 1" dataDxfId="3776"/>
    <tableColumn id="46" xr3:uid="{A4CF8F3D-CD3D-44F3-9820-88903E09EF80}" name="GUP 2" dataDxfId="3775"/>
    <tableColumn id="47" xr3:uid="{099E42CD-67D0-44DB-B845-55EC12EB7D6E}" name="GUP 3" dataDxfId="3774"/>
    <tableColumn id="48" xr3:uid="{B5E0BACE-F6DB-4087-90C7-B2D17ED966B6}" name="GUP 4" dataDxfId="3773"/>
    <tableColumn id="49" xr3:uid="{BDAA27ED-0F52-48FE-B061-0279E351DC40}" name="GUP 5" dataDxfId="3772"/>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3764" headerRowBorderDxfId="3763" tableBorderDxfId="3762">
  <autoFilter ref="B249:BI265" xr:uid="{A3F03F6D-6A59-461B-A929-C35C787407F3}"/>
  <tableColumns count="60">
    <tableColumn id="1" xr3:uid="{006731C9-F32D-4A40-8CDB-A1548E10C0D4}" name="KODE" dataDxfId="3761"/>
    <tableColumn id="2" xr3:uid="{A9307D7A-2701-4752-B274-B25BEF4C5078}" name="URAIAN" dataDxfId="3760"/>
    <tableColumn id="3" xr3:uid="{FCCF3154-C285-471C-AC86-6DCF2BB5907D}" name="VOL" dataDxfId="3759"/>
    <tableColumn id="4" xr3:uid="{C6A127B2-6CDD-4E0C-AF9D-730F6DDD09BC}" name="SATUAN" dataDxfId="3758"/>
    <tableColumn id="5" xr3:uid="{3F90CE26-DF36-4D37-9C47-12A1CEB8D773}" name="Pagu Revisi" dataDxfId="3757" dataCellStyle="Comma [0]"/>
    <tableColumn id="6" xr3:uid="{A2F11568-8A8E-4AFC-9F99-BFB17EAEEC9C}" name="Pagu Semula" dataDxfId="3756" dataCellStyle="Comma [0]"/>
    <tableColumn id="7" xr3:uid="{B7EE8BCB-D0ED-4450-8EBB-6FD673560D7C}" name="Blokir AA ke 1" dataDxfId="3755" dataCellStyle="Comma [0]"/>
    <tableColumn id="8" xr3:uid="{9EDAF3A8-6D97-400A-848D-D47BF571F43E}" name="Blokir AA ke 2" dataDxfId="3754" dataCellStyle="Comma [0]">
      <calculatedColumnFormula>G250-F250</calculatedColumnFormula>
    </tableColumn>
    <tableColumn id="9" xr3:uid="{63315451-3A2B-4613-A63E-C9450FC73D6C}" name="JANUARI" dataDxfId="3753" dataCellStyle="Comma [0]"/>
    <tableColumn id="10" xr3:uid="{16EC35FF-13CF-4870-920C-AAB913E770C7}" name="Column4" dataDxfId="3752" dataCellStyle="Comma [0]"/>
    <tableColumn id="11" xr3:uid="{729D99E3-0A52-4B2E-A9C0-DE02E05ED840}" name="Column5" dataDxfId="3751" dataCellStyle="Comma [0]"/>
    <tableColumn id="12" xr3:uid="{AB374DB6-7598-4C30-A85F-F63F132B7BA1}" name="FEBRUARI" dataDxfId="3750" dataCellStyle="Normal 5"/>
    <tableColumn id="13" xr3:uid="{2D1151EC-AD11-4F11-9D1D-698FBA569F26}" name="Column6" dataDxfId="3749" dataCellStyle="Comma [0]"/>
    <tableColumn id="14" xr3:uid="{C25F446B-37CA-4C46-8DE3-5CBDF83F99DF}" name="Column7" dataDxfId="3748" dataCellStyle="Comma [0]"/>
    <tableColumn id="15" xr3:uid="{2B771376-C41A-4F53-BC5F-03146D6453D2}" name="MARET" dataDxfId="3747" dataCellStyle="Normal 5"/>
    <tableColumn id="16" xr3:uid="{26AE15C1-AF2B-46A7-ADBC-F20B8677DE0D}" name="Column8" dataDxfId="3746" dataCellStyle="Comma [0]"/>
    <tableColumn id="17" xr3:uid="{DFBDA772-EF7F-41E6-9DFB-E477C75E4388}" name="Column9" dataDxfId="3745" dataCellStyle="Comma [0]"/>
    <tableColumn id="18" xr3:uid="{041FDBBB-13D6-40FC-B497-A1E84A4034E8}" name="APRIL" dataDxfId="3744" dataCellStyle="Normal 5"/>
    <tableColumn id="19" xr3:uid="{6168E056-C134-418C-BAA8-73541257F097}" name="Column10" dataDxfId="3743" dataCellStyle="Comma [0]"/>
    <tableColumn id="20" xr3:uid="{ECE7E801-4FE3-4CB0-B83E-AEDB75DF320F}" name="Column11" dataDxfId="3742" dataCellStyle="Comma [0]"/>
    <tableColumn id="21" xr3:uid="{44FEDD28-091B-4680-A5C6-30F0F745EBBE}" name="MEI" dataDxfId="3741"/>
    <tableColumn id="22" xr3:uid="{34244EC1-125A-49F5-8D4B-77C41595EB78}" name="Column12" dataDxfId="3740" dataCellStyle="Comma [0]"/>
    <tableColumn id="23" xr3:uid="{695AAE0C-3DE2-4C12-A556-529DF387A4B7}" name="Column13" dataDxfId="3739" dataCellStyle="Comma [0]"/>
    <tableColumn id="24" xr3:uid="{EE45409D-1AE3-4403-87A9-813634308CF5}" name="JUNI" dataDxfId="3738" dataCellStyle="Comma [0]"/>
    <tableColumn id="25" xr3:uid="{5F933D02-7432-46D2-889E-A346FBEB81C1}" name="Column14" dataDxfId="3737" dataCellStyle="Comma [0]"/>
    <tableColumn id="26" xr3:uid="{E340073A-FA27-4696-9028-62785F671D51}" name="Column15" dataDxfId="3736" dataCellStyle="Comma [0]"/>
    <tableColumn id="27" xr3:uid="{3C80F9B3-4335-4BCB-A2DB-8F873DB578A1}" name="JULI" dataDxfId="3735" dataCellStyle="Comma [0]"/>
    <tableColumn id="28" xr3:uid="{0B52D128-430F-4AE8-AF42-C77BCC1DE967}" name="Column16" dataDxfId="3734" dataCellStyle="Comma [0]"/>
    <tableColumn id="29" xr3:uid="{9AA400AA-D217-47D3-8A29-9AD35366E1E5}" name="Column17" dataDxfId="3733" dataCellStyle="Comma [0]"/>
    <tableColumn id="30" xr3:uid="{7A16243F-CC4F-4632-957C-54DF727D1493}" name="AGUSTUS" dataDxfId="3732" dataCellStyle="Comma [0]"/>
    <tableColumn id="31" xr3:uid="{F53FA9C1-6878-4D23-96E5-3E23407112F3}" name="Column18" dataDxfId="3731" dataCellStyle="Comma [0]"/>
    <tableColumn id="32" xr3:uid="{56226304-FD99-45E9-B47F-4A0989BC4182}" name="Column19" dataDxfId="3730" dataCellStyle="Comma [0]"/>
    <tableColumn id="33" xr3:uid="{918328DE-54FE-4538-8A7A-0C76AA1E939A}" name="SEPTEMBER" dataDxfId="3729" dataCellStyle="Comma [0]"/>
    <tableColumn id="34" xr3:uid="{D961E510-3ED4-4CF9-A7AF-9649B976EA3E}" name="Column20" dataDxfId="3728" dataCellStyle="Comma [0]"/>
    <tableColumn id="35" xr3:uid="{91DB1DE3-8092-461D-A09A-AE460872B6BA}" name="Column21" dataDxfId="3727" dataCellStyle="Comma [0]"/>
    <tableColumn id="36" xr3:uid="{CE58699D-2136-4257-BAD1-7398B982526B}" name="OKTOBER" dataDxfId="3726" dataCellStyle="Comma [0]"/>
    <tableColumn id="37" xr3:uid="{1F4E6F0B-F4F1-4921-A7D5-72862BF6A622}" name="Column22" dataDxfId="3725" dataCellStyle="Comma [0]"/>
    <tableColumn id="38" xr3:uid="{B76BAD65-739D-4E3A-852D-D26916987757}" name="Column23" dataDxfId="3724" dataCellStyle="Comma [0]"/>
    <tableColumn id="39" xr3:uid="{12105BE2-33F4-4402-9A97-62E8F6987E7A}" name="NOVEMBER" dataDxfId="3723" dataCellStyle="Comma [0]"/>
    <tableColumn id="40" xr3:uid="{C58384D0-120F-4BEC-B941-E06587266945}" name="Column24" dataDxfId="3722" dataCellStyle="Comma [0]"/>
    <tableColumn id="41" xr3:uid="{A058820D-F058-4589-9874-D1A00D172D60}" name="Column25" dataDxfId="3721" dataCellStyle="Comma [0]"/>
    <tableColumn id="42" xr3:uid="{CE32C95C-C534-407E-B4B0-C5BE507ACC7B}" name="DESEMBER" dataDxfId="3720" dataCellStyle="Comma [0]"/>
    <tableColumn id="43" xr3:uid="{4AA20C6C-166D-40D3-B153-84B32F3DA47E}" name="Column26" dataDxfId="3719" dataCellStyle="Comma [0]"/>
    <tableColumn id="44" xr3:uid="{B6199075-DD1D-4379-9C80-D5E0E5D4086B}" name="Column27" dataDxfId="3718" dataCellStyle="Comma [0]"/>
    <tableColumn id="60" xr3:uid="{3C61A917-E0F5-4636-A796-FC4704C4B7A3}" name="Column28" dataDxfId="3717" dataCellStyle="Comma [0]"/>
    <tableColumn id="45" xr3:uid="{025D8148-41D1-493D-8F91-43A4491832E5}" name="REALISASI" dataDxfId="3716" dataCellStyle="Comma [0]">
      <calculatedColumnFormula>SUM(J250:AS250)</calculatedColumnFormula>
    </tableColumn>
    <tableColumn id="46" xr3:uid="{EB91123A-1AE6-419C-99DE-3A8BFD669434}" name="%" dataDxfId="3715">
      <calculatedColumnFormula>IFERROR(AU250/F250*100,0)</calculatedColumnFormula>
    </tableColumn>
    <tableColumn id="47" xr3:uid="{B367B8B8-4A10-4559-8042-C79AD776D92F}" name="SISA PAGU" dataDxfId="3714">
      <calculatedColumnFormula>F250-AU250</calculatedColumnFormula>
    </tableColumn>
    <tableColumn id="48" xr3:uid="{4447787F-4DC2-4E59-B3FB-02DC54A3FEB4}" name="%28" dataDxfId="3713">
      <calculatedColumnFormula>AW250/F250*100</calculatedColumnFormula>
    </tableColumn>
    <tableColumn id="49" xr3:uid="{C7CC6506-6ABE-4181-9F4B-FEC5B702B017}" name="KOORDINATOR" dataDxfId="3712"/>
    <tableColumn id="50" xr3:uid="{048FA016-E7FA-4ECE-BABA-429AD0AEF890}" name="Subkoordinator"/>
    <tableColumn id="51" xr3:uid="{B38F358A-82BF-496A-A23D-71F2B98B29E5}" name="Jenis Belanja Barang"/>
    <tableColumn id="52" xr3:uid="{DB80BE10-1DFD-4F7D-BB32-35C9FE353EFD}" name="SPBy" dataDxfId="3711" dataCellStyle="Comma [0]"/>
    <tableColumn id="53" xr3:uid="{078C675B-A0F3-404E-848C-5D5DFFD077BC}" name="Column29"/>
    <tableColumn id="54" xr3:uid="{434FFD64-27FE-4383-9669-FEE5F6BE4180}" name="Column30" dataDxfId="3710"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3709"/>
    <tableColumn id="2" xr3:uid="{5BC9D503-C697-4646-A885-6D4091E43BF2}" name="KDSATKER" dataDxfId="3708"/>
    <tableColumn id="3" xr3:uid="{2468777D-09C6-4190-A7D7-3856AED4B0DC}" name="Nama Satker" dataDxfId="3707"/>
    <tableColumn id="4" xr3:uid="{16A00B15-5672-4807-A7B3-7836D971B1BE}" name="KODE_PROGRAM" dataDxfId="3706"/>
    <tableColumn id="5" xr3:uid="{D4DEA1DA-5220-4065-A0D6-3135415B01C1}" name="KODE_KEGIATAN" dataDxfId="3705"/>
    <tableColumn id="6" xr3:uid="{C50E0EDB-14F6-43BC-ACF2-256EC5B9B180}" name="KODE_OUTPUT" dataDxfId="3704"/>
    <tableColumn id="7" xr3:uid="{8FBA10E1-0E96-4922-B8EC-D4A50B88E75F}" name="KD_KRO" dataDxfId="3703"/>
    <tableColumn id="8" xr3:uid="{317FE007-6562-4E85-8A9C-3B430B543554}" name="KDIB" dataDxfId="3702"/>
    <tableColumn id="9" xr3:uid="{6584A98F-A68E-474F-8195-DDDA966EF876}" name="VOLUME_OUTPUT"/>
    <tableColumn id="10" xr3:uid="{AFB8BE51-94E0-47D3-90A5-119985FD6AAD}" name="KODE_SUBOUTPUT" dataDxfId="3701"/>
    <tableColumn id="11" xr3:uid="{2CD5BEB9-3ECE-403E-860B-3993709ED509}" name="VOLUME_SUBOUTPUT"/>
    <tableColumn id="12" xr3:uid="{047504C2-3496-4CB1-BF56-3B25B9DCC88F}" name="KODE_KOMPONEN" dataDxfId="3700"/>
    <tableColumn id="13" xr3:uid="{B132E252-5C42-423D-88E2-98EDF264B984}" name="KODE_SUBKOMPONEN" dataDxfId="3699"/>
    <tableColumn id="14" xr3:uid="{6FAAA068-4A11-4CBB-BD21-9762F30C8DBA}" name="URAIAN_SUBKOMPONEN" dataDxfId="3698"/>
    <tableColumn id="15" xr3:uid="{6F6505F2-99A0-4336-A759-7E0CEB1A305D}" name="KODE_AKUN" dataDxfId="3697"/>
    <tableColumn id="16" xr3:uid="{C8F64F1B-37AA-4A9C-9813-092AA9B8B9AB}" name="KODE_JENIS_BEBAN" dataDxfId="3696"/>
    <tableColumn id="17" xr3:uid="{F236A4FB-BB07-4DCF-B81E-C56664374308}" name="KODE_CARA_TARIK" dataDxfId="3695"/>
    <tableColumn id="18" xr3:uid="{452B28A2-2E6F-4438-A202-3237824B009D}" name="KODE_JENIS_BANTUAN" dataDxfId="3694"/>
    <tableColumn id="19" xr3:uid="{1A6DAE92-1F64-4D71-9F2E-DC883F14E0DE}" name="KODE_REGISTER" dataDxfId="3693"/>
    <tableColumn id="20" xr3:uid="{61FDBA5E-AB03-4207-A7F6-A7F33A7ADB71}" name="HEADER1" dataDxfId="3692"/>
    <tableColumn id="21" xr3:uid="{E045011E-89EF-475C-AFDF-1281C8B3B5B8}" name="HEADER2" dataDxfId="3691"/>
    <tableColumn id="22" xr3:uid="{FE60EFA6-36AD-4774-AFE2-5406C1F19B35}" name="KODE_ITEM" dataDxfId="3690"/>
    <tableColumn id="23" xr3:uid="{BCB36A2C-CB7E-44DD-AC68-7CADE0286086}" name="NOMOR_ITEM" dataDxfId="3689"/>
    <tableColumn id="24" xr3:uid="{F4A2CC1D-7AB4-4560-9F08-13AC85EA0796}" name="CONS_ITEM" dataDxfId="3688"/>
    <tableColumn id="25" xr3:uid="{F0241D79-2801-4F49-BBCF-663A5EACA9B1}" name="URAIAN_ITEM" dataDxfId="3687"/>
    <tableColumn id="26" xr3:uid="{09BBBAA0-B9F4-4D59-B65C-190FD9621CC2}" name="SUMBER_DANA" dataDxfId="3686"/>
    <tableColumn id="27" xr3:uid="{2439D999-B92C-43E4-9C45-C8237BE94146}" name="VOL_KEG_1"/>
    <tableColumn id="28" xr3:uid="{DE562D61-6F74-41E6-8FDA-8C21EABE60F4}" name="SAT_KEG_1" dataDxfId="3685"/>
    <tableColumn id="29" xr3:uid="{3EADD96C-6652-4B64-9D55-FDF5026C4C42}" name="VOL_KEG_2"/>
    <tableColumn id="30" xr3:uid="{C13B8F85-2BC2-44CE-9CC4-377F0EFBB273}" name="SAT_KEG_2" dataDxfId="3684"/>
    <tableColumn id="31" xr3:uid="{BC9D28A6-2958-4949-A919-338C7A4F39DE}" name="VOL_KEG_3"/>
    <tableColumn id="32" xr3:uid="{47189097-112B-4337-ABCB-B7D029F6BA0F}" name="SAT_KEG_3" dataDxfId="3683"/>
    <tableColumn id="33" xr3:uid="{928C5C2C-20BD-4EC9-9446-8857181C26B8}" name="VOL_KEG_4"/>
    <tableColumn id="34" xr3:uid="{358615D4-C962-4A72-8560-334954E09110}" name="SAT_KEG_4" dataDxfId="3682"/>
    <tableColumn id="35" xr3:uid="{3AB2D5D9-FADE-4173-BEA1-1CE53C8FC59F}" name="VOLKEG"/>
    <tableColumn id="36" xr3:uid="{FD1E2CB4-B975-4E20-AFBF-BFD1F7287F95}" name="SATKEG" dataDxfId="3681"/>
    <tableColumn id="37" xr3:uid="{18F63D97-D189-42E0-9CC0-F1B5BD044A0B}" name="HARGASAT"/>
    <tableColumn id="38" xr3:uid="{448C53F6-C15A-489D-B115-0EB0C1A2058B}" name="TOTAL"/>
    <tableColumn id="39" xr3:uid="{AA5485E7-14D9-4EAF-9A9E-E4F5F4721326}" name="KODE_BLOKIR" dataDxfId="3680"/>
    <tableColumn id="40" xr3:uid="{CB3D17F4-137A-43D1-B4AF-FDF0319FB9B3}" name="NILAI_BLOKIR"/>
    <tableColumn id="41" xr3:uid="{8AFCBE1D-6578-43D1-9159-146D39B30E22}" name="KODE_STS_HISTORY" dataDxfId="3679"/>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3678"/>
    <tableColumn id="55" xr3:uid="{DB6EFD28-1529-411E-B159-DD011020A260}" name="Kegiatan" dataDxfId="3677"/>
    <tableColumn id="56" xr3:uid="{2F360108-6D79-4B11-BBCC-013B6F79BCF2}" name="KRO" dataDxfId="3676"/>
    <tableColumn id="57" xr3:uid="{E90D74C1-E1A7-4E38-AD43-C72B28CE2CC1}" name="Nama RO" dataDxfId="3675"/>
    <tableColumn id="58" xr3:uid="{B523D496-3B20-4E80-9A9D-B075428D0D62}" name="Nama Komponen" dataDxfId="3674"/>
    <tableColumn id="59" xr3:uid="{162D4E2D-7A66-4103-A2F6-3B6EE78D2318}" name="Nama SubKomponen" dataDxfId="3673"/>
    <tableColumn id="60" xr3:uid="{C5621FDE-3CC3-42C0-BFCB-5ED15715768C}" name="Es2" dataDxfId="3672"/>
    <tableColumn id="61" xr3:uid="{11ACDFA3-3BB0-4930-8B3C-901C7E2561FB}" name="Koord" dataDxfId="3671"/>
    <tableColumn id="62" xr3:uid="{DED5D6AF-83A3-477F-BCD1-60CC335FD634}" name="SubKoord" dataDxfId="3670"/>
    <tableColumn id="63" xr3:uid="{11E6C36B-CF7A-4701-A8AC-3B1ACD9812A4}" name="KetAkun" dataDxfId="3669"/>
    <tableColumn id="64" xr3:uid="{C1A91565-DD43-470C-AE92-630F99291B42}" name="Uraian" dataDxfId="3668"/>
    <tableColumn id="65" xr3:uid="{AA4C6B82-BD5E-4248-B8DB-4B25D2B3CC86}" name="Jenis Belanja" dataDxfId="3667"/>
    <tableColumn id="66" xr3:uid="{4279E987-A663-4156-B046-04A84E0EACBD}" name="Status Akun" dataDxfId="3666"/>
    <tableColumn id="67" xr3:uid="{80DDC1EC-11DC-497C-9F63-080DBEBC8D76}" name="Status Covid" dataDxfId="3665"/>
    <tableColumn id="68" xr3:uid="{C3591F34-F7E4-45FB-9870-A5AEE3D3AB0D}" name="MAK" dataDxfId="3664">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491" t="s">
        <v>577</v>
      </c>
      <c r="C1" s="491"/>
      <c r="D1" s="491"/>
      <c r="E1" s="491"/>
      <c r="F1" s="491"/>
      <c r="G1" s="491"/>
      <c r="I1" s="9"/>
    </row>
    <row r="2" spans="1:10" ht="15">
      <c r="B2" s="492" t="s">
        <v>593</v>
      </c>
      <c r="C2" s="492"/>
      <c r="D2" s="492"/>
      <c r="E2" s="492"/>
      <c r="F2" s="492"/>
      <c r="G2" s="492"/>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493" t="s">
        <v>585</v>
      </c>
      <c r="C9" s="495" t="s">
        <v>586</v>
      </c>
      <c r="D9" s="496" t="s">
        <v>587</v>
      </c>
      <c r="E9" s="493" t="s">
        <v>588</v>
      </c>
      <c r="F9" s="496" t="s">
        <v>589</v>
      </c>
      <c r="G9" s="496" t="s">
        <v>590</v>
      </c>
      <c r="I9" s="14"/>
    </row>
    <row r="10" spans="1:10" s="16" customFormat="1" ht="15">
      <c r="A10" s="15" t="s">
        <v>499</v>
      </c>
      <c r="B10" s="494"/>
      <c r="C10" s="494"/>
      <c r="D10" s="494"/>
      <c r="E10" s="497"/>
      <c r="F10" s="494"/>
      <c r="G10" s="494"/>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488" t="s">
        <v>575</v>
      </c>
      <c r="J13" s="489" t="s">
        <v>576</v>
      </c>
    </row>
    <row r="14" spans="1:10">
      <c r="A14" s="7" t="s">
        <v>199</v>
      </c>
      <c r="B14" s="25" t="s">
        <v>194</v>
      </c>
      <c r="C14" s="26" t="s">
        <v>2</v>
      </c>
      <c r="D14" s="25"/>
      <c r="E14" s="55"/>
      <c r="F14" s="27"/>
      <c r="G14" s="27">
        <v>1500000000</v>
      </c>
      <c r="I14" s="488"/>
      <c r="J14" s="489"/>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490"/>
      <c r="J22" s="490"/>
    </row>
    <row r="23" spans="1:10">
      <c r="A23" s="7" t="s">
        <v>208</v>
      </c>
      <c r="B23" s="43" t="s">
        <v>195</v>
      </c>
      <c r="C23" s="44" t="s">
        <v>599</v>
      </c>
      <c r="D23" s="47">
        <v>1</v>
      </c>
      <c r="E23" s="61" t="s">
        <v>9</v>
      </c>
      <c r="F23" s="45">
        <v>1000000</v>
      </c>
      <c r="G23" s="45">
        <v>1000000</v>
      </c>
      <c r="I23" s="490"/>
      <c r="J23" s="490"/>
    </row>
    <row r="24" spans="1:10">
      <c r="A24" s="7" t="s">
        <v>209</v>
      </c>
      <c r="B24" s="40" t="s">
        <v>513</v>
      </c>
      <c r="C24" s="41" t="s">
        <v>11</v>
      </c>
      <c r="D24" s="40"/>
      <c r="E24" s="60"/>
      <c r="F24" s="42"/>
      <c r="G24" s="42">
        <v>9000000</v>
      </c>
      <c r="I24" s="490"/>
      <c r="J24" s="490"/>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380" hidden="1" customWidth="1"/>
    <col min="2" max="2" width="16.28515625" style="388" customWidth="1"/>
    <col min="3" max="3" width="52.28515625" style="388" customWidth="1"/>
    <col min="4" max="4" width="5.85546875" style="388" bestFit="1" customWidth="1"/>
    <col min="5" max="5" width="10.28515625" style="388" bestFit="1" customWidth="1"/>
    <col min="6" max="6" width="15.28515625" style="388" bestFit="1" customWidth="1"/>
    <col min="7" max="7" width="16.28515625" style="388" customWidth="1"/>
    <col min="8" max="16384" width="14" style="380"/>
  </cols>
  <sheetData>
    <row r="1" spans="1:7" ht="15.75">
      <c r="A1" s="379"/>
      <c r="B1" s="498" t="s">
        <v>577</v>
      </c>
      <c r="C1" s="498"/>
      <c r="D1" s="498"/>
      <c r="E1" s="498"/>
      <c r="F1" s="498"/>
      <c r="G1" s="498"/>
    </row>
    <row r="2" spans="1:7" ht="15.75">
      <c r="A2" s="379"/>
      <c r="B2" s="498" t="s">
        <v>4831</v>
      </c>
      <c r="C2" s="498"/>
      <c r="D2" s="498"/>
      <c r="E2" s="498"/>
      <c r="F2" s="498"/>
      <c r="G2" s="498"/>
    </row>
    <row r="3" spans="1:7" ht="15.75">
      <c r="A3" s="379"/>
      <c r="B3" s="381"/>
      <c r="C3" s="381"/>
      <c r="D3" s="381"/>
      <c r="E3" s="381"/>
      <c r="F3" s="381"/>
      <c r="G3" s="382"/>
    </row>
    <row r="4" spans="1:7" ht="15">
      <c r="A4" s="379"/>
      <c r="B4" s="383" t="s">
        <v>578</v>
      </c>
      <c r="C4" s="383" t="s">
        <v>579</v>
      </c>
      <c r="D4" s="384"/>
      <c r="E4" s="384"/>
      <c r="F4" s="383"/>
      <c r="G4" s="385"/>
    </row>
    <row r="5" spans="1:7" ht="15">
      <c r="A5" s="379"/>
      <c r="B5" s="383" t="s">
        <v>580</v>
      </c>
      <c r="C5" s="383" t="s">
        <v>581</v>
      </c>
      <c r="D5" s="384"/>
      <c r="E5" s="384"/>
      <c r="F5" s="383"/>
      <c r="G5" s="385"/>
    </row>
    <row r="6" spans="1:7" ht="15">
      <c r="A6" s="379"/>
      <c r="B6" s="383" t="s">
        <v>582</v>
      </c>
      <c r="C6" s="383" t="s">
        <v>583</v>
      </c>
      <c r="D6" s="384"/>
      <c r="E6" s="384"/>
      <c r="F6" s="383"/>
      <c r="G6" s="385"/>
    </row>
    <row r="7" spans="1:7" ht="15.75">
      <c r="A7" s="379"/>
      <c r="B7" s="383" t="s">
        <v>584</v>
      </c>
      <c r="C7" s="386" t="str">
        <f>": Rp. "&amp;TEXT(G12,"#.##") &amp; " (Non Belanja Pegawai)"</f>
        <v>: Rp. 16.863.164.000 (Non Belanja Pegawai)</v>
      </c>
      <c r="D7" s="384"/>
      <c r="E7" s="384"/>
      <c r="F7" s="383"/>
      <c r="G7" s="385"/>
    </row>
    <row r="8" spans="1:7" ht="15">
      <c r="A8" s="379"/>
      <c r="B8" s="384"/>
      <c r="C8" s="384"/>
      <c r="D8" s="384"/>
      <c r="E8" s="384"/>
      <c r="F8" s="384"/>
      <c r="G8" s="387"/>
    </row>
    <row r="9" spans="1:7">
      <c r="A9" s="388"/>
      <c r="B9" s="499" t="s">
        <v>585</v>
      </c>
      <c r="C9" s="501" t="s">
        <v>586</v>
      </c>
      <c r="D9" s="502" t="s">
        <v>587</v>
      </c>
      <c r="E9" s="499" t="s">
        <v>588</v>
      </c>
      <c r="F9" s="502" t="s">
        <v>589</v>
      </c>
      <c r="G9" s="502" t="s">
        <v>590</v>
      </c>
    </row>
    <row r="10" spans="1:7" ht="15">
      <c r="A10" s="389" t="s">
        <v>499</v>
      </c>
      <c r="B10" s="500"/>
      <c r="C10" s="500"/>
      <c r="D10" s="500"/>
      <c r="E10" s="500"/>
      <c r="F10" s="500"/>
      <c r="G10" s="500"/>
    </row>
    <row r="11" spans="1:7" s="392" customFormat="1" ht="11.25">
      <c r="A11" s="390"/>
      <c r="B11" s="391">
        <v>1</v>
      </c>
      <c r="C11" s="391">
        <v>2</v>
      </c>
      <c r="D11" s="391">
        <v>3</v>
      </c>
      <c r="E11" s="391">
        <v>4</v>
      </c>
      <c r="F11" s="391">
        <v>5</v>
      </c>
      <c r="G11" s="391">
        <v>6</v>
      </c>
    </row>
    <row r="12" spans="1:7" s="399" customFormat="1" ht="12.75">
      <c r="A12" s="393"/>
      <c r="B12" s="394"/>
      <c r="C12" s="395" t="s">
        <v>592</v>
      </c>
      <c r="D12" s="396"/>
      <c r="E12" s="397"/>
      <c r="F12" s="396"/>
      <c r="G12" s="398">
        <f>SUM(G13,G111)</f>
        <v>16863164000</v>
      </c>
    </row>
    <row r="13" spans="1:7" s="399" customFormat="1" ht="12.75">
      <c r="A13" s="379" t="s">
        <v>0</v>
      </c>
      <c r="B13" s="400" t="s">
        <v>0</v>
      </c>
      <c r="C13" s="401" t="s">
        <v>1</v>
      </c>
      <c r="D13" s="400"/>
      <c r="E13" s="400"/>
      <c r="F13" s="402"/>
      <c r="G13" s="402">
        <f t="shared" ref="G13:G15" si="0">G14</f>
        <v>1000000000</v>
      </c>
    </row>
    <row r="14" spans="1:7" s="399" customFormat="1" ht="12.75">
      <c r="A14" s="379" t="s">
        <v>419</v>
      </c>
      <c r="B14" s="403">
        <v>2376</v>
      </c>
      <c r="C14" s="404" t="s">
        <v>47</v>
      </c>
      <c r="D14" s="405"/>
      <c r="E14" s="403"/>
      <c r="F14" s="406"/>
      <c r="G14" s="406">
        <f t="shared" si="0"/>
        <v>1000000000</v>
      </c>
    </row>
    <row r="15" spans="1:7" s="399" customFormat="1" ht="12.75">
      <c r="A15" s="379" t="s">
        <v>420</v>
      </c>
      <c r="B15" s="407" t="s">
        <v>48</v>
      </c>
      <c r="C15" s="408" t="s">
        <v>594</v>
      </c>
      <c r="D15" s="409">
        <v>4</v>
      </c>
      <c r="E15" s="407" t="s">
        <v>3528</v>
      </c>
      <c r="F15" s="410"/>
      <c r="G15" s="410">
        <f t="shared" si="0"/>
        <v>1000000000</v>
      </c>
    </row>
    <row r="16" spans="1:7" s="399" customFormat="1" ht="25.5">
      <c r="A16" s="379" t="s">
        <v>421</v>
      </c>
      <c r="B16" s="411" t="s">
        <v>3540</v>
      </c>
      <c r="C16" s="412" t="s">
        <v>49</v>
      </c>
      <c r="D16" s="411">
        <v>4</v>
      </c>
      <c r="E16" s="411" t="s">
        <v>3528</v>
      </c>
      <c r="F16" s="413"/>
      <c r="G16" s="413">
        <f t="shared" ref="G16" si="1">SUM(G17,G38,G49,G98)</f>
        <v>1000000000</v>
      </c>
    </row>
    <row r="17" spans="1:7" s="399" customFormat="1" ht="12.75">
      <c r="A17" s="379" t="s">
        <v>422</v>
      </c>
      <c r="B17" s="414" t="s">
        <v>502</v>
      </c>
      <c r="C17" s="415" t="s">
        <v>50</v>
      </c>
      <c r="D17" s="416"/>
      <c r="E17" s="414"/>
      <c r="F17" s="417"/>
      <c r="G17" s="417">
        <f t="shared" ref="G17" si="2">SUM(G18,G28)</f>
        <v>124100000</v>
      </c>
    </row>
    <row r="18" spans="1:7" s="399" customFormat="1" ht="12.75">
      <c r="A18" s="379" t="s">
        <v>423</v>
      </c>
      <c r="B18" s="418" t="s">
        <v>8</v>
      </c>
      <c r="C18" s="419" t="s">
        <v>51</v>
      </c>
      <c r="D18" s="418"/>
      <c r="E18" s="418"/>
      <c r="F18" s="420"/>
      <c r="G18" s="420">
        <f t="shared" ref="G18" si="3">SUM(G19,G24,G26)</f>
        <v>83135000</v>
      </c>
    </row>
    <row r="19" spans="1:7" s="399" customFormat="1" ht="12.75">
      <c r="A19" s="379" t="s">
        <v>424</v>
      </c>
      <c r="B19" s="421">
        <v>521211</v>
      </c>
      <c r="C19" s="422" t="s">
        <v>7</v>
      </c>
      <c r="D19" s="423"/>
      <c r="E19" s="421"/>
      <c r="F19" s="424"/>
      <c r="G19" s="424">
        <f t="shared" ref="G19" si="4">SUM(G20:G23)</f>
        <v>19875000</v>
      </c>
    </row>
    <row r="20" spans="1:7" s="399" customFormat="1" ht="12.75">
      <c r="A20" s="379" t="s">
        <v>425</v>
      </c>
      <c r="B20" s="425"/>
      <c r="C20" s="426" t="s">
        <v>3541</v>
      </c>
      <c r="D20" s="427">
        <v>125</v>
      </c>
      <c r="E20" s="425" t="s">
        <v>10</v>
      </c>
      <c r="F20" s="428">
        <v>75000</v>
      </c>
      <c r="G20" s="428">
        <f t="shared" ref="G20:G23" si="5">ROUNDDOWN(D20*F20,-3)</f>
        <v>9375000</v>
      </c>
    </row>
    <row r="21" spans="1:7" s="399" customFormat="1" ht="12.75">
      <c r="A21" s="379" t="s">
        <v>426</v>
      </c>
      <c r="B21" s="425"/>
      <c r="C21" s="426" t="s">
        <v>3542</v>
      </c>
      <c r="D21" s="425">
        <v>3</v>
      </c>
      <c r="E21" s="425" t="s">
        <v>106</v>
      </c>
      <c r="F21" s="428">
        <v>1000000</v>
      </c>
      <c r="G21" s="428">
        <f t="shared" si="5"/>
        <v>3000000</v>
      </c>
    </row>
    <row r="22" spans="1:7" s="399" customFormat="1" ht="12.75">
      <c r="A22" s="379" t="s">
        <v>427</v>
      </c>
      <c r="B22" s="425"/>
      <c r="C22" s="426" t="s">
        <v>3530</v>
      </c>
      <c r="D22" s="427">
        <v>3</v>
      </c>
      <c r="E22" s="425" t="s">
        <v>106</v>
      </c>
      <c r="F22" s="428">
        <v>1000000</v>
      </c>
      <c r="G22" s="428">
        <f t="shared" si="5"/>
        <v>3000000</v>
      </c>
    </row>
    <row r="23" spans="1:7" s="399" customFormat="1" ht="12.75">
      <c r="A23" s="379" t="s">
        <v>428</v>
      </c>
      <c r="B23" s="425"/>
      <c r="C23" s="426" t="s">
        <v>3531</v>
      </c>
      <c r="D23" s="425">
        <v>3</v>
      </c>
      <c r="E23" s="425" t="s">
        <v>106</v>
      </c>
      <c r="F23" s="428">
        <v>1500000</v>
      </c>
      <c r="G23" s="428">
        <f t="shared" si="5"/>
        <v>4500000</v>
      </c>
    </row>
    <row r="24" spans="1:7" s="399" customFormat="1" ht="12.75">
      <c r="A24" s="379" t="s">
        <v>751</v>
      </c>
      <c r="B24" s="421">
        <v>522151</v>
      </c>
      <c r="C24" s="422" t="s">
        <v>11</v>
      </c>
      <c r="D24" s="423"/>
      <c r="E24" s="421"/>
      <c r="F24" s="424"/>
      <c r="G24" s="424">
        <f t="shared" ref="G24" si="6">G25</f>
        <v>20000000</v>
      </c>
    </row>
    <row r="25" spans="1:7" s="399" customFormat="1" ht="12.75">
      <c r="A25" s="379" t="s">
        <v>752</v>
      </c>
      <c r="B25" s="425"/>
      <c r="C25" s="426" t="s">
        <v>3543</v>
      </c>
      <c r="D25" s="425">
        <v>20</v>
      </c>
      <c r="E25" s="425" t="s">
        <v>54</v>
      </c>
      <c r="F25" s="428">
        <v>1000000</v>
      </c>
      <c r="G25" s="428">
        <f>ROUNDDOWN(D25*F25,-3)</f>
        <v>20000000</v>
      </c>
    </row>
    <row r="26" spans="1:7" s="399" customFormat="1" ht="12.75">
      <c r="A26" s="379" t="s">
        <v>429</v>
      </c>
      <c r="B26" s="421">
        <v>524111</v>
      </c>
      <c r="C26" s="422" t="s">
        <v>19</v>
      </c>
      <c r="D26" s="421"/>
      <c r="E26" s="421"/>
      <c r="F26" s="424"/>
      <c r="G26" s="424">
        <f t="shared" ref="G26" si="7">G27</f>
        <v>43260000</v>
      </c>
    </row>
    <row r="27" spans="1:7" s="399" customFormat="1" ht="25.5">
      <c r="A27" s="379" t="s">
        <v>430</v>
      </c>
      <c r="B27" s="425"/>
      <c r="C27" s="426" t="s">
        <v>3544</v>
      </c>
      <c r="D27" s="427">
        <v>9</v>
      </c>
      <c r="E27" s="425" t="s">
        <v>755</v>
      </c>
      <c r="F27" s="428">
        <v>4806667</v>
      </c>
      <c r="G27" s="428">
        <f>ROUNDDOWN(D27*F27,-3)</f>
        <v>43260000</v>
      </c>
    </row>
    <row r="28" spans="1:7" s="399" customFormat="1" ht="12.75">
      <c r="A28" s="379" t="s">
        <v>431</v>
      </c>
      <c r="B28" s="418" t="s">
        <v>508</v>
      </c>
      <c r="C28" s="419" t="s">
        <v>55</v>
      </c>
      <c r="D28" s="429"/>
      <c r="E28" s="418"/>
      <c r="F28" s="420"/>
      <c r="G28" s="420">
        <f t="shared" ref="G28" si="8">SUM(G29,G34,G36)</f>
        <v>40965000</v>
      </c>
    </row>
    <row r="29" spans="1:7" s="399" customFormat="1" ht="12.75">
      <c r="A29" s="379" t="s">
        <v>432</v>
      </c>
      <c r="B29" s="421">
        <v>521211</v>
      </c>
      <c r="C29" s="422" t="s">
        <v>7</v>
      </c>
      <c r="D29" s="423"/>
      <c r="E29" s="421"/>
      <c r="F29" s="424"/>
      <c r="G29" s="424">
        <f t="shared" ref="G29" si="9">SUM(G30:G33)</f>
        <v>19500000</v>
      </c>
    </row>
    <row r="30" spans="1:7" s="399" customFormat="1" ht="12.75">
      <c r="A30" s="379" t="s">
        <v>433</v>
      </c>
      <c r="B30" s="425"/>
      <c r="C30" s="426" t="s">
        <v>3541</v>
      </c>
      <c r="D30" s="425">
        <v>120</v>
      </c>
      <c r="E30" s="425" t="s">
        <v>10</v>
      </c>
      <c r="F30" s="428">
        <v>75000</v>
      </c>
      <c r="G30" s="428">
        <f t="shared" ref="G30:G33" si="10">ROUNDDOWN(D30*F30,-3)</f>
        <v>9000000</v>
      </c>
    </row>
    <row r="31" spans="1:7" s="399" customFormat="1" ht="12.75">
      <c r="A31" s="379" t="s">
        <v>434</v>
      </c>
      <c r="B31" s="425"/>
      <c r="C31" s="426" t="s">
        <v>3542</v>
      </c>
      <c r="D31" s="427">
        <v>3</v>
      </c>
      <c r="E31" s="425" t="s">
        <v>106</v>
      </c>
      <c r="F31" s="428">
        <v>1000000</v>
      </c>
      <c r="G31" s="428">
        <f t="shared" si="10"/>
        <v>3000000</v>
      </c>
    </row>
    <row r="32" spans="1:7" s="399" customFormat="1" ht="12.75">
      <c r="A32" s="379" t="s">
        <v>435</v>
      </c>
      <c r="B32" s="425"/>
      <c r="C32" s="426" t="s">
        <v>3530</v>
      </c>
      <c r="D32" s="425">
        <v>3</v>
      </c>
      <c r="E32" s="425" t="s">
        <v>106</v>
      </c>
      <c r="F32" s="428">
        <v>1000000</v>
      </c>
      <c r="G32" s="428">
        <f t="shared" si="10"/>
        <v>3000000</v>
      </c>
    </row>
    <row r="33" spans="1:7" s="399" customFormat="1" ht="12.75">
      <c r="A33" s="379" t="s">
        <v>436</v>
      </c>
      <c r="B33" s="425"/>
      <c r="C33" s="426" t="s">
        <v>3531</v>
      </c>
      <c r="D33" s="427">
        <v>3</v>
      </c>
      <c r="E33" s="425" t="s">
        <v>106</v>
      </c>
      <c r="F33" s="428">
        <v>1500000</v>
      </c>
      <c r="G33" s="428">
        <f t="shared" si="10"/>
        <v>4500000</v>
      </c>
    </row>
    <row r="34" spans="1:7" s="399" customFormat="1" ht="12.75">
      <c r="A34" s="379" t="s">
        <v>756</v>
      </c>
      <c r="B34" s="421">
        <v>522151</v>
      </c>
      <c r="C34" s="422" t="s">
        <v>11</v>
      </c>
      <c r="D34" s="423"/>
      <c r="E34" s="421"/>
      <c r="F34" s="424"/>
      <c r="G34" s="424">
        <f t="shared" ref="G34" si="11">G35</f>
        <v>4000000</v>
      </c>
    </row>
    <row r="35" spans="1:7" s="399" customFormat="1" ht="12.75">
      <c r="A35" s="379" t="s">
        <v>757</v>
      </c>
      <c r="B35" s="425"/>
      <c r="C35" s="426" t="s">
        <v>3543</v>
      </c>
      <c r="D35" s="425">
        <v>4</v>
      </c>
      <c r="E35" s="425" t="s">
        <v>54</v>
      </c>
      <c r="F35" s="428">
        <v>1000000</v>
      </c>
      <c r="G35" s="428">
        <f>ROUNDDOWN(D35*F35,-3)</f>
        <v>4000000</v>
      </c>
    </row>
    <row r="36" spans="1:7" s="399" customFormat="1" ht="12.75">
      <c r="A36" s="379" t="s">
        <v>437</v>
      </c>
      <c r="B36" s="421">
        <v>524111</v>
      </c>
      <c r="C36" s="422" t="s">
        <v>19</v>
      </c>
      <c r="D36" s="423"/>
      <c r="E36" s="421"/>
      <c r="F36" s="424"/>
      <c r="G36" s="424">
        <f t="shared" ref="G36" si="12">G37</f>
        <v>17465000</v>
      </c>
    </row>
    <row r="37" spans="1:7" s="399" customFormat="1" ht="25.5">
      <c r="A37" s="379" t="s">
        <v>438</v>
      </c>
      <c r="B37" s="425"/>
      <c r="C37" s="426" t="s">
        <v>4832</v>
      </c>
      <c r="D37" s="425">
        <v>6</v>
      </c>
      <c r="E37" s="425" t="s">
        <v>755</v>
      </c>
      <c r="F37" s="428">
        <v>2910883</v>
      </c>
      <c r="G37" s="428">
        <f>ROUNDDOWN(D37*F37,-3)</f>
        <v>17465000</v>
      </c>
    </row>
    <row r="38" spans="1:7" s="399" customFormat="1" ht="25.5">
      <c r="A38" s="379" t="s">
        <v>439</v>
      </c>
      <c r="B38" s="414" t="s">
        <v>517</v>
      </c>
      <c r="C38" s="415" t="s">
        <v>57</v>
      </c>
      <c r="D38" s="416"/>
      <c r="E38" s="414"/>
      <c r="F38" s="417"/>
      <c r="G38" s="417">
        <f t="shared" ref="G38" si="13">G39</f>
        <v>54500000</v>
      </c>
    </row>
    <row r="39" spans="1:7" s="399" customFormat="1" ht="25.5">
      <c r="A39" s="379" t="s">
        <v>440</v>
      </c>
      <c r="B39" s="418" t="s">
        <v>8</v>
      </c>
      <c r="C39" s="419" t="s">
        <v>59</v>
      </c>
      <c r="D39" s="418"/>
      <c r="E39" s="418"/>
      <c r="F39" s="420"/>
      <c r="G39" s="420">
        <f t="shared" ref="G39" si="14">SUM(G40,G47)</f>
        <v>54500000</v>
      </c>
    </row>
    <row r="40" spans="1:7" s="399" customFormat="1" ht="12.75">
      <c r="A40" s="379" t="s">
        <v>441</v>
      </c>
      <c r="B40" s="421">
        <v>521211</v>
      </c>
      <c r="C40" s="422" t="s">
        <v>7</v>
      </c>
      <c r="D40" s="421"/>
      <c r="E40" s="421"/>
      <c r="F40" s="424"/>
      <c r="G40" s="424">
        <f t="shared" ref="G40" si="15">SUM(G41:G46)</f>
        <v>21250000</v>
      </c>
    </row>
    <row r="41" spans="1:7" s="399" customFormat="1" ht="12.75">
      <c r="A41" s="379" t="s">
        <v>442</v>
      </c>
      <c r="B41" s="425"/>
      <c r="C41" s="426" t="s">
        <v>3541</v>
      </c>
      <c r="D41" s="427">
        <v>50</v>
      </c>
      <c r="E41" s="425" t="s">
        <v>10</v>
      </c>
      <c r="F41" s="428">
        <v>75000</v>
      </c>
      <c r="G41" s="428">
        <f t="shared" ref="G41:G46" si="16">ROUNDDOWN(D41*F41,-3)</f>
        <v>3750000</v>
      </c>
    </row>
    <row r="42" spans="1:7" s="399" customFormat="1" ht="12.75">
      <c r="A42" s="379" t="s">
        <v>443</v>
      </c>
      <c r="B42" s="425"/>
      <c r="C42" s="426" t="s">
        <v>3542</v>
      </c>
      <c r="D42" s="427">
        <v>1</v>
      </c>
      <c r="E42" s="425" t="s">
        <v>106</v>
      </c>
      <c r="F42" s="428">
        <v>1000000</v>
      </c>
      <c r="G42" s="428">
        <f t="shared" si="16"/>
        <v>1000000</v>
      </c>
    </row>
    <row r="43" spans="1:7" s="399" customFormat="1" ht="12.75">
      <c r="A43" s="379" t="s">
        <v>444</v>
      </c>
      <c r="B43" s="425"/>
      <c r="C43" s="426" t="s">
        <v>3530</v>
      </c>
      <c r="D43" s="425">
        <v>2</v>
      </c>
      <c r="E43" s="425" t="s">
        <v>106</v>
      </c>
      <c r="F43" s="428">
        <v>1000000</v>
      </c>
      <c r="G43" s="428">
        <f t="shared" si="16"/>
        <v>2000000</v>
      </c>
    </row>
    <row r="44" spans="1:7" s="399" customFormat="1" ht="12.75">
      <c r="A44" s="379" t="s">
        <v>445</v>
      </c>
      <c r="B44" s="425"/>
      <c r="C44" s="426" t="s">
        <v>3531</v>
      </c>
      <c r="D44" s="425">
        <v>2</v>
      </c>
      <c r="E44" s="425" t="s">
        <v>106</v>
      </c>
      <c r="F44" s="428">
        <v>1500000</v>
      </c>
      <c r="G44" s="428">
        <f t="shared" si="16"/>
        <v>3000000</v>
      </c>
    </row>
    <row r="45" spans="1:7" s="399" customFormat="1" ht="12.75">
      <c r="A45" s="379" t="s">
        <v>446</v>
      </c>
      <c r="B45" s="425"/>
      <c r="C45" s="426" t="s">
        <v>3545</v>
      </c>
      <c r="D45" s="425">
        <v>23</v>
      </c>
      <c r="E45" s="425" t="s">
        <v>176</v>
      </c>
      <c r="F45" s="428">
        <v>250000</v>
      </c>
      <c r="G45" s="428">
        <f t="shared" si="16"/>
        <v>5750000</v>
      </c>
    </row>
    <row r="46" spans="1:7" s="399" customFormat="1" ht="12.75">
      <c r="A46" s="379" t="s">
        <v>447</v>
      </c>
      <c r="B46" s="425"/>
      <c r="C46" s="426" t="s">
        <v>3546</v>
      </c>
      <c r="D46" s="425">
        <v>23</v>
      </c>
      <c r="E46" s="425" t="s">
        <v>58</v>
      </c>
      <c r="F46" s="428">
        <v>250000</v>
      </c>
      <c r="G46" s="428">
        <f t="shared" si="16"/>
        <v>5750000</v>
      </c>
    </row>
    <row r="47" spans="1:7" s="399" customFormat="1" ht="12.75">
      <c r="A47" s="379" t="s">
        <v>448</v>
      </c>
      <c r="B47" s="421">
        <v>524111</v>
      </c>
      <c r="C47" s="422" t="s">
        <v>19</v>
      </c>
      <c r="D47" s="423"/>
      <c r="E47" s="421"/>
      <c r="F47" s="424"/>
      <c r="G47" s="424">
        <f t="shared" ref="G47" si="17">G48</f>
        <v>33250000</v>
      </c>
    </row>
    <row r="48" spans="1:7" s="399" customFormat="1" ht="25.5">
      <c r="A48" s="379" t="s">
        <v>449</v>
      </c>
      <c r="B48" s="425"/>
      <c r="C48" s="426" t="s">
        <v>3547</v>
      </c>
      <c r="D48" s="427">
        <v>14</v>
      </c>
      <c r="E48" s="425" t="s">
        <v>755</v>
      </c>
      <c r="F48" s="428">
        <v>2375000</v>
      </c>
      <c r="G48" s="428">
        <f>ROUNDDOWN(D48*F48,-3)</f>
        <v>33250000</v>
      </c>
    </row>
    <row r="49" spans="1:7" s="399" customFormat="1" ht="12.75">
      <c r="A49" s="379" t="s">
        <v>450</v>
      </c>
      <c r="B49" s="414" t="s">
        <v>519</v>
      </c>
      <c r="C49" s="415" t="s">
        <v>61</v>
      </c>
      <c r="D49" s="416"/>
      <c r="E49" s="414"/>
      <c r="F49" s="417"/>
      <c r="G49" s="417">
        <f t="shared" ref="G49" si="18">SUM(G50,G69,G86)</f>
        <v>686300000</v>
      </c>
    </row>
    <row r="50" spans="1:7" s="399" customFormat="1" ht="12.75">
      <c r="A50" s="379" t="s">
        <v>451</v>
      </c>
      <c r="B50" s="418" t="s">
        <v>8</v>
      </c>
      <c r="C50" s="419" t="s">
        <v>62</v>
      </c>
      <c r="D50" s="418"/>
      <c r="E50" s="418"/>
      <c r="F50" s="420"/>
      <c r="G50" s="420">
        <f t="shared" ref="G50" si="19">SUM(G51,G55,G58,G61,G63,G65,G67)</f>
        <v>386924000</v>
      </c>
    </row>
    <row r="51" spans="1:7" s="399" customFormat="1" ht="12.75">
      <c r="A51" s="379" t="s">
        <v>452</v>
      </c>
      <c r="B51" s="421">
        <v>521211</v>
      </c>
      <c r="C51" s="422" t="s">
        <v>7</v>
      </c>
      <c r="D51" s="423"/>
      <c r="E51" s="421"/>
      <c r="F51" s="424"/>
      <c r="G51" s="424">
        <f t="shared" ref="G51" si="20">SUM(G52:G54)</f>
        <v>64900000</v>
      </c>
    </row>
    <row r="52" spans="1:7" s="399" customFormat="1" ht="12.75">
      <c r="A52" s="379" t="s">
        <v>453</v>
      </c>
      <c r="B52" s="425"/>
      <c r="C52" s="426" t="s">
        <v>3529</v>
      </c>
      <c r="D52" s="427">
        <v>12</v>
      </c>
      <c r="E52" s="425" t="s">
        <v>106</v>
      </c>
      <c r="F52" s="428">
        <v>1500000</v>
      </c>
      <c r="G52" s="428">
        <f t="shared" ref="G52:G54" si="21">ROUNDDOWN(D52*F52,-3)</f>
        <v>18000000</v>
      </c>
    </row>
    <row r="53" spans="1:7" s="399" customFormat="1" ht="12.75">
      <c r="A53" s="379" t="s">
        <v>454</v>
      </c>
      <c r="B53" s="425"/>
      <c r="C53" s="426" t="s">
        <v>3548</v>
      </c>
      <c r="D53" s="425">
        <v>100</v>
      </c>
      <c r="E53" s="425" t="s">
        <v>25</v>
      </c>
      <c r="F53" s="428">
        <v>69000</v>
      </c>
      <c r="G53" s="428">
        <f t="shared" si="21"/>
        <v>6900000</v>
      </c>
    </row>
    <row r="54" spans="1:7" s="399" customFormat="1" ht="12.75">
      <c r="A54" s="379" t="s">
        <v>762</v>
      </c>
      <c r="B54" s="425"/>
      <c r="C54" s="426" t="s">
        <v>3549</v>
      </c>
      <c r="D54" s="427">
        <v>80</v>
      </c>
      <c r="E54" s="425" t="s">
        <v>58</v>
      </c>
      <c r="F54" s="428">
        <v>500000</v>
      </c>
      <c r="G54" s="428">
        <f t="shared" si="21"/>
        <v>40000000</v>
      </c>
    </row>
    <row r="55" spans="1:7" s="399" customFormat="1" ht="12.75">
      <c r="A55" s="379" t="s">
        <v>455</v>
      </c>
      <c r="B55" s="421">
        <v>521219</v>
      </c>
      <c r="C55" s="422" t="s">
        <v>53</v>
      </c>
      <c r="D55" s="421"/>
      <c r="E55" s="421"/>
      <c r="F55" s="424"/>
      <c r="G55" s="424">
        <f t="shared" ref="G55" si="22">SUM(G56:G57)</f>
        <v>6000000</v>
      </c>
    </row>
    <row r="56" spans="1:7" s="399" customFormat="1" ht="12.75">
      <c r="A56" s="379" t="s">
        <v>456</v>
      </c>
      <c r="B56" s="425"/>
      <c r="C56" s="426" t="s">
        <v>3550</v>
      </c>
      <c r="D56" s="425">
        <v>4</v>
      </c>
      <c r="E56" s="425" t="s">
        <v>106</v>
      </c>
      <c r="F56" s="428">
        <v>250000</v>
      </c>
      <c r="G56" s="428">
        <f t="shared" ref="G56:G57" si="23">ROUNDDOWN(D56*F56,-3)</f>
        <v>1000000</v>
      </c>
    </row>
    <row r="57" spans="1:7" s="399" customFormat="1" ht="12.75">
      <c r="A57" s="379" t="s">
        <v>457</v>
      </c>
      <c r="B57" s="425"/>
      <c r="C57" s="426" t="s">
        <v>3551</v>
      </c>
      <c r="D57" s="427">
        <v>10</v>
      </c>
      <c r="E57" s="425" t="s">
        <v>106</v>
      </c>
      <c r="F57" s="428">
        <v>500000</v>
      </c>
      <c r="G57" s="428">
        <f t="shared" si="23"/>
        <v>5000000</v>
      </c>
    </row>
    <row r="58" spans="1:7" s="399" customFormat="1" ht="12.75">
      <c r="A58" s="379" t="s">
        <v>458</v>
      </c>
      <c r="B58" s="421">
        <v>521811</v>
      </c>
      <c r="C58" s="422" t="s">
        <v>64</v>
      </c>
      <c r="D58" s="423"/>
      <c r="E58" s="421"/>
      <c r="F58" s="424"/>
      <c r="G58" s="424">
        <f t="shared" ref="G58" si="24">SUM(G59:G60)</f>
        <v>30000000</v>
      </c>
    </row>
    <row r="59" spans="1:7" s="399" customFormat="1" ht="12.75">
      <c r="A59" s="379" t="s">
        <v>459</v>
      </c>
      <c r="B59" s="425"/>
      <c r="C59" s="426" t="s">
        <v>3535</v>
      </c>
      <c r="D59" s="427">
        <v>12</v>
      </c>
      <c r="E59" s="425" t="s">
        <v>106</v>
      </c>
      <c r="F59" s="428">
        <v>1000000</v>
      </c>
      <c r="G59" s="428">
        <f t="shared" ref="G59:G60" si="25">ROUNDDOWN(D59*F59,-3)</f>
        <v>12000000</v>
      </c>
    </row>
    <row r="60" spans="1:7" s="399" customFormat="1" ht="12.75">
      <c r="A60" s="379" t="s">
        <v>460</v>
      </c>
      <c r="B60" s="425"/>
      <c r="C60" s="426" t="s">
        <v>3536</v>
      </c>
      <c r="D60" s="427">
        <v>12</v>
      </c>
      <c r="E60" s="425" t="s">
        <v>106</v>
      </c>
      <c r="F60" s="428">
        <v>1500000</v>
      </c>
      <c r="G60" s="428">
        <f t="shared" si="25"/>
        <v>18000000</v>
      </c>
    </row>
    <row r="61" spans="1:7" s="399" customFormat="1" ht="12.75">
      <c r="A61" s="379" t="s">
        <v>461</v>
      </c>
      <c r="B61" s="421">
        <v>522151</v>
      </c>
      <c r="C61" s="422" t="s">
        <v>11</v>
      </c>
      <c r="D61" s="421"/>
      <c r="E61" s="421"/>
      <c r="F61" s="424"/>
      <c r="G61" s="424">
        <f t="shared" ref="G61" si="26">G62</f>
        <v>25200000</v>
      </c>
    </row>
    <row r="62" spans="1:7" s="399" customFormat="1" ht="12.75">
      <c r="A62" s="379" t="s">
        <v>462</v>
      </c>
      <c r="B62" s="425"/>
      <c r="C62" s="426" t="s">
        <v>3543</v>
      </c>
      <c r="D62" s="427">
        <v>28</v>
      </c>
      <c r="E62" s="425" t="s">
        <v>54</v>
      </c>
      <c r="F62" s="428">
        <v>900000</v>
      </c>
      <c r="G62" s="428">
        <f>ROUNDDOWN(D62*F62,-3)</f>
        <v>25200000</v>
      </c>
    </row>
    <row r="63" spans="1:7" s="399" customFormat="1" ht="12.75">
      <c r="A63" s="379" t="s">
        <v>463</v>
      </c>
      <c r="B63" s="421">
        <v>522192</v>
      </c>
      <c r="C63" s="422" t="s">
        <v>24</v>
      </c>
      <c r="D63" s="421"/>
      <c r="E63" s="421"/>
      <c r="F63" s="424"/>
      <c r="G63" s="424">
        <f t="shared" ref="G63" si="27">G64</f>
        <v>6000000</v>
      </c>
    </row>
    <row r="64" spans="1:7" s="399" customFormat="1" ht="12.75">
      <c r="A64" s="379" t="s">
        <v>464</v>
      </c>
      <c r="B64" s="425"/>
      <c r="C64" s="426" t="s">
        <v>3552</v>
      </c>
      <c r="D64" s="425">
        <v>1</v>
      </c>
      <c r="E64" s="425" t="s">
        <v>60</v>
      </c>
      <c r="F64" s="428">
        <v>6000000</v>
      </c>
      <c r="G64" s="428">
        <f>ROUNDDOWN(D64*F64,-3)</f>
        <v>6000000</v>
      </c>
    </row>
    <row r="65" spans="1:7" s="399" customFormat="1" ht="12.75">
      <c r="A65" s="379" t="s">
        <v>465</v>
      </c>
      <c r="B65" s="421">
        <v>524111</v>
      </c>
      <c r="C65" s="422" t="s">
        <v>19</v>
      </c>
      <c r="D65" s="423"/>
      <c r="E65" s="421"/>
      <c r="F65" s="424"/>
      <c r="G65" s="424">
        <f t="shared" ref="G65" si="28">G66</f>
        <v>253324000</v>
      </c>
    </row>
    <row r="66" spans="1:7" s="399" customFormat="1" ht="25.5">
      <c r="A66" s="379" t="s">
        <v>466</v>
      </c>
      <c r="B66" s="425"/>
      <c r="C66" s="426" t="s">
        <v>3553</v>
      </c>
      <c r="D66" s="427">
        <v>44</v>
      </c>
      <c r="E66" s="425" t="s">
        <v>755</v>
      </c>
      <c r="F66" s="428">
        <v>5757364</v>
      </c>
      <c r="G66" s="428">
        <f>ROUNDDOWN(D66*F66,-3)</f>
        <v>253324000</v>
      </c>
    </row>
    <row r="67" spans="1:7" s="399" customFormat="1" ht="12.75">
      <c r="A67" s="379" t="s">
        <v>467</v>
      </c>
      <c r="B67" s="421">
        <v>524113</v>
      </c>
      <c r="C67" s="422" t="s">
        <v>13</v>
      </c>
      <c r="D67" s="421"/>
      <c r="E67" s="421"/>
      <c r="F67" s="424"/>
      <c r="G67" s="424">
        <f t="shared" ref="G67" si="29">G68</f>
        <v>1500000</v>
      </c>
    </row>
    <row r="68" spans="1:7" s="399" customFormat="1" ht="12.75">
      <c r="A68" s="379" t="s">
        <v>468</v>
      </c>
      <c r="B68" s="425"/>
      <c r="C68" s="426" t="s">
        <v>3534</v>
      </c>
      <c r="D68" s="427">
        <v>10</v>
      </c>
      <c r="E68" s="425" t="s">
        <v>10</v>
      </c>
      <c r="F68" s="428">
        <v>150000</v>
      </c>
      <c r="G68" s="428">
        <f>ROUNDDOWN(D68*F68,-3)</f>
        <v>1500000</v>
      </c>
    </row>
    <row r="69" spans="1:7" s="399" customFormat="1" ht="12.75">
      <c r="A69" s="379" t="s">
        <v>469</v>
      </c>
      <c r="B69" s="418" t="s">
        <v>508</v>
      </c>
      <c r="C69" s="419" t="s">
        <v>65</v>
      </c>
      <c r="D69" s="429"/>
      <c r="E69" s="418"/>
      <c r="F69" s="420"/>
      <c r="G69" s="420">
        <f t="shared" ref="G69" si="30">SUM(G70,G74,G77,G80,G82,G84)</f>
        <v>247816000</v>
      </c>
    </row>
    <row r="70" spans="1:7" s="399" customFormat="1" ht="12.75">
      <c r="A70" s="379" t="s">
        <v>470</v>
      </c>
      <c r="B70" s="421">
        <v>521211</v>
      </c>
      <c r="C70" s="422" t="s">
        <v>7</v>
      </c>
      <c r="D70" s="421"/>
      <c r="E70" s="421"/>
      <c r="F70" s="424"/>
      <c r="G70" s="424">
        <f t="shared" ref="G70" si="31">SUM(G71:G73)</f>
        <v>71456000</v>
      </c>
    </row>
    <row r="71" spans="1:7" s="399" customFormat="1" ht="12.75">
      <c r="A71" s="379" t="s">
        <v>471</v>
      </c>
      <c r="B71" s="425"/>
      <c r="C71" s="426" t="s">
        <v>3554</v>
      </c>
      <c r="D71" s="427">
        <v>224</v>
      </c>
      <c r="E71" s="425" t="s">
        <v>25</v>
      </c>
      <c r="F71" s="428">
        <v>69000</v>
      </c>
      <c r="G71" s="428">
        <f t="shared" ref="G71:G73" si="32">ROUNDDOWN(D71*F71,-3)</f>
        <v>15456000</v>
      </c>
    </row>
    <row r="72" spans="1:7" s="399" customFormat="1" ht="12.75">
      <c r="A72" s="379" t="s">
        <v>472</v>
      </c>
      <c r="B72" s="425"/>
      <c r="C72" s="426" t="s">
        <v>3542</v>
      </c>
      <c r="D72" s="425">
        <v>4</v>
      </c>
      <c r="E72" s="425" t="s">
        <v>106</v>
      </c>
      <c r="F72" s="428">
        <v>1500000</v>
      </c>
      <c r="G72" s="428">
        <f t="shared" si="32"/>
        <v>6000000</v>
      </c>
    </row>
    <row r="73" spans="1:7" s="399" customFormat="1" ht="12.75">
      <c r="A73" s="379" t="s">
        <v>768</v>
      </c>
      <c r="B73" s="425"/>
      <c r="C73" s="426" t="s">
        <v>3555</v>
      </c>
      <c r="D73" s="425">
        <v>100</v>
      </c>
      <c r="E73" s="425" t="s">
        <v>770</v>
      </c>
      <c r="F73" s="428">
        <v>500000</v>
      </c>
      <c r="G73" s="428">
        <f t="shared" si="32"/>
        <v>50000000</v>
      </c>
    </row>
    <row r="74" spans="1:7" s="399" customFormat="1" ht="12.75">
      <c r="A74" s="379" t="s">
        <v>473</v>
      </c>
      <c r="B74" s="421">
        <v>521219</v>
      </c>
      <c r="C74" s="422" t="s">
        <v>53</v>
      </c>
      <c r="D74" s="423"/>
      <c r="E74" s="421"/>
      <c r="F74" s="424"/>
      <c r="G74" s="424">
        <f t="shared" ref="G74" si="33">SUM(G75:G76)</f>
        <v>5000000</v>
      </c>
    </row>
    <row r="75" spans="1:7" s="399" customFormat="1" ht="12.75">
      <c r="A75" s="379" t="s">
        <v>474</v>
      </c>
      <c r="B75" s="425"/>
      <c r="C75" s="426" t="s">
        <v>3550</v>
      </c>
      <c r="D75" s="427">
        <v>4</v>
      </c>
      <c r="E75" s="425" t="s">
        <v>106</v>
      </c>
      <c r="F75" s="428">
        <v>250000</v>
      </c>
      <c r="G75" s="428">
        <f t="shared" ref="G75:G76" si="34">ROUNDDOWN(D75*F75,-3)</f>
        <v>1000000</v>
      </c>
    </row>
    <row r="76" spans="1:7" s="399" customFormat="1" ht="12.75">
      <c r="A76" s="379" t="s">
        <v>771</v>
      </c>
      <c r="B76" s="425"/>
      <c r="C76" s="426" t="s">
        <v>3551</v>
      </c>
      <c r="D76" s="425">
        <v>8</v>
      </c>
      <c r="E76" s="425" t="s">
        <v>106</v>
      </c>
      <c r="F76" s="428">
        <v>500000</v>
      </c>
      <c r="G76" s="428">
        <f t="shared" si="34"/>
        <v>4000000</v>
      </c>
    </row>
    <row r="77" spans="1:7" s="399" customFormat="1" ht="12.75">
      <c r="A77" s="379" t="s">
        <v>475</v>
      </c>
      <c r="B77" s="421">
        <v>521811</v>
      </c>
      <c r="C77" s="422" t="s">
        <v>64</v>
      </c>
      <c r="D77" s="423"/>
      <c r="E77" s="421"/>
      <c r="F77" s="424"/>
      <c r="G77" s="424">
        <f t="shared" ref="G77" si="35">SUM(G78:G79)</f>
        <v>15000000</v>
      </c>
    </row>
    <row r="78" spans="1:7" s="399" customFormat="1" ht="12.75">
      <c r="A78" s="379" t="s">
        <v>476</v>
      </c>
      <c r="B78" s="425"/>
      <c r="C78" s="426" t="s">
        <v>3535</v>
      </c>
      <c r="D78" s="427">
        <v>6</v>
      </c>
      <c r="E78" s="425" t="s">
        <v>106</v>
      </c>
      <c r="F78" s="428">
        <v>1000000</v>
      </c>
      <c r="G78" s="428">
        <f t="shared" ref="G78:G79" si="36">ROUNDDOWN(D78*F78,-3)</f>
        <v>6000000</v>
      </c>
    </row>
    <row r="79" spans="1:7" s="399" customFormat="1" ht="12.75">
      <c r="A79" s="379" t="s">
        <v>477</v>
      </c>
      <c r="B79" s="425"/>
      <c r="C79" s="426" t="s">
        <v>3536</v>
      </c>
      <c r="D79" s="425">
        <v>6</v>
      </c>
      <c r="E79" s="425" t="s">
        <v>106</v>
      </c>
      <c r="F79" s="428">
        <v>1500000</v>
      </c>
      <c r="G79" s="428">
        <f t="shared" si="36"/>
        <v>9000000</v>
      </c>
    </row>
    <row r="80" spans="1:7" s="399" customFormat="1" ht="12.75">
      <c r="A80" s="379" t="s">
        <v>478</v>
      </c>
      <c r="B80" s="421">
        <v>522151</v>
      </c>
      <c r="C80" s="422" t="s">
        <v>11</v>
      </c>
      <c r="D80" s="423"/>
      <c r="E80" s="421"/>
      <c r="F80" s="424"/>
      <c r="G80" s="424">
        <f t="shared" ref="G80" si="37">G81</f>
        <v>16200000</v>
      </c>
    </row>
    <row r="81" spans="1:7" s="399" customFormat="1" ht="12.75">
      <c r="A81" s="379" t="s">
        <v>479</v>
      </c>
      <c r="B81" s="425"/>
      <c r="C81" s="426" t="s">
        <v>3543</v>
      </c>
      <c r="D81" s="425">
        <v>18</v>
      </c>
      <c r="E81" s="425" t="s">
        <v>54</v>
      </c>
      <c r="F81" s="428">
        <v>900000</v>
      </c>
      <c r="G81" s="428">
        <f>ROUNDDOWN(D81*F81,-3)</f>
        <v>16200000</v>
      </c>
    </row>
    <row r="82" spans="1:7" s="399" customFormat="1" ht="12.75">
      <c r="A82" s="379" t="s">
        <v>480</v>
      </c>
      <c r="B82" s="421">
        <v>522192</v>
      </c>
      <c r="C82" s="422" t="s">
        <v>24</v>
      </c>
      <c r="D82" s="421"/>
      <c r="E82" s="421"/>
      <c r="F82" s="424"/>
      <c r="G82" s="424">
        <f t="shared" ref="G82" si="38">G83</f>
        <v>2000000</v>
      </c>
    </row>
    <row r="83" spans="1:7" s="399" customFormat="1" ht="12.75">
      <c r="A83" s="379" t="s">
        <v>481</v>
      </c>
      <c r="B83" s="425"/>
      <c r="C83" s="426" t="s">
        <v>3552</v>
      </c>
      <c r="D83" s="427">
        <v>1</v>
      </c>
      <c r="E83" s="425" t="s">
        <v>60</v>
      </c>
      <c r="F83" s="428">
        <v>2000000</v>
      </c>
      <c r="G83" s="428">
        <f>ROUNDDOWN(D83*F83,-3)</f>
        <v>2000000</v>
      </c>
    </row>
    <row r="84" spans="1:7" s="399" customFormat="1" ht="12.75">
      <c r="A84" s="379" t="s">
        <v>482</v>
      </c>
      <c r="B84" s="421">
        <v>524111</v>
      </c>
      <c r="C84" s="422" t="s">
        <v>19</v>
      </c>
      <c r="D84" s="423"/>
      <c r="E84" s="421"/>
      <c r="F84" s="424"/>
      <c r="G84" s="424">
        <f t="shared" ref="G84" si="39">G85</f>
        <v>138160000</v>
      </c>
    </row>
    <row r="85" spans="1:7" s="399" customFormat="1" ht="12.75">
      <c r="A85" s="379" t="s">
        <v>483</v>
      </c>
      <c r="B85" s="425"/>
      <c r="C85" s="426" t="s">
        <v>3556</v>
      </c>
      <c r="D85" s="425">
        <v>22</v>
      </c>
      <c r="E85" s="425" t="s">
        <v>755</v>
      </c>
      <c r="F85" s="428">
        <v>6280000</v>
      </c>
      <c r="G85" s="428">
        <f>ROUNDDOWN(D85*F85,-3)</f>
        <v>138160000</v>
      </c>
    </row>
    <row r="86" spans="1:7" s="399" customFormat="1" ht="12.75">
      <c r="A86" s="379" t="s">
        <v>773</v>
      </c>
      <c r="B86" s="418" t="s">
        <v>509</v>
      </c>
      <c r="C86" s="419" t="s">
        <v>774</v>
      </c>
      <c r="D86" s="429"/>
      <c r="E86" s="418"/>
      <c r="F86" s="420"/>
      <c r="G86" s="420">
        <f t="shared" ref="G86" si="40">SUM(G87,G92,G94,G96)</f>
        <v>51560000</v>
      </c>
    </row>
    <row r="87" spans="1:7" s="399" customFormat="1" ht="12.75">
      <c r="A87" s="379" t="s">
        <v>775</v>
      </c>
      <c r="B87" s="421">
        <v>521211</v>
      </c>
      <c r="C87" s="422" t="s">
        <v>7</v>
      </c>
      <c r="D87" s="423"/>
      <c r="E87" s="421"/>
      <c r="F87" s="424"/>
      <c r="G87" s="424">
        <f t="shared" ref="G87" si="41">SUM(G88:G91)</f>
        <v>20830000</v>
      </c>
    </row>
    <row r="88" spans="1:7" s="399" customFormat="1" ht="12.75">
      <c r="A88" s="379" t="s">
        <v>776</v>
      </c>
      <c r="B88" s="425"/>
      <c r="C88" s="426" t="s">
        <v>3535</v>
      </c>
      <c r="D88" s="425">
        <v>4</v>
      </c>
      <c r="E88" s="425" t="s">
        <v>106</v>
      </c>
      <c r="F88" s="428">
        <v>1000000</v>
      </c>
      <c r="G88" s="428">
        <f t="shared" ref="G88:G91" si="42">ROUNDDOWN(D88*F88,-3)</f>
        <v>4000000</v>
      </c>
    </row>
    <row r="89" spans="1:7" s="399" customFormat="1" ht="12.75">
      <c r="A89" s="379" t="s">
        <v>777</v>
      </c>
      <c r="B89" s="425"/>
      <c r="C89" s="426" t="s">
        <v>3536</v>
      </c>
      <c r="D89" s="427">
        <v>4</v>
      </c>
      <c r="E89" s="425" t="s">
        <v>106</v>
      </c>
      <c r="F89" s="428">
        <v>1500000</v>
      </c>
      <c r="G89" s="428">
        <f t="shared" si="42"/>
        <v>6000000</v>
      </c>
    </row>
    <row r="90" spans="1:7" s="399" customFormat="1" ht="12.75">
      <c r="A90" s="379" t="s">
        <v>778</v>
      </c>
      <c r="B90" s="425"/>
      <c r="C90" s="426" t="s">
        <v>3557</v>
      </c>
      <c r="D90" s="425">
        <v>70</v>
      </c>
      <c r="E90" s="425" t="s">
        <v>25</v>
      </c>
      <c r="F90" s="428">
        <v>69000</v>
      </c>
      <c r="G90" s="428">
        <f t="shared" si="42"/>
        <v>4830000</v>
      </c>
    </row>
    <row r="91" spans="1:7" s="399" customFormat="1" ht="12.75">
      <c r="A91" s="379" t="s">
        <v>779</v>
      </c>
      <c r="B91" s="425"/>
      <c r="C91" s="426" t="s">
        <v>3558</v>
      </c>
      <c r="D91" s="425">
        <v>4</v>
      </c>
      <c r="E91" s="425" t="s">
        <v>106</v>
      </c>
      <c r="F91" s="428">
        <v>1500000</v>
      </c>
      <c r="G91" s="428">
        <f t="shared" si="42"/>
        <v>6000000</v>
      </c>
    </row>
    <row r="92" spans="1:7" s="399" customFormat="1" ht="12.75">
      <c r="A92" s="379" t="s">
        <v>780</v>
      </c>
      <c r="B92" s="421">
        <v>521219</v>
      </c>
      <c r="C92" s="422" t="s">
        <v>53</v>
      </c>
      <c r="D92" s="423"/>
      <c r="E92" s="421"/>
      <c r="F92" s="424"/>
      <c r="G92" s="424">
        <f t="shared" ref="G92" si="43">G93</f>
        <v>500000</v>
      </c>
    </row>
    <row r="93" spans="1:7" s="399" customFormat="1" ht="12.75">
      <c r="A93" s="379" t="s">
        <v>781</v>
      </c>
      <c r="B93" s="425"/>
      <c r="C93" s="426" t="s">
        <v>3550</v>
      </c>
      <c r="D93" s="427">
        <v>2</v>
      </c>
      <c r="E93" s="425" t="s">
        <v>106</v>
      </c>
      <c r="F93" s="428">
        <v>250000</v>
      </c>
      <c r="G93" s="428">
        <f>ROUNDDOWN(D93*F93,-3)</f>
        <v>500000</v>
      </c>
    </row>
    <row r="94" spans="1:7" s="399" customFormat="1" ht="12.75">
      <c r="A94" s="379" t="s">
        <v>782</v>
      </c>
      <c r="B94" s="421">
        <v>522151</v>
      </c>
      <c r="C94" s="422" t="s">
        <v>11</v>
      </c>
      <c r="D94" s="421"/>
      <c r="E94" s="421"/>
      <c r="F94" s="424"/>
      <c r="G94" s="424">
        <f t="shared" ref="G94" si="44">G95</f>
        <v>7200000</v>
      </c>
    </row>
    <row r="95" spans="1:7" s="399" customFormat="1" ht="12.75">
      <c r="A95" s="379" t="s">
        <v>783</v>
      </c>
      <c r="B95" s="425"/>
      <c r="C95" s="426" t="s">
        <v>3543</v>
      </c>
      <c r="D95" s="427">
        <v>8</v>
      </c>
      <c r="E95" s="425" t="s">
        <v>54</v>
      </c>
      <c r="F95" s="428">
        <v>900000</v>
      </c>
      <c r="G95" s="428">
        <f>ROUNDDOWN(D95*F95,-3)</f>
        <v>7200000</v>
      </c>
    </row>
    <row r="96" spans="1:7" s="399" customFormat="1" ht="12.75">
      <c r="A96" s="379" t="s">
        <v>784</v>
      </c>
      <c r="B96" s="421">
        <v>524111</v>
      </c>
      <c r="C96" s="422" t="s">
        <v>19</v>
      </c>
      <c r="D96" s="423"/>
      <c r="E96" s="421"/>
      <c r="F96" s="424"/>
      <c r="G96" s="424">
        <f t="shared" ref="G96" si="45">G97</f>
        <v>23030000</v>
      </c>
    </row>
    <row r="97" spans="1:7" s="399" customFormat="1" ht="25.5">
      <c r="A97" s="379" t="s">
        <v>785</v>
      </c>
      <c r="B97" s="425"/>
      <c r="C97" s="426" t="s">
        <v>3559</v>
      </c>
      <c r="D97" s="425">
        <v>6</v>
      </c>
      <c r="E97" s="425" t="s">
        <v>755</v>
      </c>
      <c r="F97" s="428">
        <v>3838335</v>
      </c>
      <c r="G97" s="428">
        <f>ROUNDDOWN(D97*F97,-3)</f>
        <v>23030000</v>
      </c>
    </row>
    <row r="98" spans="1:7" s="399" customFormat="1" ht="12.75">
      <c r="A98" s="379" t="s">
        <v>484</v>
      </c>
      <c r="B98" s="414" t="s">
        <v>520</v>
      </c>
      <c r="C98" s="415" t="s">
        <v>67</v>
      </c>
      <c r="D98" s="416"/>
      <c r="E98" s="414"/>
      <c r="F98" s="417"/>
      <c r="G98" s="417">
        <f t="shared" ref="G98" si="46">G99</f>
        <v>135100000</v>
      </c>
    </row>
    <row r="99" spans="1:7" s="399" customFormat="1" ht="12.75">
      <c r="A99" s="379" t="s">
        <v>485</v>
      </c>
      <c r="B99" s="418" t="s">
        <v>8</v>
      </c>
      <c r="C99" s="419" t="s">
        <v>68</v>
      </c>
      <c r="D99" s="418"/>
      <c r="E99" s="418"/>
      <c r="F99" s="420"/>
      <c r="G99" s="420">
        <f>SUM(G100,G105,G107,G109)</f>
        <v>135100000</v>
      </c>
    </row>
    <row r="100" spans="1:7" s="399" customFormat="1" ht="12.75">
      <c r="A100" s="379" t="s">
        <v>486</v>
      </c>
      <c r="B100" s="421">
        <v>521211</v>
      </c>
      <c r="C100" s="422" t="s">
        <v>7</v>
      </c>
      <c r="D100" s="423"/>
      <c r="E100" s="421"/>
      <c r="F100" s="424"/>
      <c r="G100" s="424">
        <f>SUM(G101:G104)</f>
        <v>13500000</v>
      </c>
    </row>
    <row r="101" spans="1:7" s="399" customFormat="1" ht="12.75">
      <c r="A101" s="379" t="s">
        <v>487</v>
      </c>
      <c r="B101" s="425"/>
      <c r="C101" s="426" t="s">
        <v>3529</v>
      </c>
      <c r="D101" s="425">
        <v>3</v>
      </c>
      <c r="E101" s="425" t="s">
        <v>106</v>
      </c>
      <c r="F101" s="428">
        <v>1500000</v>
      </c>
      <c r="G101" s="428">
        <f t="shared" ref="G101:G104" si="47">ROUNDDOWN(D101*F101,-3)</f>
        <v>4500000</v>
      </c>
    </row>
    <row r="102" spans="1:7" s="399" customFormat="1" ht="12.75">
      <c r="A102" s="379" t="s">
        <v>488</v>
      </c>
      <c r="B102" s="425"/>
      <c r="C102" s="426" t="s">
        <v>3560</v>
      </c>
      <c r="D102" s="425">
        <v>20</v>
      </c>
      <c r="E102" s="425" t="s">
        <v>25</v>
      </c>
      <c r="F102" s="428">
        <v>75000</v>
      </c>
      <c r="G102" s="428">
        <f t="shared" si="47"/>
        <v>1500000</v>
      </c>
    </row>
    <row r="103" spans="1:7" s="399" customFormat="1" ht="12.75">
      <c r="A103" s="379" t="s">
        <v>489</v>
      </c>
      <c r="B103" s="425"/>
      <c r="C103" s="426" t="s">
        <v>3530</v>
      </c>
      <c r="D103" s="425">
        <v>3</v>
      </c>
      <c r="E103" s="425" t="s">
        <v>106</v>
      </c>
      <c r="F103" s="428">
        <v>1000000</v>
      </c>
      <c r="G103" s="428">
        <f t="shared" si="47"/>
        <v>3000000</v>
      </c>
    </row>
    <row r="104" spans="1:7" s="399" customFormat="1" ht="12.75">
      <c r="A104" s="379" t="s">
        <v>788</v>
      </c>
      <c r="B104" s="425"/>
      <c r="C104" s="426" t="s">
        <v>3531</v>
      </c>
      <c r="D104" s="427">
        <v>3</v>
      </c>
      <c r="E104" s="425" t="s">
        <v>106</v>
      </c>
      <c r="F104" s="428">
        <v>1500000</v>
      </c>
      <c r="G104" s="428">
        <f t="shared" si="47"/>
        <v>4500000</v>
      </c>
    </row>
    <row r="105" spans="1:7" s="399" customFormat="1" ht="12.75">
      <c r="A105" s="379" t="s">
        <v>490</v>
      </c>
      <c r="B105" s="421">
        <v>521219</v>
      </c>
      <c r="C105" s="422" t="s">
        <v>53</v>
      </c>
      <c r="D105" s="423"/>
      <c r="E105" s="421"/>
      <c r="F105" s="424"/>
      <c r="G105" s="424">
        <f t="shared" ref="G105" si="48">G106</f>
        <v>8884000</v>
      </c>
    </row>
    <row r="106" spans="1:7" s="399" customFormat="1" ht="25.5">
      <c r="A106" s="379" t="s">
        <v>491</v>
      </c>
      <c r="B106" s="425"/>
      <c r="C106" s="426" t="s">
        <v>3561</v>
      </c>
      <c r="D106" s="427">
        <v>1</v>
      </c>
      <c r="E106" s="425" t="s">
        <v>60</v>
      </c>
      <c r="F106" s="428">
        <v>8884000</v>
      </c>
      <c r="G106" s="428">
        <f>ROUNDDOWN(D106*F106,-3)</f>
        <v>8884000</v>
      </c>
    </row>
    <row r="107" spans="1:7" s="399" customFormat="1" ht="12.75">
      <c r="A107" s="379" t="s">
        <v>492</v>
      </c>
      <c r="B107" s="421">
        <v>522151</v>
      </c>
      <c r="C107" s="422" t="s">
        <v>11</v>
      </c>
      <c r="D107" s="421"/>
      <c r="E107" s="421"/>
      <c r="F107" s="424"/>
      <c r="G107" s="424">
        <f t="shared" ref="G107" si="49">G108</f>
        <v>15300000</v>
      </c>
    </row>
    <row r="108" spans="1:7" s="399" customFormat="1" ht="12.75">
      <c r="A108" s="379" t="s">
        <v>493</v>
      </c>
      <c r="B108" s="425"/>
      <c r="C108" s="426" t="s">
        <v>3543</v>
      </c>
      <c r="D108" s="427">
        <v>17</v>
      </c>
      <c r="E108" s="425" t="s">
        <v>54</v>
      </c>
      <c r="F108" s="428">
        <v>900000</v>
      </c>
      <c r="G108" s="428">
        <f>ROUNDDOWN(D108*F108,-3)</f>
        <v>15300000</v>
      </c>
    </row>
    <row r="109" spans="1:7" s="399" customFormat="1" ht="12.75">
      <c r="A109" s="379" t="s">
        <v>795</v>
      </c>
      <c r="B109" s="421">
        <v>524111</v>
      </c>
      <c r="C109" s="422" t="s">
        <v>19</v>
      </c>
      <c r="D109" s="421"/>
      <c r="E109" s="421"/>
      <c r="F109" s="424"/>
      <c r="G109" s="424">
        <f t="shared" ref="G109" si="50">G110</f>
        <v>97416000</v>
      </c>
    </row>
    <row r="110" spans="1:7" s="399" customFormat="1" ht="12.75">
      <c r="A110" s="379" t="s">
        <v>796</v>
      </c>
      <c r="B110" s="425"/>
      <c r="C110" s="426" t="s">
        <v>3562</v>
      </c>
      <c r="D110" s="425">
        <v>36</v>
      </c>
      <c r="E110" s="425" t="s">
        <v>755</v>
      </c>
      <c r="F110" s="428">
        <v>2706000</v>
      </c>
      <c r="G110" s="428">
        <f>ROUNDDOWN(D110*F110,-3)</f>
        <v>97416000</v>
      </c>
    </row>
    <row r="111" spans="1:7" s="399" customFormat="1" ht="12.75">
      <c r="A111" s="379" t="s">
        <v>69</v>
      </c>
      <c r="B111" s="400" t="s">
        <v>69</v>
      </c>
      <c r="C111" s="401" t="s">
        <v>70</v>
      </c>
      <c r="D111" s="400"/>
      <c r="E111" s="400"/>
      <c r="F111" s="402"/>
      <c r="G111" s="402">
        <f>SUM(G112,G458)</f>
        <v>15863164000</v>
      </c>
    </row>
    <row r="112" spans="1:7" s="399" customFormat="1" ht="25.5">
      <c r="A112" s="379" t="s">
        <v>494</v>
      </c>
      <c r="B112" s="403">
        <v>2378</v>
      </c>
      <c r="C112" s="404" t="s">
        <v>71</v>
      </c>
      <c r="D112" s="405"/>
      <c r="E112" s="403"/>
      <c r="F112" s="406"/>
      <c r="G112" s="406">
        <f>SUM(G113,G122,G331,G340)</f>
        <v>7280664000</v>
      </c>
    </row>
    <row r="113" spans="1:7" s="399" customFormat="1" ht="12.75">
      <c r="A113" s="379" t="s">
        <v>798</v>
      </c>
      <c r="B113" s="407" t="s">
        <v>799</v>
      </c>
      <c r="C113" s="408" t="s">
        <v>800</v>
      </c>
      <c r="D113" s="409">
        <v>1</v>
      </c>
      <c r="E113" s="407" t="s">
        <v>42</v>
      </c>
      <c r="F113" s="410"/>
      <c r="G113" s="410">
        <f t="shared" ref="G113:G120" si="51">G114</f>
        <v>115000000</v>
      </c>
    </row>
    <row r="114" spans="1:7" s="399" customFormat="1" ht="38.25">
      <c r="A114" s="379" t="s">
        <v>801</v>
      </c>
      <c r="B114" s="411" t="s">
        <v>3563</v>
      </c>
      <c r="C114" s="412" t="s">
        <v>803</v>
      </c>
      <c r="D114" s="430">
        <v>1</v>
      </c>
      <c r="E114" s="411" t="s">
        <v>42</v>
      </c>
      <c r="F114" s="413"/>
      <c r="G114" s="413">
        <f t="shared" si="51"/>
        <v>115000000</v>
      </c>
    </row>
    <row r="115" spans="1:7" s="399" customFormat="1" ht="25.5">
      <c r="A115" s="379" t="s">
        <v>811</v>
      </c>
      <c r="B115" s="414">
        <v>301</v>
      </c>
      <c r="C115" s="415" t="s">
        <v>813</v>
      </c>
      <c r="D115" s="414"/>
      <c r="E115" s="414"/>
      <c r="F115" s="417"/>
      <c r="G115" s="417">
        <f>SUM(G116,G119)</f>
        <v>115000000</v>
      </c>
    </row>
    <row r="116" spans="1:7" s="399" customFormat="1" ht="12.75">
      <c r="A116" s="379" t="s">
        <v>814</v>
      </c>
      <c r="B116" s="418" t="s">
        <v>8</v>
      </c>
      <c r="C116" s="419" t="s">
        <v>815</v>
      </c>
      <c r="D116" s="429"/>
      <c r="E116" s="418"/>
      <c r="F116" s="420"/>
      <c r="G116" s="420">
        <f t="shared" si="51"/>
        <v>114200000</v>
      </c>
    </row>
    <row r="117" spans="1:7" s="399" customFormat="1" ht="12.75">
      <c r="A117" s="379" t="s">
        <v>816</v>
      </c>
      <c r="B117" s="421">
        <v>532111</v>
      </c>
      <c r="C117" s="422" t="s">
        <v>43</v>
      </c>
      <c r="D117" s="421"/>
      <c r="E117" s="421"/>
      <c r="F117" s="424"/>
      <c r="G117" s="424">
        <f t="shared" si="51"/>
        <v>114200000</v>
      </c>
    </row>
    <row r="118" spans="1:7" s="399" customFormat="1" ht="12.75">
      <c r="A118" s="379" t="s">
        <v>817</v>
      </c>
      <c r="B118" s="425"/>
      <c r="C118" s="426" t="s">
        <v>3564</v>
      </c>
      <c r="D118" s="427">
        <v>1</v>
      </c>
      <c r="E118" s="425" t="s">
        <v>23</v>
      </c>
      <c r="F118" s="428">
        <v>114200000</v>
      </c>
      <c r="G118" s="428">
        <f>ROUNDDOWN(D118*F118,-3)</f>
        <v>114200000</v>
      </c>
    </row>
    <row r="119" spans="1:7" s="399" customFormat="1" ht="12.75">
      <c r="A119" s="379" t="s">
        <v>4833</v>
      </c>
      <c r="B119" s="418" t="s">
        <v>508</v>
      </c>
      <c r="C119" s="419" t="s">
        <v>4820</v>
      </c>
      <c r="D119" s="429"/>
      <c r="E119" s="418"/>
      <c r="F119" s="420"/>
      <c r="G119" s="420">
        <f t="shared" si="51"/>
        <v>800000</v>
      </c>
    </row>
    <row r="120" spans="1:7" s="399" customFormat="1" ht="12.75">
      <c r="A120" s="379" t="s">
        <v>4828</v>
      </c>
      <c r="B120" s="421">
        <v>532111</v>
      </c>
      <c r="C120" s="422" t="s">
        <v>43</v>
      </c>
      <c r="D120" s="421"/>
      <c r="E120" s="421"/>
      <c r="F120" s="424"/>
      <c r="G120" s="424">
        <f t="shared" si="51"/>
        <v>800000</v>
      </c>
    </row>
    <row r="121" spans="1:7" s="399" customFormat="1" ht="12.75">
      <c r="A121" s="379" t="s">
        <v>4834</v>
      </c>
      <c r="B121" s="425"/>
      <c r="C121" s="426" t="s">
        <v>3564</v>
      </c>
      <c r="D121" s="427">
        <v>1</v>
      </c>
      <c r="E121" s="425" t="s">
        <v>23</v>
      </c>
      <c r="F121" s="428">
        <v>800000</v>
      </c>
      <c r="G121" s="428">
        <f>ROUNDDOWN(D121*F121,-3)</f>
        <v>800000</v>
      </c>
    </row>
    <row r="122" spans="1:7" s="399" customFormat="1" ht="12.75">
      <c r="A122" s="379" t="s">
        <v>819</v>
      </c>
      <c r="B122" s="407" t="s">
        <v>820</v>
      </c>
      <c r="C122" s="408" t="s">
        <v>821</v>
      </c>
      <c r="D122" s="407"/>
      <c r="E122" s="407"/>
      <c r="F122" s="410"/>
      <c r="G122" s="410">
        <f>SUM(G123,G137,G257)</f>
        <v>5085940000</v>
      </c>
    </row>
    <row r="123" spans="1:7" s="399" customFormat="1" ht="12.75">
      <c r="A123" s="379" t="s">
        <v>1014</v>
      </c>
      <c r="B123" s="411" t="s">
        <v>3566</v>
      </c>
      <c r="C123" s="412" t="s">
        <v>1016</v>
      </c>
      <c r="D123" s="411">
        <v>1</v>
      </c>
      <c r="E123" s="411" t="s">
        <v>3565</v>
      </c>
      <c r="F123" s="413"/>
      <c r="G123" s="413">
        <f t="shared" ref="G123" si="52">G124</f>
        <v>153780000</v>
      </c>
    </row>
    <row r="124" spans="1:7" s="399" customFormat="1" ht="25.5">
      <c r="A124" s="379" t="s">
        <v>1163</v>
      </c>
      <c r="B124" s="414">
        <v>311</v>
      </c>
      <c r="C124" s="415" t="s">
        <v>1165</v>
      </c>
      <c r="D124" s="414"/>
      <c r="E124" s="414"/>
      <c r="F124" s="417"/>
      <c r="G124" s="417">
        <f>SUM(G125,G134)</f>
        <v>153780000</v>
      </c>
    </row>
    <row r="125" spans="1:7" s="399" customFormat="1" ht="12.75">
      <c r="A125" s="379" t="s">
        <v>1166</v>
      </c>
      <c r="B125" s="418" t="s">
        <v>8</v>
      </c>
      <c r="C125" s="419" t="s">
        <v>75</v>
      </c>
      <c r="D125" s="418"/>
      <c r="E125" s="418"/>
      <c r="F125" s="420"/>
      <c r="G125" s="420">
        <f>SUM(G126,G129,G132)</f>
        <v>113346000</v>
      </c>
    </row>
    <row r="126" spans="1:7" s="399" customFormat="1" ht="12.75">
      <c r="A126" s="379" t="s">
        <v>1167</v>
      </c>
      <c r="B126" s="421">
        <v>521211</v>
      </c>
      <c r="C126" s="422" t="s">
        <v>7</v>
      </c>
      <c r="D126" s="421"/>
      <c r="E126" s="421"/>
      <c r="F126" s="424"/>
      <c r="G126" s="424">
        <f t="shared" ref="G126" si="53">SUM(G127:G128)</f>
        <v>12400000</v>
      </c>
    </row>
    <row r="127" spans="1:7" s="399" customFormat="1" ht="12.75">
      <c r="A127" s="379" t="s">
        <v>1168</v>
      </c>
      <c r="B127" s="425"/>
      <c r="C127" s="426" t="s">
        <v>3529</v>
      </c>
      <c r="D127" s="425">
        <v>4</v>
      </c>
      <c r="E127" s="425" t="s">
        <v>52</v>
      </c>
      <c r="F127" s="428">
        <v>1000000</v>
      </c>
      <c r="G127" s="428">
        <f t="shared" ref="G127:G128" si="54">ROUNDDOWN(D127*F127,-3)</f>
        <v>4000000</v>
      </c>
    </row>
    <row r="128" spans="1:7" s="399" customFormat="1" ht="12.75">
      <c r="A128" s="379" t="s">
        <v>1169</v>
      </c>
      <c r="B128" s="425"/>
      <c r="C128" s="426" t="s">
        <v>3548</v>
      </c>
      <c r="D128" s="425">
        <v>120</v>
      </c>
      <c r="E128" s="425" t="s">
        <v>25</v>
      </c>
      <c r="F128" s="428">
        <v>70000</v>
      </c>
      <c r="G128" s="428">
        <f t="shared" si="54"/>
        <v>8400000</v>
      </c>
    </row>
    <row r="129" spans="1:7" s="399" customFormat="1" ht="12.75">
      <c r="A129" s="379" t="s">
        <v>1173</v>
      </c>
      <c r="B129" s="421">
        <v>521811</v>
      </c>
      <c r="C129" s="422" t="s">
        <v>64</v>
      </c>
      <c r="D129" s="421"/>
      <c r="E129" s="421"/>
      <c r="F129" s="424"/>
      <c r="G129" s="424">
        <f t="shared" ref="G129" si="55">SUM(G130:G131)</f>
        <v>10000000</v>
      </c>
    </row>
    <row r="130" spans="1:7" s="399" customFormat="1" ht="12.75">
      <c r="A130" s="379" t="s">
        <v>1174</v>
      </c>
      <c r="B130" s="425"/>
      <c r="C130" s="426" t="s">
        <v>3535</v>
      </c>
      <c r="D130" s="425">
        <v>4</v>
      </c>
      <c r="E130" s="425" t="s">
        <v>52</v>
      </c>
      <c r="F130" s="428">
        <v>1000000</v>
      </c>
      <c r="G130" s="428">
        <f t="shared" ref="G130:G131" si="56">ROUNDDOWN(D130*F130,-3)</f>
        <v>4000000</v>
      </c>
    </row>
    <row r="131" spans="1:7" s="399" customFormat="1" ht="12.75">
      <c r="A131" s="379" t="s">
        <v>1175</v>
      </c>
      <c r="B131" s="425"/>
      <c r="C131" s="426" t="s">
        <v>3567</v>
      </c>
      <c r="D131" s="425">
        <v>4</v>
      </c>
      <c r="E131" s="425" t="s">
        <v>52</v>
      </c>
      <c r="F131" s="428">
        <v>1500000</v>
      </c>
      <c r="G131" s="428">
        <f t="shared" si="56"/>
        <v>6000000</v>
      </c>
    </row>
    <row r="132" spans="1:7" s="399" customFormat="1" ht="12.75">
      <c r="A132" s="379" t="s">
        <v>1179</v>
      </c>
      <c r="B132" s="421">
        <v>524111</v>
      </c>
      <c r="C132" s="422" t="s">
        <v>19</v>
      </c>
      <c r="D132" s="421"/>
      <c r="E132" s="421"/>
      <c r="F132" s="424"/>
      <c r="G132" s="424">
        <f t="shared" ref="G132" si="57">G133</f>
        <v>90946000</v>
      </c>
    </row>
    <row r="133" spans="1:7" s="399" customFormat="1" ht="12.75">
      <c r="A133" s="379" t="s">
        <v>1180</v>
      </c>
      <c r="B133" s="425"/>
      <c r="C133" s="426" t="s">
        <v>3568</v>
      </c>
      <c r="D133" s="425">
        <v>15</v>
      </c>
      <c r="E133" s="425" t="s">
        <v>25</v>
      </c>
      <c r="F133" s="428">
        <v>6063067</v>
      </c>
      <c r="G133" s="428">
        <f>ROUNDDOWN(D133*F133,-3)</f>
        <v>90946000</v>
      </c>
    </row>
    <row r="134" spans="1:7" s="399" customFormat="1" ht="12.75">
      <c r="A134" s="379" t="s">
        <v>4835</v>
      </c>
      <c r="B134" s="418" t="s">
        <v>508</v>
      </c>
      <c r="C134" s="419" t="s">
        <v>4820</v>
      </c>
      <c r="D134" s="429"/>
      <c r="E134" s="418"/>
      <c r="F134" s="420"/>
      <c r="G134" s="420">
        <f t="shared" ref="G134:G135" si="58">G135</f>
        <v>40434000</v>
      </c>
    </row>
    <row r="135" spans="1:7" s="399" customFormat="1" ht="12.75">
      <c r="A135" s="379" t="s">
        <v>4830</v>
      </c>
      <c r="B135" s="421">
        <v>521219</v>
      </c>
      <c r="C135" s="422" t="s">
        <v>53</v>
      </c>
      <c r="D135" s="421"/>
      <c r="E135" s="421"/>
      <c r="F135" s="424"/>
      <c r="G135" s="424">
        <f t="shared" si="58"/>
        <v>40434000</v>
      </c>
    </row>
    <row r="136" spans="1:7" s="399" customFormat="1" ht="12.75">
      <c r="A136" s="379" t="s">
        <v>4836</v>
      </c>
      <c r="B136" s="425"/>
      <c r="C136" s="426" t="s">
        <v>4837</v>
      </c>
      <c r="D136" s="427">
        <v>1</v>
      </c>
      <c r="E136" s="425" t="s">
        <v>23</v>
      </c>
      <c r="F136" s="428">
        <v>40434000</v>
      </c>
      <c r="G136" s="428">
        <f>ROUNDDOWN(D136*F136,-3)</f>
        <v>40434000</v>
      </c>
    </row>
    <row r="137" spans="1:7" s="399" customFormat="1" ht="12.75">
      <c r="A137" s="379" t="s">
        <v>1247</v>
      </c>
      <c r="B137" s="411" t="s">
        <v>3569</v>
      </c>
      <c r="C137" s="412" t="s">
        <v>1249</v>
      </c>
      <c r="D137" s="411">
        <v>1</v>
      </c>
      <c r="E137" s="411" t="s">
        <v>3565</v>
      </c>
      <c r="F137" s="413"/>
      <c r="G137" s="413">
        <f t="shared" ref="G137" si="59">G138</f>
        <v>2736502000</v>
      </c>
    </row>
    <row r="138" spans="1:7" s="399" customFormat="1" ht="25.5">
      <c r="A138" s="379" t="s">
        <v>1367</v>
      </c>
      <c r="B138" s="414">
        <v>301</v>
      </c>
      <c r="C138" s="415" t="s">
        <v>1368</v>
      </c>
      <c r="D138" s="414"/>
      <c r="E138" s="414"/>
      <c r="F138" s="417"/>
      <c r="G138" s="417">
        <f>SUM(G139,G148,G157,G170,G178,G196,G208,G221,G241)</f>
        <v>2736502000</v>
      </c>
    </row>
    <row r="139" spans="1:7" s="399" customFormat="1" ht="12.75">
      <c r="A139" s="379" t="s">
        <v>1369</v>
      </c>
      <c r="B139" s="418" t="s">
        <v>8</v>
      </c>
      <c r="C139" s="419" t="s">
        <v>148</v>
      </c>
      <c r="D139" s="418"/>
      <c r="E139" s="418"/>
      <c r="F139" s="420"/>
      <c r="G139" s="420">
        <f>SUM(G140,G144,G146)</f>
        <v>18739000</v>
      </c>
    </row>
    <row r="140" spans="1:7" s="399" customFormat="1" ht="12.75">
      <c r="A140" s="379" t="s">
        <v>1370</v>
      </c>
      <c r="B140" s="421">
        <v>521211</v>
      </c>
      <c r="C140" s="422" t="s">
        <v>7</v>
      </c>
      <c r="D140" s="421"/>
      <c r="E140" s="421"/>
      <c r="F140" s="424"/>
      <c r="G140" s="424">
        <f>SUM(G141:G143)</f>
        <v>5000000</v>
      </c>
    </row>
    <row r="141" spans="1:7" s="399" customFormat="1" ht="12.75">
      <c r="A141" s="379" t="s">
        <v>1371</v>
      </c>
      <c r="B141" s="425"/>
      <c r="C141" s="426" t="s">
        <v>3535</v>
      </c>
      <c r="D141" s="425">
        <v>1</v>
      </c>
      <c r="E141" s="425" t="s">
        <v>9</v>
      </c>
      <c r="F141" s="428">
        <v>1500000</v>
      </c>
      <c r="G141" s="428">
        <f t="shared" ref="G141:G143" si="60">ROUNDDOWN(D141*F141,-3)</f>
        <v>1500000</v>
      </c>
    </row>
    <row r="142" spans="1:7" s="399" customFormat="1" ht="12.75">
      <c r="A142" s="379" t="s">
        <v>1372</v>
      </c>
      <c r="B142" s="425"/>
      <c r="C142" s="426" t="s">
        <v>3536</v>
      </c>
      <c r="D142" s="425">
        <v>2</v>
      </c>
      <c r="E142" s="425" t="s">
        <v>9</v>
      </c>
      <c r="F142" s="428">
        <v>1000000</v>
      </c>
      <c r="G142" s="428">
        <f t="shared" si="60"/>
        <v>2000000</v>
      </c>
    </row>
    <row r="143" spans="1:7" s="399" customFormat="1" ht="12.75">
      <c r="A143" s="379" t="s">
        <v>1373</v>
      </c>
      <c r="B143" s="425"/>
      <c r="C143" s="426" t="s">
        <v>3537</v>
      </c>
      <c r="D143" s="425">
        <v>1</v>
      </c>
      <c r="E143" s="425" t="s">
        <v>9</v>
      </c>
      <c r="F143" s="428">
        <v>1500000</v>
      </c>
      <c r="G143" s="428">
        <f t="shared" si="60"/>
        <v>1500000</v>
      </c>
    </row>
    <row r="144" spans="1:7" s="399" customFormat="1" ht="12.75">
      <c r="A144" s="379" t="s">
        <v>1376</v>
      </c>
      <c r="B144" s="421">
        <v>524111</v>
      </c>
      <c r="C144" s="422" t="s">
        <v>19</v>
      </c>
      <c r="D144" s="421"/>
      <c r="E144" s="421"/>
      <c r="F144" s="424"/>
      <c r="G144" s="424">
        <f t="shared" ref="G144" si="61">G145</f>
        <v>12989000</v>
      </c>
    </row>
    <row r="145" spans="1:7" s="399" customFormat="1" ht="12.75">
      <c r="A145" s="379" t="s">
        <v>1377</v>
      </c>
      <c r="B145" s="425"/>
      <c r="C145" s="426" t="s">
        <v>3570</v>
      </c>
      <c r="D145" s="425">
        <v>2</v>
      </c>
      <c r="E145" s="425" t="s">
        <v>10</v>
      </c>
      <c r="F145" s="428">
        <v>6494500</v>
      </c>
      <c r="G145" s="428">
        <f>ROUNDDOWN(D145*F145,-3)</f>
        <v>12989000</v>
      </c>
    </row>
    <row r="146" spans="1:7" s="399" customFormat="1" ht="12.75">
      <c r="A146" s="379" t="s">
        <v>1379</v>
      </c>
      <c r="B146" s="421">
        <v>524113</v>
      </c>
      <c r="C146" s="422" t="s">
        <v>13</v>
      </c>
      <c r="D146" s="421"/>
      <c r="E146" s="421"/>
      <c r="F146" s="424"/>
      <c r="G146" s="424">
        <f t="shared" ref="G146" si="62">G147</f>
        <v>750000</v>
      </c>
    </row>
    <row r="147" spans="1:7" s="399" customFormat="1" ht="12.75">
      <c r="A147" s="379" t="s">
        <v>1380</v>
      </c>
      <c r="B147" s="425"/>
      <c r="C147" s="426" t="s">
        <v>3571</v>
      </c>
      <c r="D147" s="425">
        <v>5</v>
      </c>
      <c r="E147" s="425" t="s">
        <v>10</v>
      </c>
      <c r="F147" s="428">
        <v>150000</v>
      </c>
      <c r="G147" s="428">
        <f>ROUNDDOWN(D147*F147,-3)</f>
        <v>750000</v>
      </c>
    </row>
    <row r="148" spans="1:7" s="399" customFormat="1" ht="12.75">
      <c r="A148" s="379" t="s">
        <v>1382</v>
      </c>
      <c r="B148" s="418" t="s">
        <v>508</v>
      </c>
      <c r="C148" s="419" t="s">
        <v>150</v>
      </c>
      <c r="D148" s="418"/>
      <c r="E148" s="418"/>
      <c r="F148" s="420"/>
      <c r="G148" s="420">
        <f>SUM(G149,G152,G154)</f>
        <v>385665000</v>
      </c>
    </row>
    <row r="149" spans="1:7" s="399" customFormat="1" ht="12.75">
      <c r="A149" s="379" t="s">
        <v>1383</v>
      </c>
      <c r="B149" s="421">
        <v>521211</v>
      </c>
      <c r="C149" s="422" t="s">
        <v>7</v>
      </c>
      <c r="D149" s="421"/>
      <c r="E149" s="421"/>
      <c r="F149" s="424"/>
      <c r="G149" s="424">
        <f t="shared" ref="G149" si="63">SUM(G150:G151)</f>
        <v>10000000</v>
      </c>
    </row>
    <row r="150" spans="1:7" s="399" customFormat="1" ht="12.75">
      <c r="A150" s="379" t="s">
        <v>1384</v>
      </c>
      <c r="B150" s="425"/>
      <c r="C150" s="426" t="s">
        <v>3535</v>
      </c>
      <c r="D150" s="425">
        <v>4</v>
      </c>
      <c r="E150" s="425" t="s">
        <v>9</v>
      </c>
      <c r="F150" s="428">
        <v>1500000</v>
      </c>
      <c r="G150" s="428">
        <f t="shared" ref="G150:G151" si="64">ROUNDDOWN(D150*F150,-3)</f>
        <v>6000000</v>
      </c>
    </row>
    <row r="151" spans="1:7" s="399" customFormat="1" ht="12.75">
      <c r="A151" s="379" t="s">
        <v>1385</v>
      </c>
      <c r="B151" s="425"/>
      <c r="C151" s="426" t="s">
        <v>3536</v>
      </c>
      <c r="D151" s="425">
        <v>4</v>
      </c>
      <c r="E151" s="425" t="s">
        <v>9</v>
      </c>
      <c r="F151" s="428">
        <v>1000000</v>
      </c>
      <c r="G151" s="428">
        <f t="shared" si="64"/>
        <v>4000000</v>
      </c>
    </row>
    <row r="152" spans="1:7" s="399" customFormat="1" ht="12.75">
      <c r="A152" s="379" t="s">
        <v>1388</v>
      </c>
      <c r="B152" s="421">
        <v>522192</v>
      </c>
      <c r="C152" s="422" t="s">
        <v>24</v>
      </c>
      <c r="D152" s="421"/>
      <c r="E152" s="421"/>
      <c r="F152" s="424"/>
      <c r="G152" s="424">
        <f t="shared" ref="G152" si="65">G153</f>
        <v>2031000</v>
      </c>
    </row>
    <row r="153" spans="1:7" s="399" customFormat="1" ht="12.75">
      <c r="A153" s="379" t="s">
        <v>1389</v>
      </c>
      <c r="B153" s="425"/>
      <c r="C153" s="426" t="s">
        <v>3572</v>
      </c>
      <c r="D153" s="425">
        <v>1</v>
      </c>
      <c r="E153" s="425" t="s">
        <v>153</v>
      </c>
      <c r="F153" s="428">
        <v>2031000</v>
      </c>
      <c r="G153" s="428">
        <f>ROUNDDOWN(D153*F153,-3)</f>
        <v>2031000</v>
      </c>
    </row>
    <row r="154" spans="1:7" s="399" customFormat="1" ht="12.75">
      <c r="A154" s="379" t="s">
        <v>1391</v>
      </c>
      <c r="B154" s="421">
        <v>524111</v>
      </c>
      <c r="C154" s="422" t="s">
        <v>19</v>
      </c>
      <c r="D154" s="421"/>
      <c r="E154" s="421"/>
      <c r="F154" s="424"/>
      <c r="G154" s="424">
        <f t="shared" ref="G154" si="66">SUM(G155:G156)</f>
        <v>373634000</v>
      </c>
    </row>
    <row r="155" spans="1:7" s="399" customFormat="1" ht="12.75">
      <c r="A155" s="379" t="s">
        <v>1392</v>
      </c>
      <c r="B155" s="425"/>
      <c r="C155" s="426" t="s">
        <v>3573</v>
      </c>
      <c r="D155" s="425">
        <v>30</v>
      </c>
      <c r="E155" s="425" t="s">
        <v>10</v>
      </c>
      <c r="F155" s="428">
        <v>6441967</v>
      </c>
      <c r="G155" s="428">
        <f t="shared" ref="G155:G156" si="67">ROUNDDOWN(D155*F155,-3)</f>
        <v>193259000</v>
      </c>
    </row>
    <row r="156" spans="1:7" s="399" customFormat="1" ht="25.5">
      <c r="A156" s="379" t="s">
        <v>1394</v>
      </c>
      <c r="B156" s="425"/>
      <c r="C156" s="426" t="s">
        <v>3574</v>
      </c>
      <c r="D156" s="425">
        <v>30</v>
      </c>
      <c r="E156" s="425" t="s">
        <v>755</v>
      </c>
      <c r="F156" s="428">
        <v>6012500</v>
      </c>
      <c r="G156" s="428">
        <f t="shared" si="67"/>
        <v>180375000</v>
      </c>
    </row>
    <row r="157" spans="1:7" s="399" customFormat="1" ht="25.5">
      <c r="A157" s="379" t="s">
        <v>1396</v>
      </c>
      <c r="B157" s="418" t="s">
        <v>509</v>
      </c>
      <c r="C157" s="419" t="s">
        <v>1397</v>
      </c>
      <c r="D157" s="418"/>
      <c r="E157" s="418"/>
      <c r="F157" s="420"/>
      <c r="G157" s="420">
        <f t="shared" ref="G157" si="68">SUM(G158,G164,G166,G168)</f>
        <v>56750000</v>
      </c>
    </row>
    <row r="158" spans="1:7" s="399" customFormat="1" ht="12.75">
      <c r="A158" s="379" t="s">
        <v>1398</v>
      </c>
      <c r="B158" s="421">
        <v>521211</v>
      </c>
      <c r="C158" s="422" t="s">
        <v>7</v>
      </c>
      <c r="D158" s="421"/>
      <c r="E158" s="421"/>
      <c r="F158" s="424"/>
      <c r="G158" s="424">
        <f t="shared" ref="G158" si="69">SUM(G159:G163)</f>
        <v>33500000</v>
      </c>
    </row>
    <row r="159" spans="1:7" s="399" customFormat="1" ht="12.75">
      <c r="A159" s="379" t="s">
        <v>1399</v>
      </c>
      <c r="B159" s="425"/>
      <c r="C159" s="426" t="s">
        <v>4838</v>
      </c>
      <c r="D159" s="425">
        <v>60</v>
      </c>
      <c r="E159" s="425" t="s">
        <v>58</v>
      </c>
      <c r="F159" s="428">
        <v>400000</v>
      </c>
      <c r="G159" s="428">
        <f t="shared" ref="G159:G163" si="70">ROUNDDOWN(D159*F159,-3)</f>
        <v>24000000</v>
      </c>
    </row>
    <row r="160" spans="1:7" s="399" customFormat="1" ht="12.75">
      <c r="A160" s="379" t="s">
        <v>1402</v>
      </c>
      <c r="B160" s="425"/>
      <c r="C160" s="426" t="s">
        <v>3542</v>
      </c>
      <c r="D160" s="425">
        <v>2</v>
      </c>
      <c r="E160" s="425" t="s">
        <v>9</v>
      </c>
      <c r="F160" s="428">
        <v>1500000</v>
      </c>
      <c r="G160" s="428">
        <f t="shared" si="70"/>
        <v>3000000</v>
      </c>
    </row>
    <row r="161" spans="1:7" s="399" customFormat="1" ht="12.75">
      <c r="A161" s="379" t="s">
        <v>1403</v>
      </c>
      <c r="B161" s="425"/>
      <c r="C161" s="426" t="s">
        <v>3530</v>
      </c>
      <c r="D161" s="425">
        <v>2</v>
      </c>
      <c r="E161" s="425" t="s">
        <v>9</v>
      </c>
      <c r="F161" s="428">
        <v>1000000</v>
      </c>
      <c r="G161" s="428">
        <f t="shared" si="70"/>
        <v>2000000</v>
      </c>
    </row>
    <row r="162" spans="1:7" s="399" customFormat="1" ht="12.75">
      <c r="A162" s="379" t="s">
        <v>1404</v>
      </c>
      <c r="B162" s="425"/>
      <c r="C162" s="426" t="s">
        <v>3531</v>
      </c>
      <c r="D162" s="425">
        <v>2</v>
      </c>
      <c r="E162" s="425" t="s">
        <v>9</v>
      </c>
      <c r="F162" s="428">
        <v>1500000</v>
      </c>
      <c r="G162" s="428">
        <f t="shared" si="70"/>
        <v>3000000</v>
      </c>
    </row>
    <row r="163" spans="1:7" s="399" customFormat="1" ht="12.75">
      <c r="A163" s="379" t="s">
        <v>1405</v>
      </c>
      <c r="B163" s="425"/>
      <c r="C163" s="426" t="s">
        <v>3575</v>
      </c>
      <c r="D163" s="425">
        <v>3</v>
      </c>
      <c r="E163" s="425" t="s">
        <v>58</v>
      </c>
      <c r="F163" s="428">
        <v>500000</v>
      </c>
      <c r="G163" s="428">
        <f t="shared" si="70"/>
        <v>1500000</v>
      </c>
    </row>
    <row r="164" spans="1:7" s="399" customFormat="1" ht="12.75">
      <c r="A164" s="379" t="s">
        <v>1407</v>
      </c>
      <c r="B164" s="421">
        <v>522141</v>
      </c>
      <c r="C164" s="422" t="s">
        <v>95</v>
      </c>
      <c r="D164" s="421"/>
      <c r="E164" s="421"/>
      <c r="F164" s="424"/>
      <c r="G164" s="424">
        <f t="shared" ref="G164" si="71">G165</f>
        <v>3000000</v>
      </c>
    </row>
    <row r="165" spans="1:7" s="399" customFormat="1" ht="12.75">
      <c r="A165" s="379" t="s">
        <v>1408</v>
      </c>
      <c r="B165" s="425"/>
      <c r="C165" s="426" t="s">
        <v>3576</v>
      </c>
      <c r="D165" s="425">
        <v>2</v>
      </c>
      <c r="E165" s="425" t="s">
        <v>149</v>
      </c>
      <c r="F165" s="428">
        <v>1500000</v>
      </c>
      <c r="G165" s="428">
        <f>ROUNDDOWN(D165*F165,-3)</f>
        <v>3000000</v>
      </c>
    </row>
    <row r="166" spans="1:7" s="399" customFormat="1" ht="12.75">
      <c r="A166" s="379" t="s">
        <v>1410</v>
      </c>
      <c r="B166" s="421">
        <v>524111</v>
      </c>
      <c r="C166" s="422" t="s">
        <v>19</v>
      </c>
      <c r="D166" s="421"/>
      <c r="E166" s="421"/>
      <c r="F166" s="424"/>
      <c r="G166" s="424">
        <f t="shared" ref="G166" si="72">G167</f>
        <v>18000000</v>
      </c>
    </row>
    <row r="167" spans="1:7" s="399" customFormat="1" ht="25.5">
      <c r="A167" s="379" t="s">
        <v>1411</v>
      </c>
      <c r="B167" s="425"/>
      <c r="C167" s="426" t="s">
        <v>3577</v>
      </c>
      <c r="D167" s="425">
        <v>6</v>
      </c>
      <c r="E167" s="425" t="s">
        <v>10</v>
      </c>
      <c r="F167" s="428">
        <v>3000000</v>
      </c>
      <c r="G167" s="428">
        <f>ROUNDDOWN(D167*F167,-3)</f>
        <v>18000000</v>
      </c>
    </row>
    <row r="168" spans="1:7" s="399" customFormat="1" ht="12.75">
      <c r="A168" s="379" t="s">
        <v>1413</v>
      </c>
      <c r="B168" s="421">
        <v>524113</v>
      </c>
      <c r="C168" s="422" t="s">
        <v>13</v>
      </c>
      <c r="D168" s="421"/>
      <c r="E168" s="421"/>
      <c r="F168" s="424"/>
      <c r="G168" s="424">
        <f t="shared" ref="G168" si="73">G169</f>
        <v>2250000</v>
      </c>
    </row>
    <row r="169" spans="1:7" s="399" customFormat="1" ht="12.75">
      <c r="A169" s="379" t="s">
        <v>1414</v>
      </c>
      <c r="B169" s="425"/>
      <c r="C169" s="426" t="s">
        <v>3578</v>
      </c>
      <c r="D169" s="425">
        <v>15</v>
      </c>
      <c r="E169" s="425" t="s">
        <v>10</v>
      </c>
      <c r="F169" s="428">
        <v>150000</v>
      </c>
      <c r="G169" s="428">
        <f>ROUNDDOWN(D169*F169,-3)</f>
        <v>2250000</v>
      </c>
    </row>
    <row r="170" spans="1:7" s="399" customFormat="1" ht="25.5">
      <c r="A170" s="379" t="s">
        <v>1416</v>
      </c>
      <c r="B170" s="418" t="s">
        <v>511</v>
      </c>
      <c r="C170" s="419" t="s">
        <v>151</v>
      </c>
      <c r="D170" s="418"/>
      <c r="E170" s="418"/>
      <c r="F170" s="420"/>
      <c r="G170" s="420">
        <f>SUM(G171,G176)</f>
        <v>61193000</v>
      </c>
    </row>
    <row r="171" spans="1:7" s="399" customFormat="1" ht="12.75">
      <c r="A171" s="379" t="s">
        <v>1417</v>
      </c>
      <c r="B171" s="421">
        <v>521211</v>
      </c>
      <c r="C171" s="422" t="s">
        <v>7</v>
      </c>
      <c r="D171" s="421"/>
      <c r="E171" s="421"/>
      <c r="F171" s="424"/>
      <c r="G171" s="424">
        <f t="shared" ref="G171" si="74">SUM(G172:G175)</f>
        <v>13500000</v>
      </c>
    </row>
    <row r="172" spans="1:7" s="399" customFormat="1" ht="12.75">
      <c r="A172" s="379" t="s">
        <v>1418</v>
      </c>
      <c r="B172" s="425"/>
      <c r="C172" s="426" t="s">
        <v>3535</v>
      </c>
      <c r="D172" s="425">
        <v>3</v>
      </c>
      <c r="E172" s="425" t="s">
        <v>9</v>
      </c>
      <c r="F172" s="428">
        <v>1000000</v>
      </c>
      <c r="G172" s="428">
        <f t="shared" ref="G172:G175" si="75">ROUNDDOWN(D172*F172,-3)</f>
        <v>3000000</v>
      </c>
    </row>
    <row r="173" spans="1:7" s="399" customFormat="1" ht="12.75">
      <c r="A173" s="379" t="s">
        <v>1419</v>
      </c>
      <c r="B173" s="425"/>
      <c r="C173" s="426" t="s">
        <v>3536</v>
      </c>
      <c r="D173" s="425">
        <v>3</v>
      </c>
      <c r="E173" s="425" t="s">
        <v>9</v>
      </c>
      <c r="F173" s="428">
        <v>1500000</v>
      </c>
      <c r="G173" s="428">
        <f t="shared" si="75"/>
        <v>4500000</v>
      </c>
    </row>
    <row r="174" spans="1:7" s="399" customFormat="1" ht="12.75">
      <c r="A174" s="379" t="s">
        <v>1420</v>
      </c>
      <c r="B174" s="425"/>
      <c r="C174" s="426" t="s">
        <v>3537</v>
      </c>
      <c r="D174" s="425">
        <v>3</v>
      </c>
      <c r="E174" s="425" t="s">
        <v>9</v>
      </c>
      <c r="F174" s="428">
        <v>1500000</v>
      </c>
      <c r="G174" s="428">
        <f t="shared" si="75"/>
        <v>4500000</v>
      </c>
    </row>
    <row r="175" spans="1:7" s="399" customFormat="1" ht="12.75">
      <c r="A175" s="379" t="s">
        <v>1421</v>
      </c>
      <c r="B175" s="425"/>
      <c r="C175" s="426" t="s">
        <v>3579</v>
      </c>
      <c r="D175" s="425">
        <v>3</v>
      </c>
      <c r="E175" s="425" t="s">
        <v>176</v>
      </c>
      <c r="F175" s="428">
        <v>500000</v>
      </c>
      <c r="G175" s="428">
        <f t="shared" si="75"/>
        <v>1500000</v>
      </c>
    </row>
    <row r="176" spans="1:7" s="399" customFormat="1" ht="12.75">
      <c r="A176" s="379" t="s">
        <v>1422</v>
      </c>
      <c r="B176" s="421">
        <v>524111</v>
      </c>
      <c r="C176" s="422" t="s">
        <v>19</v>
      </c>
      <c r="D176" s="421"/>
      <c r="E176" s="421"/>
      <c r="F176" s="424"/>
      <c r="G176" s="424">
        <f t="shared" ref="G176" si="76">G177</f>
        <v>47693000</v>
      </c>
    </row>
    <row r="177" spans="1:7" s="399" customFormat="1" ht="25.5">
      <c r="A177" s="379" t="s">
        <v>1423</v>
      </c>
      <c r="B177" s="425"/>
      <c r="C177" s="426" t="s">
        <v>3580</v>
      </c>
      <c r="D177" s="425">
        <v>10</v>
      </c>
      <c r="E177" s="425" t="s">
        <v>10</v>
      </c>
      <c r="F177" s="428">
        <v>4769300</v>
      </c>
      <c r="G177" s="428">
        <f>ROUNDDOWN(D177*F177,-3)</f>
        <v>47693000</v>
      </c>
    </row>
    <row r="178" spans="1:7" s="399" customFormat="1" ht="12.75">
      <c r="A178" s="379" t="s">
        <v>1427</v>
      </c>
      <c r="B178" s="418" t="s">
        <v>516</v>
      </c>
      <c r="C178" s="419" t="s">
        <v>152</v>
      </c>
      <c r="D178" s="418"/>
      <c r="E178" s="418"/>
      <c r="F178" s="420"/>
      <c r="G178" s="420">
        <f>SUM(G179,G184,G188,G190,G192,G194)</f>
        <v>664155000</v>
      </c>
    </row>
    <row r="179" spans="1:7" s="399" customFormat="1" ht="12.75">
      <c r="A179" s="379" t="s">
        <v>1428</v>
      </c>
      <c r="B179" s="421">
        <v>521211</v>
      </c>
      <c r="C179" s="422" t="s">
        <v>7</v>
      </c>
      <c r="D179" s="421"/>
      <c r="E179" s="421"/>
      <c r="F179" s="424"/>
      <c r="G179" s="424">
        <f t="shared" ref="G179" si="77">SUM(G180:G183)</f>
        <v>38100000</v>
      </c>
    </row>
    <row r="180" spans="1:7" s="399" customFormat="1" ht="12.75">
      <c r="A180" s="379" t="s">
        <v>1429</v>
      </c>
      <c r="B180" s="425"/>
      <c r="C180" s="426" t="s">
        <v>3529</v>
      </c>
      <c r="D180" s="425">
        <v>1</v>
      </c>
      <c r="E180" s="425" t="s">
        <v>9</v>
      </c>
      <c r="F180" s="428">
        <v>1500000</v>
      </c>
      <c r="G180" s="428">
        <f t="shared" ref="G180:G183" si="78">ROUNDDOWN(D180*F180,-3)</f>
        <v>1500000</v>
      </c>
    </row>
    <row r="181" spans="1:7" s="399" customFormat="1" ht="12.75">
      <c r="A181" s="379" t="s">
        <v>1430</v>
      </c>
      <c r="B181" s="425"/>
      <c r="C181" s="426" t="s">
        <v>3538</v>
      </c>
      <c r="D181" s="425">
        <v>1</v>
      </c>
      <c r="E181" s="425" t="s">
        <v>9</v>
      </c>
      <c r="F181" s="428">
        <v>1000000</v>
      </c>
      <c r="G181" s="428">
        <f t="shared" si="78"/>
        <v>1000000</v>
      </c>
    </row>
    <row r="182" spans="1:7" s="399" customFormat="1" ht="12.75">
      <c r="A182" s="379" t="s">
        <v>1431</v>
      </c>
      <c r="B182" s="425"/>
      <c r="C182" s="426" t="s">
        <v>3539</v>
      </c>
      <c r="D182" s="425">
        <v>1</v>
      </c>
      <c r="E182" s="425" t="s">
        <v>9</v>
      </c>
      <c r="F182" s="428">
        <v>1500000</v>
      </c>
      <c r="G182" s="428">
        <f t="shared" si="78"/>
        <v>1500000</v>
      </c>
    </row>
    <row r="183" spans="1:7" s="399" customFormat="1" ht="25.5">
      <c r="A183" s="379" t="s">
        <v>1432</v>
      </c>
      <c r="B183" s="425"/>
      <c r="C183" s="426" t="s">
        <v>4839</v>
      </c>
      <c r="D183" s="425">
        <v>1</v>
      </c>
      <c r="E183" s="425" t="s">
        <v>153</v>
      </c>
      <c r="F183" s="428">
        <v>34100000</v>
      </c>
      <c r="G183" s="428">
        <f t="shared" si="78"/>
        <v>34100000</v>
      </c>
    </row>
    <row r="184" spans="1:7" s="399" customFormat="1" ht="25.5">
      <c r="A184" s="379" t="s">
        <v>1434</v>
      </c>
      <c r="B184" s="421">
        <v>521241</v>
      </c>
      <c r="C184" s="422" t="s">
        <v>621</v>
      </c>
      <c r="D184" s="421"/>
      <c r="E184" s="421"/>
      <c r="F184" s="424"/>
      <c r="G184" s="424">
        <f t="shared" ref="G184" si="79">SUM(G185:G187)</f>
        <v>82535000</v>
      </c>
    </row>
    <row r="185" spans="1:7" s="399" customFormat="1" ht="12.75">
      <c r="A185" s="379" t="s">
        <v>1435</v>
      </c>
      <c r="B185" s="425"/>
      <c r="C185" s="426" t="s">
        <v>3581</v>
      </c>
      <c r="D185" s="425">
        <v>1</v>
      </c>
      <c r="E185" s="425" t="s">
        <v>153</v>
      </c>
      <c r="F185" s="428">
        <v>57400000</v>
      </c>
      <c r="G185" s="428">
        <f t="shared" ref="G185:G187" si="80">ROUNDDOWN(D185*F185,-3)</f>
        <v>57400000</v>
      </c>
    </row>
    <row r="186" spans="1:7" s="399" customFormat="1" ht="25.5">
      <c r="A186" s="379" t="s">
        <v>1437</v>
      </c>
      <c r="B186" s="425"/>
      <c r="C186" s="426" t="s">
        <v>3582</v>
      </c>
      <c r="D186" s="425">
        <v>1</v>
      </c>
      <c r="E186" s="425" t="s">
        <v>4840</v>
      </c>
      <c r="F186" s="428">
        <v>24335000</v>
      </c>
      <c r="G186" s="428">
        <f t="shared" si="80"/>
        <v>24335000</v>
      </c>
    </row>
    <row r="187" spans="1:7" s="399" customFormat="1" ht="12.75">
      <c r="A187" s="379" t="s">
        <v>1439</v>
      </c>
      <c r="B187" s="425"/>
      <c r="C187" s="426" t="s">
        <v>3583</v>
      </c>
      <c r="D187" s="425">
        <v>1</v>
      </c>
      <c r="E187" s="425" t="s">
        <v>32</v>
      </c>
      <c r="F187" s="428">
        <v>800000</v>
      </c>
      <c r="G187" s="428">
        <f t="shared" si="80"/>
        <v>800000</v>
      </c>
    </row>
    <row r="188" spans="1:7" s="399" customFormat="1" ht="12.75">
      <c r="A188" s="379" t="s">
        <v>3903</v>
      </c>
      <c r="B188" s="421">
        <v>522191</v>
      </c>
      <c r="C188" s="422" t="s">
        <v>22</v>
      </c>
      <c r="D188" s="421"/>
      <c r="E188" s="421"/>
      <c r="F188" s="424"/>
      <c r="G188" s="424">
        <f>G189</f>
        <v>1605000</v>
      </c>
    </row>
    <row r="189" spans="1:7" s="399" customFormat="1" ht="12.75">
      <c r="A189" s="379" t="s">
        <v>4841</v>
      </c>
      <c r="B189" s="425"/>
      <c r="C189" s="426" t="s">
        <v>4842</v>
      </c>
      <c r="D189" s="425">
        <v>1</v>
      </c>
      <c r="E189" s="425" t="s">
        <v>153</v>
      </c>
      <c r="F189" s="428">
        <v>1605500</v>
      </c>
      <c r="G189" s="428">
        <f t="shared" ref="G189" si="81">ROUNDDOWN(D189*F189,-3)</f>
        <v>1605000</v>
      </c>
    </row>
    <row r="190" spans="1:7" s="399" customFormat="1" ht="12.75">
      <c r="A190" s="379" t="s">
        <v>1441</v>
      </c>
      <c r="B190" s="421">
        <v>522192</v>
      </c>
      <c r="C190" s="422" t="s">
        <v>24</v>
      </c>
      <c r="D190" s="421"/>
      <c r="E190" s="421"/>
      <c r="F190" s="424"/>
      <c r="G190" s="424">
        <f t="shared" ref="G190" si="82">G191</f>
        <v>4246000</v>
      </c>
    </row>
    <row r="191" spans="1:7" s="399" customFormat="1" ht="12.75">
      <c r="A191" s="379" t="s">
        <v>1442</v>
      </c>
      <c r="B191" s="425"/>
      <c r="C191" s="426" t="s">
        <v>3572</v>
      </c>
      <c r="D191" s="425">
        <v>1</v>
      </c>
      <c r="E191" s="425" t="s">
        <v>153</v>
      </c>
      <c r="F191" s="428">
        <v>4246000</v>
      </c>
      <c r="G191" s="428">
        <f>ROUNDDOWN(D191*F191,-3)</f>
        <v>4246000</v>
      </c>
    </row>
    <row r="192" spans="1:7" s="399" customFormat="1" ht="12.75">
      <c r="A192" s="379" t="s">
        <v>1443</v>
      </c>
      <c r="B192" s="421">
        <v>524111</v>
      </c>
      <c r="C192" s="422" t="s">
        <v>19</v>
      </c>
      <c r="D192" s="421"/>
      <c r="E192" s="421"/>
      <c r="F192" s="424"/>
      <c r="G192" s="424">
        <f t="shared" ref="G192" si="83">G193</f>
        <v>21851000</v>
      </c>
    </row>
    <row r="193" spans="1:7" s="399" customFormat="1" ht="12.75">
      <c r="A193" s="379" t="s">
        <v>1444</v>
      </c>
      <c r="B193" s="425"/>
      <c r="C193" s="426" t="s">
        <v>3584</v>
      </c>
      <c r="D193" s="425">
        <v>5</v>
      </c>
      <c r="E193" s="425" t="s">
        <v>10</v>
      </c>
      <c r="F193" s="428">
        <v>4370200</v>
      </c>
      <c r="G193" s="428">
        <f>ROUNDDOWN(D193*F193,-3)</f>
        <v>21851000</v>
      </c>
    </row>
    <row r="194" spans="1:7" s="399" customFormat="1" ht="12.75">
      <c r="A194" s="379" t="s">
        <v>1446</v>
      </c>
      <c r="B194" s="421">
        <v>524113</v>
      </c>
      <c r="C194" s="422" t="s">
        <v>13</v>
      </c>
      <c r="D194" s="421"/>
      <c r="E194" s="421"/>
      <c r="F194" s="424"/>
      <c r="G194" s="424">
        <f t="shared" ref="G194" si="84">G195</f>
        <v>515818000</v>
      </c>
    </row>
    <row r="195" spans="1:7" s="399" customFormat="1" ht="12.75">
      <c r="A195" s="379" t="s">
        <v>1447</v>
      </c>
      <c r="B195" s="425"/>
      <c r="C195" s="426" t="s">
        <v>4837</v>
      </c>
      <c r="D195" s="425">
        <v>1</v>
      </c>
      <c r="E195" s="425" t="s">
        <v>23</v>
      </c>
      <c r="F195" s="428">
        <v>515818000</v>
      </c>
      <c r="G195" s="428">
        <f>ROUNDDOWN(D195*F195,-3)</f>
        <v>515818000</v>
      </c>
    </row>
    <row r="196" spans="1:7" s="399" customFormat="1" ht="25.5">
      <c r="A196" s="379" t="s">
        <v>1448</v>
      </c>
      <c r="B196" s="418" t="s">
        <v>566</v>
      </c>
      <c r="C196" s="419" t="s">
        <v>154</v>
      </c>
      <c r="D196" s="418"/>
      <c r="E196" s="418"/>
      <c r="F196" s="420"/>
      <c r="G196" s="420">
        <f>SUM(G197,G201,G204,G206)</f>
        <v>450000000</v>
      </c>
    </row>
    <row r="197" spans="1:7" s="399" customFormat="1" ht="12.75">
      <c r="A197" s="379" t="s">
        <v>1449</v>
      </c>
      <c r="B197" s="421">
        <v>521211</v>
      </c>
      <c r="C197" s="422" t="s">
        <v>7</v>
      </c>
      <c r="D197" s="421"/>
      <c r="E197" s="421"/>
      <c r="F197" s="424"/>
      <c r="G197" s="424">
        <f t="shared" ref="G197" si="85">SUM(G198:G200)</f>
        <v>4000000</v>
      </c>
    </row>
    <row r="198" spans="1:7" s="399" customFormat="1" ht="12.75">
      <c r="A198" s="379" t="s">
        <v>1450</v>
      </c>
      <c r="B198" s="425"/>
      <c r="C198" s="426" t="s">
        <v>3529</v>
      </c>
      <c r="D198" s="425">
        <v>1</v>
      </c>
      <c r="E198" s="425" t="s">
        <v>9</v>
      </c>
      <c r="F198" s="428">
        <v>1500000</v>
      </c>
      <c r="G198" s="428">
        <f t="shared" ref="G198:G200" si="86">ROUNDDOWN(D198*F198,-3)</f>
        <v>1500000</v>
      </c>
    </row>
    <row r="199" spans="1:7" s="399" customFormat="1" ht="12.75">
      <c r="A199" s="379" t="s">
        <v>1451</v>
      </c>
      <c r="B199" s="425"/>
      <c r="C199" s="426" t="s">
        <v>3538</v>
      </c>
      <c r="D199" s="425">
        <v>1</v>
      </c>
      <c r="E199" s="425" t="s">
        <v>9</v>
      </c>
      <c r="F199" s="428">
        <v>1000000</v>
      </c>
      <c r="G199" s="428">
        <f t="shared" si="86"/>
        <v>1000000</v>
      </c>
    </row>
    <row r="200" spans="1:7" s="399" customFormat="1" ht="12.75">
      <c r="A200" s="379" t="s">
        <v>1452</v>
      </c>
      <c r="B200" s="425"/>
      <c r="C200" s="426" t="s">
        <v>3539</v>
      </c>
      <c r="D200" s="425">
        <v>1</v>
      </c>
      <c r="E200" s="425" t="s">
        <v>9</v>
      </c>
      <c r="F200" s="428">
        <v>1500000</v>
      </c>
      <c r="G200" s="428">
        <f t="shared" si="86"/>
        <v>1500000</v>
      </c>
    </row>
    <row r="201" spans="1:7" s="399" customFormat="1" ht="12.75">
      <c r="A201" s="379" t="s">
        <v>1453</v>
      </c>
      <c r="B201" s="421">
        <v>521219</v>
      </c>
      <c r="C201" s="422" t="s">
        <v>53</v>
      </c>
      <c r="D201" s="421"/>
      <c r="E201" s="421"/>
      <c r="F201" s="424"/>
      <c r="G201" s="424">
        <f>SUM(G202:G203)</f>
        <v>4298000</v>
      </c>
    </row>
    <row r="202" spans="1:7" s="399" customFormat="1" ht="25.5">
      <c r="A202" s="379" t="s">
        <v>1454</v>
      </c>
      <c r="B202" s="425"/>
      <c r="C202" s="426" t="s">
        <v>4843</v>
      </c>
      <c r="D202" s="425">
        <v>1</v>
      </c>
      <c r="E202" s="425" t="s">
        <v>60</v>
      </c>
      <c r="F202" s="428">
        <v>3105000</v>
      </c>
      <c r="G202" s="428">
        <f t="shared" ref="G202:G203" si="87">ROUNDDOWN(D202*F202,-3)</f>
        <v>3105000</v>
      </c>
    </row>
    <row r="203" spans="1:7" s="399" customFormat="1" ht="25.5">
      <c r="A203" s="379" t="s">
        <v>1456</v>
      </c>
      <c r="B203" s="425"/>
      <c r="C203" s="426" t="s">
        <v>4844</v>
      </c>
      <c r="D203" s="425">
        <v>1</v>
      </c>
      <c r="E203" s="425" t="s">
        <v>60</v>
      </c>
      <c r="F203" s="428">
        <v>1193000</v>
      </c>
      <c r="G203" s="428">
        <f t="shared" si="87"/>
        <v>1193000</v>
      </c>
    </row>
    <row r="204" spans="1:7" s="399" customFormat="1" ht="12.75">
      <c r="A204" s="379" t="s">
        <v>1462</v>
      </c>
      <c r="B204" s="421">
        <v>522151</v>
      </c>
      <c r="C204" s="422" t="s">
        <v>11</v>
      </c>
      <c r="D204" s="421"/>
      <c r="E204" s="421"/>
      <c r="F204" s="424"/>
      <c r="G204" s="424">
        <f t="shared" ref="G204" si="88">G205</f>
        <v>432643000</v>
      </c>
    </row>
    <row r="205" spans="1:7" s="399" customFormat="1" ht="12.75">
      <c r="A205" s="379" t="s">
        <v>1463</v>
      </c>
      <c r="B205" s="425"/>
      <c r="C205" s="426" t="s">
        <v>4845</v>
      </c>
      <c r="D205" s="425">
        <v>1</v>
      </c>
      <c r="E205" s="425" t="s">
        <v>23</v>
      </c>
      <c r="F205" s="428">
        <v>432643000</v>
      </c>
      <c r="G205" s="428">
        <f>ROUNDDOWN(D205*F205,-3)</f>
        <v>432643000</v>
      </c>
    </row>
    <row r="206" spans="1:7" s="399" customFormat="1" ht="12.75">
      <c r="A206" s="379" t="s">
        <v>1466</v>
      </c>
      <c r="B206" s="421">
        <v>524111</v>
      </c>
      <c r="C206" s="422" t="s">
        <v>19</v>
      </c>
      <c r="D206" s="421"/>
      <c r="E206" s="421"/>
      <c r="F206" s="424"/>
      <c r="G206" s="424">
        <f t="shared" ref="G206" si="89">G207</f>
        <v>9059000</v>
      </c>
    </row>
    <row r="207" spans="1:7" s="399" customFormat="1" ht="25.5">
      <c r="A207" s="379" t="s">
        <v>1467</v>
      </c>
      <c r="B207" s="425"/>
      <c r="C207" s="426" t="s">
        <v>3585</v>
      </c>
      <c r="D207" s="425">
        <v>2</v>
      </c>
      <c r="E207" s="425" t="s">
        <v>10</v>
      </c>
      <c r="F207" s="428">
        <v>4529500</v>
      </c>
      <c r="G207" s="428">
        <f>ROUNDDOWN(D207*F207,-3)</f>
        <v>9059000</v>
      </c>
    </row>
    <row r="208" spans="1:7" s="399" customFormat="1" ht="12.75">
      <c r="A208" s="379" t="s">
        <v>1469</v>
      </c>
      <c r="B208" s="418" t="s">
        <v>567</v>
      </c>
      <c r="C208" s="419" t="s">
        <v>56</v>
      </c>
      <c r="D208" s="418"/>
      <c r="E208" s="418"/>
      <c r="F208" s="420"/>
      <c r="G208" s="420">
        <f>SUM(G209,G213,G215,G217,G219)</f>
        <v>350000000</v>
      </c>
    </row>
    <row r="209" spans="1:7" s="399" customFormat="1" ht="12.75">
      <c r="A209" s="379" t="s">
        <v>1470</v>
      </c>
      <c r="B209" s="421">
        <v>521211</v>
      </c>
      <c r="C209" s="422" t="s">
        <v>7</v>
      </c>
      <c r="D209" s="421"/>
      <c r="E209" s="421"/>
      <c r="F209" s="424"/>
      <c r="G209" s="424">
        <f>SUM(G210:G212)</f>
        <v>12550000</v>
      </c>
    </row>
    <row r="210" spans="1:7" s="399" customFormat="1" ht="12.75">
      <c r="A210" s="379" t="s">
        <v>1471</v>
      </c>
      <c r="B210" s="425"/>
      <c r="C210" s="426" t="s">
        <v>3541</v>
      </c>
      <c r="D210" s="425">
        <v>134</v>
      </c>
      <c r="E210" s="425" t="s">
        <v>10</v>
      </c>
      <c r="F210" s="428">
        <v>75000</v>
      </c>
      <c r="G210" s="428">
        <f t="shared" ref="G210:G212" si="90">ROUNDDOWN(D210*F210,-3)</f>
        <v>10050000</v>
      </c>
    </row>
    <row r="211" spans="1:7" s="399" customFormat="1" ht="12.75">
      <c r="A211" s="379" t="s">
        <v>1472</v>
      </c>
      <c r="B211" s="425"/>
      <c r="C211" s="426" t="s">
        <v>3538</v>
      </c>
      <c r="D211" s="425">
        <v>1</v>
      </c>
      <c r="E211" s="425" t="s">
        <v>9</v>
      </c>
      <c r="F211" s="428">
        <v>1000000</v>
      </c>
      <c r="G211" s="428">
        <f t="shared" si="90"/>
        <v>1000000</v>
      </c>
    </row>
    <row r="212" spans="1:7" s="399" customFormat="1" ht="12.75">
      <c r="A212" s="379" t="s">
        <v>1473</v>
      </c>
      <c r="B212" s="425"/>
      <c r="C212" s="426" t="s">
        <v>3539</v>
      </c>
      <c r="D212" s="425">
        <v>1</v>
      </c>
      <c r="E212" s="425" t="s">
        <v>9</v>
      </c>
      <c r="F212" s="428">
        <v>1500000</v>
      </c>
      <c r="G212" s="428">
        <f t="shared" si="90"/>
        <v>1500000</v>
      </c>
    </row>
    <row r="213" spans="1:7" s="399" customFormat="1" ht="12.75">
      <c r="A213" s="379" t="s">
        <v>1475</v>
      </c>
      <c r="B213" s="421">
        <v>521219</v>
      </c>
      <c r="C213" s="422" t="s">
        <v>53</v>
      </c>
      <c r="D213" s="421"/>
      <c r="E213" s="421"/>
      <c r="F213" s="424"/>
      <c r="G213" s="424">
        <f t="shared" ref="G213:G215" si="91">G214</f>
        <v>1192000</v>
      </c>
    </row>
    <row r="214" spans="1:7" s="399" customFormat="1" ht="12.75">
      <c r="A214" s="379" t="s">
        <v>1476</v>
      </c>
      <c r="B214" s="425"/>
      <c r="C214" s="426" t="s">
        <v>3550</v>
      </c>
      <c r="D214" s="425">
        <v>1</v>
      </c>
      <c r="E214" s="425" t="s">
        <v>153</v>
      </c>
      <c r="F214" s="428">
        <v>1192000</v>
      </c>
      <c r="G214" s="428">
        <f>ROUNDDOWN(D214*F214,-3)</f>
        <v>1192000</v>
      </c>
    </row>
    <row r="215" spans="1:7" s="399" customFormat="1" ht="12.75">
      <c r="A215" s="379" t="s">
        <v>4826</v>
      </c>
      <c r="B215" s="421">
        <v>521811</v>
      </c>
      <c r="C215" s="422" t="s">
        <v>64</v>
      </c>
      <c r="D215" s="421"/>
      <c r="E215" s="421"/>
      <c r="F215" s="424"/>
      <c r="G215" s="424">
        <f t="shared" si="91"/>
        <v>266494000</v>
      </c>
    </row>
    <row r="216" spans="1:7" s="399" customFormat="1" ht="12.75">
      <c r="A216" s="379" t="s">
        <v>4846</v>
      </c>
      <c r="B216" s="425"/>
      <c r="C216" s="426" t="s">
        <v>4845</v>
      </c>
      <c r="D216" s="425">
        <v>1</v>
      </c>
      <c r="E216" s="425" t="s">
        <v>23</v>
      </c>
      <c r="F216" s="428">
        <v>266494000</v>
      </c>
      <c r="G216" s="428">
        <f>ROUNDDOWN(D216*F216,-3)</f>
        <v>266494000</v>
      </c>
    </row>
    <row r="217" spans="1:7" s="399" customFormat="1" ht="12.75">
      <c r="A217" s="379" t="s">
        <v>1477</v>
      </c>
      <c r="B217" s="421">
        <v>522151</v>
      </c>
      <c r="C217" s="422" t="s">
        <v>11</v>
      </c>
      <c r="D217" s="421"/>
      <c r="E217" s="421"/>
      <c r="F217" s="424"/>
      <c r="G217" s="424">
        <f t="shared" ref="G217" si="92">G218</f>
        <v>9000000</v>
      </c>
    </row>
    <row r="218" spans="1:7" s="399" customFormat="1" ht="12.75">
      <c r="A218" s="379" t="s">
        <v>1478</v>
      </c>
      <c r="B218" s="425"/>
      <c r="C218" s="426" t="s">
        <v>3586</v>
      </c>
      <c r="D218" s="425">
        <v>9</v>
      </c>
      <c r="E218" s="425" t="s">
        <v>12</v>
      </c>
      <c r="F218" s="428">
        <v>1000000</v>
      </c>
      <c r="G218" s="428">
        <f>ROUNDDOWN(D218*F218,-3)</f>
        <v>9000000</v>
      </c>
    </row>
    <row r="219" spans="1:7" s="399" customFormat="1" ht="12.75">
      <c r="A219" s="379" t="s">
        <v>1480</v>
      </c>
      <c r="B219" s="421">
        <v>524111</v>
      </c>
      <c r="C219" s="422" t="s">
        <v>19</v>
      </c>
      <c r="D219" s="421"/>
      <c r="E219" s="421"/>
      <c r="F219" s="424"/>
      <c r="G219" s="424">
        <f t="shared" ref="G219" si="93">G220</f>
        <v>60764000</v>
      </c>
    </row>
    <row r="220" spans="1:7" s="399" customFormat="1" ht="12.75">
      <c r="A220" s="379" t="s">
        <v>1481</v>
      </c>
      <c r="B220" s="425"/>
      <c r="C220" s="426" t="s">
        <v>3587</v>
      </c>
      <c r="D220" s="425">
        <v>10</v>
      </c>
      <c r="E220" s="425" t="s">
        <v>10</v>
      </c>
      <c r="F220" s="428">
        <v>6076400</v>
      </c>
      <c r="G220" s="428">
        <f>ROUNDDOWN(D220*F220,-3)</f>
        <v>60764000</v>
      </c>
    </row>
    <row r="221" spans="1:7" s="399" customFormat="1" ht="25.5">
      <c r="A221" s="379" t="s">
        <v>1483</v>
      </c>
      <c r="B221" s="418" t="s">
        <v>568</v>
      </c>
      <c r="C221" s="419" t="s">
        <v>1484</v>
      </c>
      <c r="D221" s="418"/>
      <c r="E221" s="418"/>
      <c r="F221" s="420"/>
      <c r="G221" s="420">
        <f t="shared" ref="G221" si="94">SUM(G222,G232,G235,G239)</f>
        <v>639737000</v>
      </c>
    </row>
    <row r="222" spans="1:7" s="399" customFormat="1" ht="12.75">
      <c r="A222" s="379" t="s">
        <v>1485</v>
      </c>
      <c r="B222" s="421">
        <v>521211</v>
      </c>
      <c r="C222" s="422" t="s">
        <v>7</v>
      </c>
      <c r="D222" s="421"/>
      <c r="E222" s="421"/>
      <c r="F222" s="424"/>
      <c r="G222" s="424">
        <f t="shared" ref="G222" si="95">SUM(G223:G231)</f>
        <v>118575000</v>
      </c>
    </row>
    <row r="223" spans="1:7" s="399" customFormat="1" ht="12.75">
      <c r="A223" s="379" t="s">
        <v>1486</v>
      </c>
      <c r="B223" s="425"/>
      <c r="C223" s="426" t="s">
        <v>3541</v>
      </c>
      <c r="D223" s="425">
        <v>569</v>
      </c>
      <c r="E223" s="425" t="s">
        <v>10</v>
      </c>
      <c r="F223" s="428">
        <v>75000</v>
      </c>
      <c r="G223" s="428">
        <f t="shared" ref="G223:G231" si="96">ROUNDDOWN(D223*F223,-3)</f>
        <v>42675000</v>
      </c>
    </row>
    <row r="224" spans="1:7" s="399" customFormat="1" ht="12.75">
      <c r="A224" s="379" t="s">
        <v>1487</v>
      </c>
      <c r="B224" s="425"/>
      <c r="C224" s="426" t="s">
        <v>3542</v>
      </c>
      <c r="D224" s="425">
        <v>2</v>
      </c>
      <c r="E224" s="425" t="s">
        <v>23</v>
      </c>
      <c r="F224" s="428">
        <v>1000000</v>
      </c>
      <c r="G224" s="428">
        <f t="shared" si="96"/>
        <v>2000000</v>
      </c>
    </row>
    <row r="225" spans="1:7" s="399" customFormat="1" ht="12.75">
      <c r="A225" s="379" t="s">
        <v>1488</v>
      </c>
      <c r="B225" s="425"/>
      <c r="C225" s="426" t="s">
        <v>3530</v>
      </c>
      <c r="D225" s="425">
        <v>2</v>
      </c>
      <c r="E225" s="425" t="s">
        <v>9</v>
      </c>
      <c r="F225" s="428">
        <v>1000000</v>
      </c>
      <c r="G225" s="428">
        <f t="shared" si="96"/>
        <v>2000000</v>
      </c>
    </row>
    <row r="226" spans="1:7" s="399" customFormat="1" ht="12.75">
      <c r="A226" s="379" t="s">
        <v>1489</v>
      </c>
      <c r="B226" s="425"/>
      <c r="C226" s="426" t="s">
        <v>3531</v>
      </c>
      <c r="D226" s="425">
        <v>2</v>
      </c>
      <c r="E226" s="425" t="s">
        <v>9</v>
      </c>
      <c r="F226" s="428">
        <v>1500000</v>
      </c>
      <c r="G226" s="428">
        <f t="shared" si="96"/>
        <v>3000000</v>
      </c>
    </row>
    <row r="227" spans="1:7" s="399" customFormat="1" ht="12.75">
      <c r="A227" s="379" t="s">
        <v>1490</v>
      </c>
      <c r="B227" s="425"/>
      <c r="C227" s="426" t="s">
        <v>3588</v>
      </c>
      <c r="D227" s="425">
        <v>20</v>
      </c>
      <c r="E227" s="425" t="s">
        <v>58</v>
      </c>
      <c r="F227" s="428">
        <v>450000</v>
      </c>
      <c r="G227" s="428">
        <f t="shared" si="96"/>
        <v>9000000</v>
      </c>
    </row>
    <row r="228" spans="1:7" s="399" customFormat="1" ht="12.75">
      <c r="A228" s="379" t="s">
        <v>1492</v>
      </c>
      <c r="B228" s="425"/>
      <c r="C228" s="426" t="s">
        <v>3589</v>
      </c>
      <c r="D228" s="425">
        <v>20</v>
      </c>
      <c r="E228" s="425" t="s">
        <v>58</v>
      </c>
      <c r="F228" s="428">
        <v>450000</v>
      </c>
      <c r="G228" s="428">
        <f t="shared" si="96"/>
        <v>9000000</v>
      </c>
    </row>
    <row r="229" spans="1:7" s="399" customFormat="1" ht="12.75">
      <c r="A229" s="379" t="s">
        <v>1494</v>
      </c>
      <c r="B229" s="425"/>
      <c r="C229" s="426" t="s">
        <v>3590</v>
      </c>
      <c r="D229" s="425">
        <v>1</v>
      </c>
      <c r="E229" s="425" t="s">
        <v>23</v>
      </c>
      <c r="F229" s="428">
        <v>25000000</v>
      </c>
      <c r="G229" s="428">
        <f t="shared" si="96"/>
        <v>25000000</v>
      </c>
    </row>
    <row r="230" spans="1:7" s="399" customFormat="1" ht="12.75">
      <c r="A230" s="379" t="s">
        <v>1496</v>
      </c>
      <c r="B230" s="425"/>
      <c r="C230" s="426" t="s">
        <v>3591</v>
      </c>
      <c r="D230" s="425">
        <v>1</v>
      </c>
      <c r="E230" s="425" t="s">
        <v>23</v>
      </c>
      <c r="F230" s="428">
        <v>25000000</v>
      </c>
      <c r="G230" s="428">
        <f t="shared" si="96"/>
        <v>25000000</v>
      </c>
    </row>
    <row r="231" spans="1:7" s="399" customFormat="1" ht="12.75">
      <c r="A231" s="379" t="s">
        <v>1498</v>
      </c>
      <c r="B231" s="425"/>
      <c r="C231" s="426" t="s">
        <v>3592</v>
      </c>
      <c r="D231" s="425">
        <v>3</v>
      </c>
      <c r="E231" s="425" t="s">
        <v>58</v>
      </c>
      <c r="F231" s="428">
        <v>300000</v>
      </c>
      <c r="G231" s="428">
        <f t="shared" si="96"/>
        <v>900000</v>
      </c>
    </row>
    <row r="232" spans="1:7" s="399" customFormat="1" ht="12.75">
      <c r="A232" s="379" t="s">
        <v>1500</v>
      </c>
      <c r="B232" s="421">
        <v>521219</v>
      </c>
      <c r="C232" s="422" t="s">
        <v>53</v>
      </c>
      <c r="D232" s="421"/>
      <c r="E232" s="421"/>
      <c r="F232" s="424"/>
      <c r="G232" s="424">
        <f t="shared" ref="G232" si="97">SUM(G233:G234)</f>
        <v>393200000</v>
      </c>
    </row>
    <row r="233" spans="1:7" s="399" customFormat="1" ht="12.75">
      <c r="A233" s="379" t="s">
        <v>1501</v>
      </c>
      <c r="B233" s="425"/>
      <c r="C233" s="426" t="s">
        <v>3593</v>
      </c>
      <c r="D233" s="425">
        <v>1</v>
      </c>
      <c r="E233" s="425" t="s">
        <v>23</v>
      </c>
      <c r="F233" s="428">
        <v>196600000</v>
      </c>
      <c r="G233" s="428">
        <f t="shared" ref="G233:G234" si="98">ROUNDDOWN(D233*F233,-3)</f>
        <v>196600000</v>
      </c>
    </row>
    <row r="234" spans="1:7" s="399" customFormat="1" ht="12.75">
      <c r="A234" s="379" t="s">
        <v>1503</v>
      </c>
      <c r="B234" s="425"/>
      <c r="C234" s="426" t="s">
        <v>3594</v>
      </c>
      <c r="D234" s="425">
        <v>1</v>
      </c>
      <c r="E234" s="425" t="s">
        <v>23</v>
      </c>
      <c r="F234" s="428">
        <v>196600000</v>
      </c>
      <c r="G234" s="428">
        <f t="shared" si="98"/>
        <v>196600000</v>
      </c>
    </row>
    <row r="235" spans="1:7" s="399" customFormat="1" ht="12.75">
      <c r="A235" s="379" t="s">
        <v>1505</v>
      </c>
      <c r="B235" s="421">
        <v>522141</v>
      </c>
      <c r="C235" s="422" t="s">
        <v>95</v>
      </c>
      <c r="D235" s="421"/>
      <c r="E235" s="421"/>
      <c r="F235" s="424"/>
      <c r="G235" s="424">
        <f t="shared" ref="G235" si="99">SUM(G236:G238)</f>
        <v>120000000</v>
      </c>
    </row>
    <row r="236" spans="1:7" s="399" customFormat="1" ht="12.75">
      <c r="A236" s="379" t="s">
        <v>1506</v>
      </c>
      <c r="B236" s="425"/>
      <c r="C236" s="426" t="s">
        <v>3595</v>
      </c>
      <c r="D236" s="425">
        <v>2</v>
      </c>
      <c r="E236" s="425" t="s">
        <v>23</v>
      </c>
      <c r="F236" s="428">
        <v>40000000</v>
      </c>
      <c r="G236" s="428">
        <f t="shared" ref="G236:G238" si="100">ROUNDDOWN(D236*F236,-3)</f>
        <v>80000000</v>
      </c>
    </row>
    <row r="237" spans="1:7" s="399" customFormat="1" ht="12.75">
      <c r="A237" s="379" t="s">
        <v>1508</v>
      </c>
      <c r="B237" s="425"/>
      <c r="C237" s="426" t="s">
        <v>3596</v>
      </c>
      <c r="D237" s="425">
        <v>2</v>
      </c>
      <c r="E237" s="425" t="s">
        <v>23</v>
      </c>
      <c r="F237" s="428">
        <v>10000000</v>
      </c>
      <c r="G237" s="428">
        <f t="shared" si="100"/>
        <v>20000000</v>
      </c>
    </row>
    <row r="238" spans="1:7" s="399" customFormat="1" ht="12.75">
      <c r="A238" s="379" t="s">
        <v>1510</v>
      </c>
      <c r="B238" s="425"/>
      <c r="C238" s="426" t="s">
        <v>3597</v>
      </c>
      <c r="D238" s="425">
        <v>2</v>
      </c>
      <c r="E238" s="425" t="s">
        <v>23</v>
      </c>
      <c r="F238" s="428">
        <v>10000000</v>
      </c>
      <c r="G238" s="428">
        <f t="shared" si="100"/>
        <v>20000000</v>
      </c>
    </row>
    <row r="239" spans="1:7" s="399" customFormat="1" ht="12.75">
      <c r="A239" s="379" t="s">
        <v>1512</v>
      </c>
      <c r="B239" s="421">
        <v>524111</v>
      </c>
      <c r="C239" s="422" t="s">
        <v>19</v>
      </c>
      <c r="D239" s="421"/>
      <c r="E239" s="421"/>
      <c r="F239" s="424"/>
      <c r="G239" s="424">
        <f t="shared" ref="G239" si="101">G240</f>
        <v>7962000</v>
      </c>
    </row>
    <row r="240" spans="1:7" s="399" customFormat="1" ht="25.5">
      <c r="A240" s="379" t="s">
        <v>1513</v>
      </c>
      <c r="B240" s="425"/>
      <c r="C240" s="426" t="s">
        <v>3598</v>
      </c>
      <c r="D240" s="425">
        <v>4</v>
      </c>
      <c r="E240" s="425" t="s">
        <v>10</v>
      </c>
      <c r="F240" s="428">
        <v>1990500</v>
      </c>
      <c r="G240" s="428">
        <f>ROUNDDOWN(D240*F240,-3)</f>
        <v>7962000</v>
      </c>
    </row>
    <row r="241" spans="1:7" s="399" customFormat="1" ht="25.5">
      <c r="A241" s="379" t="s">
        <v>1515</v>
      </c>
      <c r="B241" s="418" t="s">
        <v>569</v>
      </c>
      <c r="C241" s="419" t="s">
        <v>1516</v>
      </c>
      <c r="D241" s="418"/>
      <c r="E241" s="418"/>
      <c r="F241" s="420"/>
      <c r="G241" s="420">
        <f>SUM(G242,G250,G253,G255)</f>
        <v>110263000</v>
      </c>
    </row>
    <row r="242" spans="1:7" s="399" customFormat="1" ht="12.75">
      <c r="A242" s="379" t="s">
        <v>1517</v>
      </c>
      <c r="B242" s="421">
        <v>521211</v>
      </c>
      <c r="C242" s="422" t="s">
        <v>7</v>
      </c>
      <c r="D242" s="421"/>
      <c r="E242" s="421"/>
      <c r="F242" s="424"/>
      <c r="G242" s="424">
        <f t="shared" ref="G242" si="102">SUM(G243:G249)</f>
        <v>17550000</v>
      </c>
    </row>
    <row r="243" spans="1:7" s="399" customFormat="1" ht="12.75">
      <c r="A243" s="379" t="s">
        <v>1518</v>
      </c>
      <c r="B243" s="425"/>
      <c r="C243" s="426" t="s">
        <v>3541</v>
      </c>
      <c r="D243" s="425">
        <v>20</v>
      </c>
      <c r="E243" s="425" t="s">
        <v>10</v>
      </c>
      <c r="F243" s="428">
        <v>75000</v>
      </c>
      <c r="G243" s="428">
        <f t="shared" ref="G243:G249" si="103">ROUNDDOWN(D243*F243,-3)</f>
        <v>1500000</v>
      </c>
    </row>
    <row r="244" spans="1:7" s="399" customFormat="1" ht="12.75">
      <c r="A244" s="379" t="s">
        <v>1519</v>
      </c>
      <c r="B244" s="425"/>
      <c r="C244" s="426" t="s">
        <v>3542</v>
      </c>
      <c r="D244" s="425">
        <v>2</v>
      </c>
      <c r="E244" s="425" t="s">
        <v>23</v>
      </c>
      <c r="F244" s="428">
        <v>1000000</v>
      </c>
      <c r="G244" s="428">
        <f t="shared" si="103"/>
        <v>2000000</v>
      </c>
    </row>
    <row r="245" spans="1:7" s="399" customFormat="1" ht="12.75">
      <c r="A245" s="379" t="s">
        <v>1520</v>
      </c>
      <c r="B245" s="425"/>
      <c r="C245" s="426" t="s">
        <v>3530</v>
      </c>
      <c r="D245" s="425">
        <v>2</v>
      </c>
      <c r="E245" s="425" t="s">
        <v>9</v>
      </c>
      <c r="F245" s="428">
        <v>1000000</v>
      </c>
      <c r="G245" s="428">
        <f t="shared" si="103"/>
        <v>2000000</v>
      </c>
    </row>
    <row r="246" spans="1:7" s="399" customFormat="1" ht="12.75">
      <c r="A246" s="379" t="s">
        <v>1521</v>
      </c>
      <c r="B246" s="425"/>
      <c r="C246" s="426" t="s">
        <v>3531</v>
      </c>
      <c r="D246" s="425">
        <v>2</v>
      </c>
      <c r="E246" s="425" t="s">
        <v>9</v>
      </c>
      <c r="F246" s="428">
        <v>1500000</v>
      </c>
      <c r="G246" s="428">
        <f t="shared" si="103"/>
        <v>3000000</v>
      </c>
    </row>
    <row r="247" spans="1:7" s="399" customFormat="1" ht="12.75">
      <c r="A247" s="379" t="s">
        <v>1522</v>
      </c>
      <c r="B247" s="425"/>
      <c r="C247" s="426" t="s">
        <v>3599</v>
      </c>
      <c r="D247" s="425">
        <v>10</v>
      </c>
      <c r="E247" s="425" t="s">
        <v>58</v>
      </c>
      <c r="F247" s="428">
        <v>250000</v>
      </c>
      <c r="G247" s="428">
        <f t="shared" si="103"/>
        <v>2500000</v>
      </c>
    </row>
    <row r="248" spans="1:7" s="399" customFormat="1" ht="12.75">
      <c r="A248" s="379" t="s">
        <v>1524</v>
      </c>
      <c r="B248" s="425"/>
      <c r="C248" s="426" t="s">
        <v>3600</v>
      </c>
      <c r="D248" s="425">
        <v>500</v>
      </c>
      <c r="E248" s="425" t="s">
        <v>58</v>
      </c>
      <c r="F248" s="428">
        <v>6000</v>
      </c>
      <c r="G248" s="428">
        <f t="shared" si="103"/>
        <v>3000000</v>
      </c>
    </row>
    <row r="249" spans="1:7" s="399" customFormat="1" ht="25.5">
      <c r="A249" s="379" t="s">
        <v>1526</v>
      </c>
      <c r="B249" s="425"/>
      <c r="C249" s="426" t="s">
        <v>3601</v>
      </c>
      <c r="D249" s="425">
        <v>100</v>
      </c>
      <c r="E249" s="425" t="s">
        <v>58</v>
      </c>
      <c r="F249" s="428">
        <v>35500</v>
      </c>
      <c r="G249" s="428">
        <f t="shared" si="103"/>
        <v>3550000</v>
      </c>
    </row>
    <row r="250" spans="1:7" s="399" customFormat="1" ht="12.75">
      <c r="A250" s="379" t="s">
        <v>1528</v>
      </c>
      <c r="B250" s="421">
        <v>521219</v>
      </c>
      <c r="C250" s="422" t="s">
        <v>53</v>
      </c>
      <c r="D250" s="421"/>
      <c r="E250" s="421"/>
      <c r="F250" s="424"/>
      <c r="G250" s="424">
        <f>SUM(G251:G252)</f>
        <v>27651000</v>
      </c>
    </row>
    <row r="251" spans="1:7" s="399" customFormat="1" ht="12.75">
      <c r="A251" s="379" t="s">
        <v>1529</v>
      </c>
      <c r="B251" s="425"/>
      <c r="C251" s="426" t="s">
        <v>3550</v>
      </c>
      <c r="D251" s="425">
        <v>12</v>
      </c>
      <c r="E251" s="425" t="s">
        <v>66</v>
      </c>
      <c r="F251" s="428">
        <v>250000</v>
      </c>
      <c r="G251" s="428">
        <f>ROUNDDOWN(D251*F251,-3)</f>
        <v>3000000</v>
      </c>
    </row>
    <row r="252" spans="1:7" s="399" customFormat="1" ht="25.5">
      <c r="A252" s="379" t="s">
        <v>4847</v>
      </c>
      <c r="B252" s="425"/>
      <c r="C252" s="426" t="s">
        <v>4848</v>
      </c>
      <c r="D252" s="425">
        <v>1</v>
      </c>
      <c r="E252" s="425" t="s">
        <v>66</v>
      </c>
      <c r="F252" s="428">
        <v>24651000</v>
      </c>
      <c r="G252" s="428">
        <f>ROUNDDOWN(D252*F252,-3)</f>
        <v>24651000</v>
      </c>
    </row>
    <row r="253" spans="1:7" s="399" customFormat="1" ht="12.75">
      <c r="A253" s="379" t="s">
        <v>1530</v>
      </c>
      <c r="B253" s="421">
        <v>522151</v>
      </c>
      <c r="C253" s="422" t="s">
        <v>11</v>
      </c>
      <c r="D253" s="421"/>
      <c r="E253" s="421"/>
      <c r="F253" s="424"/>
      <c r="G253" s="424">
        <f t="shared" ref="G253" si="104">G254</f>
        <v>40000000</v>
      </c>
    </row>
    <row r="254" spans="1:7" s="399" customFormat="1" ht="12.75">
      <c r="A254" s="379" t="s">
        <v>1531</v>
      </c>
      <c r="B254" s="425"/>
      <c r="C254" s="426" t="s">
        <v>3586</v>
      </c>
      <c r="D254" s="425">
        <v>40</v>
      </c>
      <c r="E254" s="425" t="s">
        <v>54</v>
      </c>
      <c r="F254" s="428">
        <v>1000000</v>
      </c>
      <c r="G254" s="428">
        <f>ROUNDDOWN(D254*F254,-3)</f>
        <v>40000000</v>
      </c>
    </row>
    <row r="255" spans="1:7" s="399" customFormat="1" ht="12.75">
      <c r="A255" s="379" t="s">
        <v>1532</v>
      </c>
      <c r="B255" s="421">
        <v>524111</v>
      </c>
      <c r="C255" s="422" t="s">
        <v>19</v>
      </c>
      <c r="D255" s="421"/>
      <c r="E255" s="421"/>
      <c r="F255" s="424"/>
      <c r="G255" s="424">
        <f t="shared" ref="G255" si="105">G256</f>
        <v>25062000</v>
      </c>
    </row>
    <row r="256" spans="1:7" s="399" customFormat="1" ht="25.5">
      <c r="A256" s="379" t="s">
        <v>1533</v>
      </c>
      <c r="B256" s="425"/>
      <c r="C256" s="426" t="s">
        <v>3602</v>
      </c>
      <c r="D256" s="425">
        <v>10</v>
      </c>
      <c r="E256" s="425" t="s">
        <v>10</v>
      </c>
      <c r="F256" s="428">
        <v>2506200</v>
      </c>
      <c r="G256" s="428">
        <f>ROUNDDOWN(D256*F256,-3)</f>
        <v>25062000</v>
      </c>
    </row>
    <row r="257" spans="1:7" s="399" customFormat="1" ht="12.75">
      <c r="A257" s="379" t="s">
        <v>1678</v>
      </c>
      <c r="B257" s="411" t="s">
        <v>3603</v>
      </c>
      <c r="C257" s="412" t="s">
        <v>1680</v>
      </c>
      <c r="D257" s="411">
        <v>1</v>
      </c>
      <c r="E257" s="411" t="s">
        <v>3565</v>
      </c>
      <c r="F257" s="413"/>
      <c r="G257" s="413">
        <f>G258</f>
        <v>2195658000</v>
      </c>
    </row>
    <row r="258" spans="1:7" s="399" customFormat="1" ht="12.75">
      <c r="A258" s="379" t="s">
        <v>1826</v>
      </c>
      <c r="B258" s="414" t="s">
        <v>546</v>
      </c>
      <c r="C258" s="415" t="s">
        <v>89</v>
      </c>
      <c r="D258" s="414"/>
      <c r="E258" s="414"/>
      <c r="F258" s="417"/>
      <c r="G258" s="417">
        <f t="shared" ref="G258" si="106">SUM(G259,G280,G286,G299,G314)</f>
        <v>2195658000</v>
      </c>
    </row>
    <row r="259" spans="1:7" s="399" customFormat="1" ht="25.5">
      <c r="A259" s="379" t="s">
        <v>2149</v>
      </c>
      <c r="B259" s="418" t="s">
        <v>1786</v>
      </c>
      <c r="C259" s="419" t="s">
        <v>2150</v>
      </c>
      <c r="D259" s="418"/>
      <c r="E259" s="418"/>
      <c r="F259" s="420"/>
      <c r="G259" s="420">
        <f t="shared" ref="G259" si="107">SUM(G260,G270)</f>
        <v>1254380000</v>
      </c>
    </row>
    <row r="260" spans="1:7" s="399" customFormat="1" ht="12.75">
      <c r="A260" s="379" t="s">
        <v>2151</v>
      </c>
      <c r="B260" s="421">
        <v>521111</v>
      </c>
      <c r="C260" s="422" t="s">
        <v>90</v>
      </c>
      <c r="D260" s="421"/>
      <c r="E260" s="421"/>
      <c r="F260" s="424"/>
      <c r="G260" s="424">
        <f t="shared" ref="G260" si="108">SUM(G261:G269)</f>
        <v>1076220000</v>
      </c>
    </row>
    <row r="261" spans="1:7" s="399" customFormat="1" ht="12.75">
      <c r="A261" s="379" t="s">
        <v>2152</v>
      </c>
      <c r="B261" s="425"/>
      <c r="C261" s="426" t="s">
        <v>3606</v>
      </c>
      <c r="D261" s="425">
        <v>60</v>
      </c>
      <c r="E261" s="425" t="s">
        <v>116</v>
      </c>
      <c r="F261" s="428">
        <v>1265000</v>
      </c>
      <c r="G261" s="428">
        <f t="shared" ref="G261:G269" si="109">ROUNDDOWN(D261*F261,-3)</f>
        <v>75900000</v>
      </c>
    </row>
    <row r="262" spans="1:7" s="399" customFormat="1" ht="12.75">
      <c r="A262" s="379" t="s">
        <v>2153</v>
      </c>
      <c r="B262" s="425"/>
      <c r="C262" s="426" t="s">
        <v>3607</v>
      </c>
      <c r="D262" s="425">
        <v>1</v>
      </c>
      <c r="E262" s="425" t="s">
        <v>60</v>
      </c>
      <c r="F262" s="428">
        <v>40000000</v>
      </c>
      <c r="G262" s="428">
        <f t="shared" si="109"/>
        <v>40000000</v>
      </c>
    </row>
    <row r="263" spans="1:7" s="399" customFormat="1" ht="12.75">
      <c r="A263" s="379" t="s">
        <v>2155</v>
      </c>
      <c r="B263" s="425"/>
      <c r="C263" s="426" t="s">
        <v>3608</v>
      </c>
      <c r="D263" s="425">
        <v>156</v>
      </c>
      <c r="E263" s="425" t="s">
        <v>21</v>
      </c>
      <c r="F263" s="428">
        <v>4858000</v>
      </c>
      <c r="G263" s="428">
        <f t="shared" si="109"/>
        <v>757848000</v>
      </c>
    </row>
    <row r="264" spans="1:7" s="399" customFormat="1" ht="12.75">
      <c r="A264" s="379" t="s">
        <v>2157</v>
      </c>
      <c r="B264" s="425"/>
      <c r="C264" s="426" t="s">
        <v>3609</v>
      </c>
      <c r="D264" s="425">
        <v>13</v>
      </c>
      <c r="E264" s="425" t="s">
        <v>32</v>
      </c>
      <c r="F264" s="428">
        <v>5344000</v>
      </c>
      <c r="G264" s="428">
        <f t="shared" si="109"/>
        <v>69472000</v>
      </c>
    </row>
    <row r="265" spans="1:7" s="399" customFormat="1" ht="25.5">
      <c r="A265" s="379" t="s">
        <v>2158</v>
      </c>
      <c r="B265" s="425"/>
      <c r="C265" s="426" t="s">
        <v>3610</v>
      </c>
      <c r="D265" s="425">
        <v>12</v>
      </c>
      <c r="E265" s="425" t="s">
        <v>78</v>
      </c>
      <c r="F265" s="428">
        <v>400000</v>
      </c>
      <c r="G265" s="428">
        <f t="shared" si="109"/>
        <v>4800000</v>
      </c>
    </row>
    <row r="266" spans="1:7" s="399" customFormat="1" ht="12.75">
      <c r="A266" s="379" t="s">
        <v>2160</v>
      </c>
      <c r="B266" s="425"/>
      <c r="C266" s="426" t="s">
        <v>3611</v>
      </c>
      <c r="D266" s="425">
        <v>1</v>
      </c>
      <c r="E266" s="425" t="s">
        <v>60</v>
      </c>
      <c r="F266" s="428">
        <v>67000000</v>
      </c>
      <c r="G266" s="428">
        <f t="shared" si="109"/>
        <v>67000000</v>
      </c>
    </row>
    <row r="267" spans="1:7" s="399" customFormat="1" ht="12.75">
      <c r="A267" s="379" t="s">
        <v>2162</v>
      </c>
      <c r="B267" s="425"/>
      <c r="C267" s="426" t="s">
        <v>3612</v>
      </c>
      <c r="D267" s="425">
        <v>12</v>
      </c>
      <c r="E267" s="425" t="s">
        <v>115</v>
      </c>
      <c r="F267" s="428">
        <v>750000</v>
      </c>
      <c r="G267" s="428">
        <f t="shared" si="109"/>
        <v>9000000</v>
      </c>
    </row>
    <row r="268" spans="1:7" s="399" customFormat="1" ht="12.75">
      <c r="A268" s="379" t="s">
        <v>2164</v>
      </c>
      <c r="B268" s="425"/>
      <c r="C268" s="426" t="s">
        <v>3613</v>
      </c>
      <c r="D268" s="425">
        <v>12</v>
      </c>
      <c r="E268" s="425" t="s">
        <v>115</v>
      </c>
      <c r="F268" s="428">
        <v>1600000</v>
      </c>
      <c r="G268" s="428">
        <f t="shared" si="109"/>
        <v>19200000</v>
      </c>
    </row>
    <row r="269" spans="1:7" s="399" customFormat="1" ht="12.75">
      <c r="A269" s="379" t="s">
        <v>2166</v>
      </c>
      <c r="B269" s="425"/>
      <c r="C269" s="426" t="s">
        <v>3614</v>
      </c>
      <c r="D269" s="425">
        <v>12</v>
      </c>
      <c r="E269" s="425" t="s">
        <v>78</v>
      </c>
      <c r="F269" s="428">
        <v>2750000</v>
      </c>
      <c r="G269" s="428">
        <f t="shared" si="109"/>
        <v>33000000</v>
      </c>
    </row>
    <row r="270" spans="1:7" s="399" customFormat="1" ht="12.75">
      <c r="A270" s="379" t="s">
        <v>2168</v>
      </c>
      <c r="B270" s="421">
        <v>521811</v>
      </c>
      <c r="C270" s="422" t="s">
        <v>64</v>
      </c>
      <c r="D270" s="421"/>
      <c r="E270" s="421"/>
      <c r="F270" s="424"/>
      <c r="G270" s="424">
        <f t="shared" ref="G270" si="110">SUM(G271:G279)</f>
        <v>178160000</v>
      </c>
    </row>
    <row r="271" spans="1:7" s="399" customFormat="1" ht="12.75">
      <c r="A271" s="379" t="s">
        <v>2169</v>
      </c>
      <c r="B271" s="425"/>
      <c r="C271" s="426" t="s">
        <v>3535</v>
      </c>
      <c r="D271" s="425">
        <v>40</v>
      </c>
      <c r="E271" s="425" t="s">
        <v>9</v>
      </c>
      <c r="F271" s="428">
        <v>1000000</v>
      </c>
      <c r="G271" s="428">
        <f t="shared" ref="G271:G279" si="111">ROUNDDOWN(D271*F271,-3)</f>
        <v>40000000</v>
      </c>
    </row>
    <row r="272" spans="1:7" s="399" customFormat="1" ht="12.75">
      <c r="A272" s="379" t="s">
        <v>2170</v>
      </c>
      <c r="B272" s="425"/>
      <c r="C272" s="426" t="s">
        <v>3536</v>
      </c>
      <c r="D272" s="425">
        <v>40</v>
      </c>
      <c r="E272" s="425" t="s">
        <v>9</v>
      </c>
      <c r="F272" s="428">
        <v>1500000</v>
      </c>
      <c r="G272" s="428">
        <f t="shared" si="111"/>
        <v>60000000</v>
      </c>
    </row>
    <row r="273" spans="1:7" s="399" customFormat="1" ht="12.75">
      <c r="A273" s="379" t="s">
        <v>2171</v>
      </c>
      <c r="B273" s="425"/>
      <c r="C273" s="426" t="s">
        <v>3615</v>
      </c>
      <c r="D273" s="425">
        <v>192</v>
      </c>
      <c r="E273" s="425" t="s">
        <v>9</v>
      </c>
      <c r="F273" s="428">
        <v>50000</v>
      </c>
      <c r="G273" s="428">
        <f t="shared" si="111"/>
        <v>9600000</v>
      </c>
    </row>
    <row r="274" spans="1:7" s="399" customFormat="1" ht="12.75">
      <c r="A274" s="379" t="s">
        <v>2173</v>
      </c>
      <c r="B274" s="425"/>
      <c r="C274" s="426" t="s">
        <v>3616</v>
      </c>
      <c r="D274" s="425">
        <v>192</v>
      </c>
      <c r="E274" s="425" t="s">
        <v>9</v>
      </c>
      <c r="F274" s="428">
        <v>55000</v>
      </c>
      <c r="G274" s="428">
        <f t="shared" si="111"/>
        <v>10560000</v>
      </c>
    </row>
    <row r="275" spans="1:7" s="399" customFormat="1" ht="12.75">
      <c r="A275" s="379" t="s">
        <v>2175</v>
      </c>
      <c r="B275" s="425"/>
      <c r="C275" s="426" t="s">
        <v>3617</v>
      </c>
      <c r="D275" s="425">
        <v>50</v>
      </c>
      <c r="E275" s="425" t="s">
        <v>2177</v>
      </c>
      <c r="F275" s="428">
        <v>220000</v>
      </c>
      <c r="G275" s="428">
        <f t="shared" si="111"/>
        <v>11000000</v>
      </c>
    </row>
    <row r="276" spans="1:7" s="399" customFormat="1" ht="12.75">
      <c r="A276" s="379" t="s">
        <v>2178</v>
      </c>
      <c r="B276" s="425"/>
      <c r="C276" s="426" t="s">
        <v>3618</v>
      </c>
      <c r="D276" s="425">
        <v>50</v>
      </c>
      <c r="E276" s="425" t="s">
        <v>2177</v>
      </c>
      <c r="F276" s="428">
        <v>240000</v>
      </c>
      <c r="G276" s="428">
        <f t="shared" si="111"/>
        <v>12000000</v>
      </c>
    </row>
    <row r="277" spans="1:7" s="399" customFormat="1" ht="12.75">
      <c r="A277" s="379" t="s">
        <v>2180</v>
      </c>
      <c r="B277" s="425"/>
      <c r="C277" s="426" t="s">
        <v>3619</v>
      </c>
      <c r="D277" s="425">
        <v>800</v>
      </c>
      <c r="E277" s="425" t="s">
        <v>120</v>
      </c>
      <c r="F277" s="428">
        <v>5000</v>
      </c>
      <c r="G277" s="428">
        <f t="shared" si="111"/>
        <v>4000000</v>
      </c>
    </row>
    <row r="278" spans="1:7" s="399" customFormat="1" ht="12.75">
      <c r="A278" s="379" t="s">
        <v>2182</v>
      </c>
      <c r="B278" s="425"/>
      <c r="C278" s="426" t="s">
        <v>3620</v>
      </c>
      <c r="D278" s="425">
        <v>50</v>
      </c>
      <c r="E278" s="425" t="s">
        <v>1401</v>
      </c>
      <c r="F278" s="428">
        <v>220000</v>
      </c>
      <c r="G278" s="428">
        <f t="shared" si="111"/>
        <v>11000000</v>
      </c>
    </row>
    <row r="279" spans="1:7" s="399" customFormat="1" ht="12.75">
      <c r="A279" s="379" t="s">
        <v>2184</v>
      </c>
      <c r="B279" s="425"/>
      <c r="C279" s="426" t="s">
        <v>3621</v>
      </c>
      <c r="D279" s="425">
        <v>800</v>
      </c>
      <c r="E279" s="425" t="s">
        <v>120</v>
      </c>
      <c r="F279" s="428">
        <v>25000</v>
      </c>
      <c r="G279" s="428">
        <f t="shared" si="111"/>
        <v>20000000</v>
      </c>
    </row>
    <row r="280" spans="1:7" s="399" customFormat="1" ht="12.75">
      <c r="A280" s="379" t="s">
        <v>2186</v>
      </c>
      <c r="B280" s="418" t="s">
        <v>2187</v>
      </c>
      <c r="C280" s="419" t="s">
        <v>2188</v>
      </c>
      <c r="D280" s="418"/>
      <c r="E280" s="418"/>
      <c r="F280" s="420"/>
      <c r="G280" s="420">
        <f t="shared" ref="G280" si="112">SUM(G281,G283)</f>
        <v>148852000</v>
      </c>
    </row>
    <row r="281" spans="1:7" s="399" customFormat="1" ht="12.75">
      <c r="A281" s="379" t="s">
        <v>2189</v>
      </c>
      <c r="B281" s="421">
        <v>521114</v>
      </c>
      <c r="C281" s="422" t="s">
        <v>94</v>
      </c>
      <c r="D281" s="421"/>
      <c r="E281" s="421"/>
      <c r="F281" s="424"/>
      <c r="G281" s="424">
        <f t="shared" ref="G281" si="113">G282</f>
        <v>30000000</v>
      </c>
    </row>
    <row r="282" spans="1:7" s="399" customFormat="1" ht="12.75">
      <c r="A282" s="379" t="s">
        <v>2190</v>
      </c>
      <c r="B282" s="425"/>
      <c r="C282" s="426" t="s">
        <v>3622</v>
      </c>
      <c r="D282" s="425">
        <v>12</v>
      </c>
      <c r="E282" s="425" t="s">
        <v>78</v>
      </c>
      <c r="F282" s="428">
        <v>2500000</v>
      </c>
      <c r="G282" s="428">
        <f>ROUNDDOWN(D282*F282,-3)</f>
        <v>30000000</v>
      </c>
    </row>
    <row r="283" spans="1:7" s="399" customFormat="1" ht="12.75">
      <c r="A283" s="379" t="s">
        <v>2192</v>
      </c>
      <c r="B283" s="421">
        <v>522141</v>
      </c>
      <c r="C283" s="422" t="s">
        <v>95</v>
      </c>
      <c r="D283" s="421"/>
      <c r="E283" s="421"/>
      <c r="F283" s="424"/>
      <c r="G283" s="424">
        <f t="shared" ref="G283" si="114">SUM(G284:G285)</f>
        <v>118852000</v>
      </c>
    </row>
    <row r="284" spans="1:7" s="399" customFormat="1" ht="12.75">
      <c r="A284" s="379" t="s">
        <v>2193</v>
      </c>
      <c r="B284" s="425"/>
      <c r="C284" s="426" t="s">
        <v>3623</v>
      </c>
      <c r="D284" s="425">
        <v>12</v>
      </c>
      <c r="E284" s="425" t="s">
        <v>78</v>
      </c>
      <c r="F284" s="428">
        <v>5000000</v>
      </c>
      <c r="G284" s="428">
        <f t="shared" ref="G284:G285" si="115">ROUNDDOWN(D284*F284,-3)</f>
        <v>60000000</v>
      </c>
    </row>
    <row r="285" spans="1:7" s="399" customFormat="1" ht="12.75">
      <c r="A285" s="379" t="s">
        <v>2195</v>
      </c>
      <c r="B285" s="425"/>
      <c r="C285" s="426" t="s">
        <v>3624</v>
      </c>
      <c r="D285" s="425">
        <v>1</v>
      </c>
      <c r="E285" s="425" t="s">
        <v>60</v>
      </c>
      <c r="F285" s="428">
        <v>58852000</v>
      </c>
      <c r="G285" s="428">
        <f t="shared" si="115"/>
        <v>58852000</v>
      </c>
    </row>
    <row r="286" spans="1:7" s="399" customFormat="1" ht="12.75">
      <c r="A286" s="379" t="s">
        <v>2197</v>
      </c>
      <c r="B286" s="418" t="s">
        <v>2198</v>
      </c>
      <c r="C286" s="419" t="s">
        <v>2199</v>
      </c>
      <c r="D286" s="418"/>
      <c r="E286" s="418"/>
      <c r="F286" s="420"/>
      <c r="G286" s="420">
        <f t="shared" ref="G286" si="116">SUM(G287,G297)</f>
        <v>533050000</v>
      </c>
    </row>
    <row r="287" spans="1:7" s="399" customFormat="1" ht="12.75">
      <c r="A287" s="379" t="s">
        <v>2200</v>
      </c>
      <c r="B287" s="421">
        <v>523121</v>
      </c>
      <c r="C287" s="422" t="s">
        <v>99</v>
      </c>
      <c r="D287" s="421"/>
      <c r="E287" s="421"/>
      <c r="F287" s="424"/>
      <c r="G287" s="424">
        <f t="shared" ref="G287" si="117">SUM(G288:G296)</f>
        <v>497050000</v>
      </c>
    </row>
    <row r="288" spans="1:7" s="399" customFormat="1" ht="25.5">
      <c r="A288" s="379" t="s">
        <v>2201</v>
      </c>
      <c r="B288" s="425"/>
      <c r="C288" s="426" t="s">
        <v>3625</v>
      </c>
      <c r="D288" s="425">
        <v>1</v>
      </c>
      <c r="E288" s="425" t="s">
        <v>44</v>
      </c>
      <c r="F288" s="428">
        <v>38730000</v>
      </c>
      <c r="G288" s="428">
        <f t="shared" ref="G288:G296" si="118">ROUNDDOWN(D288*F288,-3)</f>
        <v>38730000</v>
      </c>
    </row>
    <row r="289" spans="1:7" s="399" customFormat="1" ht="12.75">
      <c r="A289" s="379" t="s">
        <v>2203</v>
      </c>
      <c r="B289" s="425"/>
      <c r="C289" s="426" t="s">
        <v>3626</v>
      </c>
      <c r="D289" s="425">
        <v>9</v>
      </c>
      <c r="E289" s="425" t="s">
        <v>3627</v>
      </c>
      <c r="F289" s="428">
        <v>32850000</v>
      </c>
      <c r="G289" s="428">
        <f t="shared" si="118"/>
        <v>295650000</v>
      </c>
    </row>
    <row r="290" spans="1:7" s="399" customFormat="1" ht="25.5">
      <c r="A290" s="379" t="s">
        <v>2205</v>
      </c>
      <c r="B290" s="425"/>
      <c r="C290" s="426" t="s">
        <v>3628</v>
      </c>
      <c r="D290" s="425">
        <v>5</v>
      </c>
      <c r="E290" s="425" t="s">
        <v>42</v>
      </c>
      <c r="F290" s="428">
        <v>3640000</v>
      </c>
      <c r="G290" s="428">
        <f t="shared" si="118"/>
        <v>18200000</v>
      </c>
    </row>
    <row r="291" spans="1:7" s="399" customFormat="1" ht="12.75">
      <c r="A291" s="379" t="s">
        <v>2207</v>
      </c>
      <c r="B291" s="425"/>
      <c r="C291" s="426" t="s">
        <v>3629</v>
      </c>
      <c r="D291" s="425">
        <v>40</v>
      </c>
      <c r="E291" s="425" t="s">
        <v>42</v>
      </c>
      <c r="F291" s="428">
        <v>730000</v>
      </c>
      <c r="G291" s="428">
        <f t="shared" si="118"/>
        <v>29200000</v>
      </c>
    </row>
    <row r="292" spans="1:7" s="399" customFormat="1" ht="12.75">
      <c r="A292" s="379" t="s">
        <v>2208</v>
      </c>
      <c r="B292" s="425"/>
      <c r="C292" s="426" t="s">
        <v>3630</v>
      </c>
      <c r="D292" s="425">
        <v>35</v>
      </c>
      <c r="E292" s="425" t="s">
        <v>44</v>
      </c>
      <c r="F292" s="428">
        <v>730000</v>
      </c>
      <c r="G292" s="428">
        <f t="shared" si="118"/>
        <v>25550000</v>
      </c>
    </row>
    <row r="293" spans="1:7" s="399" customFormat="1" ht="12.75">
      <c r="A293" s="379" t="s">
        <v>2209</v>
      </c>
      <c r="B293" s="425"/>
      <c r="C293" s="426" t="s">
        <v>3631</v>
      </c>
      <c r="D293" s="425">
        <v>35</v>
      </c>
      <c r="E293" s="425" t="s">
        <v>44</v>
      </c>
      <c r="F293" s="428">
        <v>690000</v>
      </c>
      <c r="G293" s="428">
        <f t="shared" si="118"/>
        <v>24150000</v>
      </c>
    </row>
    <row r="294" spans="1:7" s="399" customFormat="1" ht="12.75">
      <c r="A294" s="379" t="s">
        <v>2210</v>
      </c>
      <c r="B294" s="425"/>
      <c r="C294" s="426" t="s">
        <v>3632</v>
      </c>
      <c r="D294" s="425">
        <v>3</v>
      </c>
      <c r="E294" s="425" t="s">
        <v>44</v>
      </c>
      <c r="F294" s="428">
        <v>3500000</v>
      </c>
      <c r="G294" s="428">
        <f t="shared" si="118"/>
        <v>10500000</v>
      </c>
    </row>
    <row r="295" spans="1:7" s="399" customFormat="1" ht="12.75">
      <c r="A295" s="379" t="s">
        <v>2211</v>
      </c>
      <c r="B295" s="425"/>
      <c r="C295" s="426" t="s">
        <v>3633</v>
      </c>
      <c r="D295" s="425">
        <v>6</v>
      </c>
      <c r="E295" s="425" t="s">
        <v>44</v>
      </c>
      <c r="F295" s="428">
        <v>470000</v>
      </c>
      <c r="G295" s="428">
        <f t="shared" si="118"/>
        <v>2820000</v>
      </c>
    </row>
    <row r="296" spans="1:7" s="399" customFormat="1" ht="12.75">
      <c r="A296" s="379" t="s">
        <v>2213</v>
      </c>
      <c r="B296" s="425"/>
      <c r="C296" s="426" t="s">
        <v>3634</v>
      </c>
      <c r="D296" s="425">
        <v>1</v>
      </c>
      <c r="E296" s="425" t="s">
        <v>60</v>
      </c>
      <c r="F296" s="428">
        <v>52250000</v>
      </c>
      <c r="G296" s="428">
        <f t="shared" si="118"/>
        <v>52250000</v>
      </c>
    </row>
    <row r="297" spans="1:7" s="399" customFormat="1" ht="12.75">
      <c r="A297" s="379" t="s">
        <v>2214</v>
      </c>
      <c r="B297" s="421">
        <v>523199</v>
      </c>
      <c r="C297" s="422" t="s">
        <v>102</v>
      </c>
      <c r="D297" s="421"/>
      <c r="E297" s="421"/>
      <c r="F297" s="424"/>
      <c r="G297" s="424">
        <f t="shared" ref="G297" si="119">G298</f>
        <v>36000000</v>
      </c>
    </row>
    <row r="298" spans="1:7" s="399" customFormat="1" ht="12.75">
      <c r="A298" s="379" t="s">
        <v>2215</v>
      </c>
      <c r="B298" s="425"/>
      <c r="C298" s="426" t="s">
        <v>3635</v>
      </c>
      <c r="D298" s="425">
        <v>24</v>
      </c>
      <c r="E298" s="425" t="s">
        <v>96</v>
      </c>
      <c r="F298" s="428">
        <v>1500000</v>
      </c>
      <c r="G298" s="428">
        <f>ROUNDDOWN(D298*F298,-3)</f>
        <v>36000000</v>
      </c>
    </row>
    <row r="299" spans="1:7" s="399" customFormat="1" ht="25.5">
      <c r="A299" s="379" t="s">
        <v>2217</v>
      </c>
      <c r="B299" s="418" t="s">
        <v>2218</v>
      </c>
      <c r="C299" s="419" t="s">
        <v>2219</v>
      </c>
      <c r="D299" s="418"/>
      <c r="E299" s="418"/>
      <c r="F299" s="420"/>
      <c r="G299" s="420">
        <f t="shared" ref="G299" si="120">SUM(G300,G303)</f>
        <v>159376000</v>
      </c>
    </row>
    <row r="300" spans="1:7" s="399" customFormat="1" ht="12.75">
      <c r="A300" s="379" t="s">
        <v>2220</v>
      </c>
      <c r="B300" s="421">
        <v>521111</v>
      </c>
      <c r="C300" s="422" t="s">
        <v>90</v>
      </c>
      <c r="D300" s="421"/>
      <c r="E300" s="421"/>
      <c r="F300" s="424"/>
      <c r="G300" s="424">
        <f t="shared" ref="G300" si="121">SUM(G301:G302)</f>
        <v>101016000</v>
      </c>
    </row>
    <row r="301" spans="1:7" s="399" customFormat="1" ht="12.75">
      <c r="A301" s="379" t="s">
        <v>2221</v>
      </c>
      <c r="B301" s="425"/>
      <c r="C301" s="426" t="s">
        <v>3636</v>
      </c>
      <c r="D301" s="425">
        <v>100</v>
      </c>
      <c r="E301" s="425" t="s">
        <v>2223</v>
      </c>
      <c r="F301" s="428">
        <v>856760</v>
      </c>
      <c r="G301" s="428">
        <f t="shared" ref="G301:G302" si="122">ROUNDDOWN(D301*F301,-3)</f>
        <v>85676000</v>
      </c>
    </row>
    <row r="302" spans="1:7" s="399" customFormat="1" ht="12.75">
      <c r="A302" s="379" t="s">
        <v>2224</v>
      </c>
      <c r="B302" s="425"/>
      <c r="C302" s="426" t="s">
        <v>3637</v>
      </c>
      <c r="D302" s="425">
        <v>26</v>
      </c>
      <c r="E302" s="425" t="s">
        <v>121</v>
      </c>
      <c r="F302" s="428">
        <v>590000</v>
      </c>
      <c r="G302" s="428">
        <f t="shared" si="122"/>
        <v>15340000</v>
      </c>
    </row>
    <row r="303" spans="1:7" s="399" customFormat="1" ht="12.75">
      <c r="A303" s="379" t="s">
        <v>2226</v>
      </c>
      <c r="B303" s="421">
        <v>521115</v>
      </c>
      <c r="C303" s="422" t="s">
        <v>104</v>
      </c>
      <c r="D303" s="421"/>
      <c r="E303" s="421"/>
      <c r="F303" s="424"/>
      <c r="G303" s="424">
        <f t="shared" ref="G303" si="123">SUM(G304:G313)</f>
        <v>58360000</v>
      </c>
    </row>
    <row r="304" spans="1:7" s="399" customFormat="1" ht="12.75">
      <c r="A304" s="379" t="s">
        <v>2227</v>
      </c>
      <c r="B304" s="425"/>
      <c r="C304" s="426" t="s">
        <v>3638</v>
      </c>
      <c r="D304" s="425">
        <v>12</v>
      </c>
      <c r="E304" s="425" t="s">
        <v>32</v>
      </c>
      <c r="F304" s="428">
        <v>2920000</v>
      </c>
      <c r="G304" s="428">
        <f t="shared" ref="G304:G313" si="124">ROUNDDOWN(D304*F304,-3)</f>
        <v>35040000</v>
      </c>
    </row>
    <row r="305" spans="1:7" s="399" customFormat="1" ht="25.5">
      <c r="A305" s="379" t="s">
        <v>2229</v>
      </c>
      <c r="B305" s="425"/>
      <c r="C305" s="426" t="s">
        <v>3639</v>
      </c>
      <c r="D305" s="425">
        <v>12</v>
      </c>
      <c r="E305" s="425" t="s">
        <v>32</v>
      </c>
      <c r="F305" s="428">
        <v>326000</v>
      </c>
      <c r="G305" s="428">
        <f t="shared" si="124"/>
        <v>3912000</v>
      </c>
    </row>
    <row r="306" spans="1:7" s="399" customFormat="1" ht="12.75">
      <c r="A306" s="379" t="s">
        <v>2231</v>
      </c>
      <c r="B306" s="425"/>
      <c r="C306" s="426" t="s">
        <v>3640</v>
      </c>
      <c r="D306" s="425">
        <v>12</v>
      </c>
      <c r="E306" s="425" t="s">
        <v>32</v>
      </c>
      <c r="F306" s="428">
        <v>324000</v>
      </c>
      <c r="G306" s="428">
        <f t="shared" si="124"/>
        <v>3888000</v>
      </c>
    </row>
    <row r="307" spans="1:7" s="399" customFormat="1" ht="25.5">
      <c r="A307" s="379" t="s">
        <v>2233</v>
      </c>
      <c r="B307" s="425"/>
      <c r="C307" s="426" t="s">
        <v>3641</v>
      </c>
      <c r="D307" s="425">
        <v>12</v>
      </c>
      <c r="E307" s="425" t="s">
        <v>32</v>
      </c>
      <c r="F307" s="428">
        <v>680000</v>
      </c>
      <c r="G307" s="428">
        <f t="shared" si="124"/>
        <v>8160000</v>
      </c>
    </row>
    <row r="308" spans="1:7" s="399" customFormat="1" ht="12.75">
      <c r="A308" s="379" t="s">
        <v>2235</v>
      </c>
      <c r="B308" s="425"/>
      <c r="C308" s="426" t="s">
        <v>3642</v>
      </c>
      <c r="D308" s="425">
        <v>12</v>
      </c>
      <c r="E308" s="425" t="s">
        <v>32</v>
      </c>
      <c r="F308" s="428">
        <v>200000</v>
      </c>
      <c r="G308" s="428">
        <f t="shared" si="124"/>
        <v>2400000</v>
      </c>
    </row>
    <row r="309" spans="1:7" s="399" customFormat="1" ht="12.75">
      <c r="A309" s="379" t="s">
        <v>2237</v>
      </c>
      <c r="B309" s="425"/>
      <c r="C309" s="426" t="s">
        <v>3643</v>
      </c>
      <c r="D309" s="425">
        <v>12</v>
      </c>
      <c r="E309" s="425" t="s">
        <v>32</v>
      </c>
      <c r="F309" s="428">
        <v>80000</v>
      </c>
      <c r="G309" s="428">
        <f t="shared" si="124"/>
        <v>960000</v>
      </c>
    </row>
    <row r="310" spans="1:7" s="399" customFormat="1" ht="12.75">
      <c r="A310" s="379" t="s">
        <v>2239</v>
      </c>
      <c r="B310" s="425"/>
      <c r="C310" s="426" t="s">
        <v>3644</v>
      </c>
      <c r="D310" s="425">
        <v>12</v>
      </c>
      <c r="E310" s="425" t="s">
        <v>32</v>
      </c>
      <c r="F310" s="428">
        <v>200000</v>
      </c>
      <c r="G310" s="428">
        <f t="shared" si="124"/>
        <v>2400000</v>
      </c>
    </row>
    <row r="311" spans="1:7" s="399" customFormat="1" ht="12.75">
      <c r="A311" s="379" t="s">
        <v>2241</v>
      </c>
      <c r="B311" s="425"/>
      <c r="C311" s="426" t="s">
        <v>3645</v>
      </c>
      <c r="D311" s="425">
        <v>1</v>
      </c>
      <c r="E311" s="425" t="s">
        <v>755</v>
      </c>
      <c r="F311" s="428">
        <v>400000</v>
      </c>
      <c r="G311" s="428">
        <f t="shared" si="124"/>
        <v>400000</v>
      </c>
    </row>
    <row r="312" spans="1:7" s="399" customFormat="1" ht="12.75">
      <c r="A312" s="379" t="s">
        <v>2243</v>
      </c>
      <c r="B312" s="425"/>
      <c r="C312" s="426" t="s">
        <v>3646</v>
      </c>
      <c r="D312" s="425">
        <v>1</v>
      </c>
      <c r="E312" s="425" t="s">
        <v>25</v>
      </c>
      <c r="F312" s="428">
        <v>300000</v>
      </c>
      <c r="G312" s="428">
        <f t="shared" si="124"/>
        <v>300000</v>
      </c>
    </row>
    <row r="313" spans="1:7" s="399" customFormat="1" ht="25.5">
      <c r="A313" s="379" t="s">
        <v>2245</v>
      </c>
      <c r="B313" s="425"/>
      <c r="C313" s="426" t="s">
        <v>3647</v>
      </c>
      <c r="D313" s="425">
        <v>3</v>
      </c>
      <c r="E313" s="425" t="s">
        <v>25</v>
      </c>
      <c r="F313" s="428">
        <v>300000</v>
      </c>
      <c r="G313" s="428">
        <f t="shared" si="124"/>
        <v>900000</v>
      </c>
    </row>
    <row r="314" spans="1:7" s="399" customFormat="1" ht="12.75">
      <c r="A314" s="379" t="s">
        <v>3648</v>
      </c>
      <c r="B314" s="418" t="s">
        <v>3649</v>
      </c>
      <c r="C314" s="419" t="s">
        <v>3650</v>
      </c>
      <c r="D314" s="418"/>
      <c r="E314" s="418"/>
      <c r="F314" s="420"/>
      <c r="G314" s="420">
        <f t="shared" ref="G314" si="125">SUM(G315,G320,G325)</f>
        <v>100000000</v>
      </c>
    </row>
    <row r="315" spans="1:7" s="399" customFormat="1" ht="12.75">
      <c r="A315" s="379" t="s">
        <v>3651</v>
      </c>
      <c r="B315" s="421">
        <v>521111</v>
      </c>
      <c r="C315" s="422" t="s">
        <v>90</v>
      </c>
      <c r="D315" s="421"/>
      <c r="E315" s="421"/>
      <c r="F315" s="424"/>
      <c r="G315" s="424">
        <f t="shared" ref="G315" si="126">SUM(G316:G319)</f>
        <v>45000000</v>
      </c>
    </row>
    <row r="316" spans="1:7" s="399" customFormat="1" ht="12.75">
      <c r="A316" s="379" t="s">
        <v>3652</v>
      </c>
      <c r="B316" s="425"/>
      <c r="C316" s="426" t="s">
        <v>3653</v>
      </c>
      <c r="D316" s="425">
        <v>1</v>
      </c>
      <c r="E316" s="425" t="s">
        <v>60</v>
      </c>
      <c r="F316" s="428">
        <v>3000000</v>
      </c>
      <c r="G316" s="428">
        <f t="shared" ref="G316:G319" si="127">ROUNDDOWN(D316*F316,-3)</f>
        <v>3000000</v>
      </c>
    </row>
    <row r="317" spans="1:7" s="399" customFormat="1" ht="12.75">
      <c r="A317" s="379" t="s">
        <v>3654</v>
      </c>
      <c r="B317" s="425"/>
      <c r="C317" s="426" t="s">
        <v>3655</v>
      </c>
      <c r="D317" s="425">
        <v>48</v>
      </c>
      <c r="E317" s="425" t="s">
        <v>58</v>
      </c>
      <c r="F317" s="428">
        <v>500000</v>
      </c>
      <c r="G317" s="428">
        <f t="shared" si="127"/>
        <v>24000000</v>
      </c>
    </row>
    <row r="318" spans="1:7" s="399" customFormat="1" ht="12.75">
      <c r="A318" s="379" t="s">
        <v>3656</v>
      </c>
      <c r="B318" s="425"/>
      <c r="C318" s="426" t="s">
        <v>3657</v>
      </c>
      <c r="D318" s="425">
        <v>12</v>
      </c>
      <c r="E318" s="425" t="s">
        <v>78</v>
      </c>
      <c r="F318" s="428">
        <v>500000</v>
      </c>
      <c r="G318" s="428">
        <f t="shared" si="127"/>
        <v>6000000</v>
      </c>
    </row>
    <row r="319" spans="1:7" s="399" customFormat="1" ht="12.75">
      <c r="A319" s="379" t="s">
        <v>3658</v>
      </c>
      <c r="B319" s="425"/>
      <c r="C319" s="426" t="s">
        <v>3659</v>
      </c>
      <c r="D319" s="425">
        <v>60</v>
      </c>
      <c r="E319" s="425" t="s">
        <v>116</v>
      </c>
      <c r="F319" s="428">
        <v>200000</v>
      </c>
      <c r="G319" s="428">
        <f t="shared" si="127"/>
        <v>12000000</v>
      </c>
    </row>
    <row r="320" spans="1:7" s="399" customFormat="1" ht="12.75">
      <c r="A320" s="379" t="s">
        <v>3660</v>
      </c>
      <c r="B320" s="421">
        <v>521811</v>
      </c>
      <c r="C320" s="422" t="s">
        <v>64</v>
      </c>
      <c r="D320" s="421"/>
      <c r="E320" s="421"/>
      <c r="F320" s="424"/>
      <c r="G320" s="424">
        <f t="shared" ref="G320" si="128">SUM(G321:G324)</f>
        <v>26000000</v>
      </c>
    </row>
    <row r="321" spans="1:7" s="399" customFormat="1" ht="12.75">
      <c r="A321" s="379" t="s">
        <v>3661</v>
      </c>
      <c r="B321" s="425"/>
      <c r="C321" s="426" t="s">
        <v>3535</v>
      </c>
      <c r="D321" s="425">
        <v>8</v>
      </c>
      <c r="E321" s="425" t="s">
        <v>9</v>
      </c>
      <c r="F321" s="428">
        <v>1000000</v>
      </c>
      <c r="G321" s="428">
        <f t="shared" ref="G321:G324" si="129">ROUNDDOWN(D321*F321,-3)</f>
        <v>8000000</v>
      </c>
    </row>
    <row r="322" spans="1:7" s="399" customFormat="1" ht="12.75">
      <c r="A322" s="379" t="s">
        <v>3662</v>
      </c>
      <c r="B322" s="425"/>
      <c r="C322" s="426" t="s">
        <v>3536</v>
      </c>
      <c r="D322" s="425">
        <v>8</v>
      </c>
      <c r="E322" s="425" t="s">
        <v>9</v>
      </c>
      <c r="F322" s="428">
        <v>1500000</v>
      </c>
      <c r="G322" s="428">
        <f t="shared" si="129"/>
        <v>12000000</v>
      </c>
    </row>
    <row r="323" spans="1:7" s="399" customFormat="1" ht="12.75">
      <c r="A323" s="379" t="s">
        <v>3663</v>
      </c>
      <c r="B323" s="425"/>
      <c r="C323" s="426" t="s">
        <v>3664</v>
      </c>
      <c r="D323" s="425">
        <v>200</v>
      </c>
      <c r="E323" s="425" t="s">
        <v>120</v>
      </c>
      <c r="F323" s="428">
        <v>5000</v>
      </c>
      <c r="G323" s="428">
        <f t="shared" si="129"/>
        <v>1000000</v>
      </c>
    </row>
    <row r="324" spans="1:7" s="399" customFormat="1" ht="12.75">
      <c r="A324" s="379" t="s">
        <v>3665</v>
      </c>
      <c r="B324" s="425"/>
      <c r="C324" s="426" t="s">
        <v>3666</v>
      </c>
      <c r="D324" s="425">
        <v>200</v>
      </c>
      <c r="E324" s="425" t="s">
        <v>120</v>
      </c>
      <c r="F324" s="428">
        <v>25000</v>
      </c>
      <c r="G324" s="428">
        <f t="shared" si="129"/>
        <v>5000000</v>
      </c>
    </row>
    <row r="325" spans="1:7" s="399" customFormat="1" ht="12.75">
      <c r="A325" s="379" t="s">
        <v>3667</v>
      </c>
      <c r="B325" s="421">
        <v>523121</v>
      </c>
      <c r="C325" s="422" t="s">
        <v>99</v>
      </c>
      <c r="D325" s="421"/>
      <c r="E325" s="421"/>
      <c r="F325" s="424"/>
      <c r="G325" s="424">
        <f t="shared" ref="G325" si="130">SUM(G326:G330)</f>
        <v>29000000</v>
      </c>
    </row>
    <row r="326" spans="1:7" s="399" customFormat="1" ht="12.75">
      <c r="A326" s="379" t="s">
        <v>3668</v>
      </c>
      <c r="B326" s="425"/>
      <c r="C326" s="426" t="s">
        <v>3669</v>
      </c>
      <c r="D326" s="425">
        <v>1</v>
      </c>
      <c r="E326" s="425" t="s">
        <v>42</v>
      </c>
      <c r="F326" s="428">
        <v>7200000</v>
      </c>
      <c r="G326" s="428">
        <f t="shared" ref="G326:G330" si="131">ROUNDDOWN(D326*F326,-3)</f>
        <v>7200000</v>
      </c>
    </row>
    <row r="327" spans="1:7" s="399" customFormat="1" ht="12.75">
      <c r="A327" s="379" t="s">
        <v>3670</v>
      </c>
      <c r="B327" s="425"/>
      <c r="C327" s="426" t="s">
        <v>3671</v>
      </c>
      <c r="D327" s="425">
        <v>10</v>
      </c>
      <c r="E327" s="425" t="s">
        <v>42</v>
      </c>
      <c r="F327" s="428">
        <v>730000</v>
      </c>
      <c r="G327" s="428">
        <f t="shared" si="131"/>
        <v>7300000</v>
      </c>
    </row>
    <row r="328" spans="1:7" s="399" customFormat="1" ht="12.75">
      <c r="A328" s="379" t="s">
        <v>3672</v>
      </c>
      <c r="B328" s="425"/>
      <c r="C328" s="426" t="s">
        <v>3673</v>
      </c>
      <c r="D328" s="425">
        <v>10</v>
      </c>
      <c r="E328" s="425" t="s">
        <v>44</v>
      </c>
      <c r="F328" s="428">
        <v>730000</v>
      </c>
      <c r="G328" s="428">
        <f t="shared" si="131"/>
        <v>7300000</v>
      </c>
    </row>
    <row r="329" spans="1:7" s="399" customFormat="1" ht="12.75">
      <c r="A329" s="379" t="s">
        <v>3674</v>
      </c>
      <c r="B329" s="425"/>
      <c r="C329" s="426" t="s">
        <v>3675</v>
      </c>
      <c r="D329" s="425">
        <v>10</v>
      </c>
      <c r="E329" s="425" t="s">
        <v>44</v>
      </c>
      <c r="F329" s="428">
        <v>690000</v>
      </c>
      <c r="G329" s="428">
        <f t="shared" si="131"/>
        <v>6900000</v>
      </c>
    </row>
    <row r="330" spans="1:7" s="399" customFormat="1" ht="12.75">
      <c r="A330" s="379" t="s">
        <v>3676</v>
      </c>
      <c r="B330" s="425"/>
      <c r="C330" s="426" t="s">
        <v>3677</v>
      </c>
      <c r="D330" s="425">
        <v>1</v>
      </c>
      <c r="E330" s="425" t="s">
        <v>60</v>
      </c>
      <c r="F330" s="428">
        <v>300000</v>
      </c>
      <c r="G330" s="428">
        <f t="shared" si="131"/>
        <v>300000</v>
      </c>
    </row>
    <row r="331" spans="1:7" s="399" customFormat="1" ht="12.75">
      <c r="A331" s="379" t="s">
        <v>2247</v>
      </c>
      <c r="B331" s="407" t="s">
        <v>2248</v>
      </c>
      <c r="C331" s="408" t="s">
        <v>2249</v>
      </c>
      <c r="D331" s="407">
        <v>1</v>
      </c>
      <c r="E331" s="407" t="s">
        <v>42</v>
      </c>
      <c r="F331" s="410"/>
      <c r="G331" s="410">
        <f t="shared" ref="G331:G338" si="132">G332</f>
        <v>540934000</v>
      </c>
    </row>
    <row r="332" spans="1:7" s="399" customFormat="1" ht="12.75">
      <c r="A332" s="379" t="s">
        <v>2250</v>
      </c>
      <c r="B332" s="411" t="s">
        <v>3678</v>
      </c>
      <c r="C332" s="412" t="s">
        <v>2252</v>
      </c>
      <c r="D332" s="411">
        <v>1</v>
      </c>
      <c r="E332" s="411" t="s">
        <v>42</v>
      </c>
      <c r="F332" s="413"/>
      <c r="G332" s="413">
        <f t="shared" si="132"/>
        <v>540934000</v>
      </c>
    </row>
    <row r="333" spans="1:7" s="399" customFormat="1" ht="25.5">
      <c r="A333" s="379" t="s">
        <v>2268</v>
      </c>
      <c r="B333" s="414">
        <v>301</v>
      </c>
      <c r="C333" s="415" t="s">
        <v>2269</v>
      </c>
      <c r="D333" s="414"/>
      <c r="E333" s="414"/>
      <c r="F333" s="417"/>
      <c r="G333" s="417">
        <f>SUM(G334,G337)</f>
        <v>540934000</v>
      </c>
    </row>
    <row r="334" spans="1:7" s="399" customFormat="1" ht="12.75">
      <c r="A334" s="379" t="s">
        <v>2270</v>
      </c>
      <c r="B334" s="418" t="s">
        <v>8</v>
      </c>
      <c r="C334" s="419" t="s">
        <v>2271</v>
      </c>
      <c r="D334" s="418"/>
      <c r="E334" s="418"/>
      <c r="F334" s="420"/>
      <c r="G334" s="420">
        <f t="shared" si="132"/>
        <v>540000000</v>
      </c>
    </row>
    <row r="335" spans="1:7" s="399" customFormat="1" ht="12.75">
      <c r="A335" s="379" t="s">
        <v>2272</v>
      </c>
      <c r="B335" s="421">
        <v>532111</v>
      </c>
      <c r="C335" s="422" t="s">
        <v>43</v>
      </c>
      <c r="D335" s="421"/>
      <c r="E335" s="421"/>
      <c r="F335" s="424"/>
      <c r="G335" s="424">
        <f t="shared" si="132"/>
        <v>540000000</v>
      </c>
    </row>
    <row r="336" spans="1:7" s="399" customFormat="1" ht="12.75">
      <c r="A336" s="379" t="s">
        <v>2273</v>
      </c>
      <c r="B336" s="425"/>
      <c r="C336" s="426" t="s">
        <v>3679</v>
      </c>
      <c r="D336" s="425">
        <v>1</v>
      </c>
      <c r="E336" s="425" t="s">
        <v>42</v>
      </c>
      <c r="F336" s="428">
        <v>540000000</v>
      </c>
      <c r="G336" s="428">
        <f>ROUNDDOWN(D336*F336,-3)</f>
        <v>540000000</v>
      </c>
    </row>
    <row r="337" spans="1:7" s="399" customFormat="1" ht="12.75">
      <c r="A337" s="379" t="s">
        <v>4849</v>
      </c>
      <c r="B337" s="418" t="s">
        <v>508</v>
      </c>
      <c r="C337" s="419" t="s">
        <v>4820</v>
      </c>
      <c r="D337" s="418"/>
      <c r="E337" s="418"/>
      <c r="F337" s="420"/>
      <c r="G337" s="420">
        <f t="shared" si="132"/>
        <v>934000</v>
      </c>
    </row>
    <row r="338" spans="1:7" s="399" customFormat="1" ht="12.75">
      <c r="A338" s="379" t="s">
        <v>4827</v>
      </c>
      <c r="B338" s="421">
        <v>532111</v>
      </c>
      <c r="C338" s="422" t="s">
        <v>43</v>
      </c>
      <c r="D338" s="421"/>
      <c r="E338" s="421"/>
      <c r="F338" s="424"/>
      <c r="G338" s="424">
        <f t="shared" si="132"/>
        <v>934000</v>
      </c>
    </row>
    <row r="339" spans="1:7" s="399" customFormat="1" ht="12.75">
      <c r="A339" s="379" t="s">
        <v>4850</v>
      </c>
      <c r="B339" s="425"/>
      <c r="C339" s="426" t="s">
        <v>4845</v>
      </c>
      <c r="D339" s="425">
        <v>1</v>
      </c>
      <c r="E339" s="425" t="s">
        <v>9</v>
      </c>
      <c r="F339" s="428">
        <v>934000</v>
      </c>
      <c r="G339" s="428">
        <f>ROUNDDOWN(D339*F339,-3)</f>
        <v>934000</v>
      </c>
    </row>
    <row r="340" spans="1:7" s="399" customFormat="1" ht="12.75">
      <c r="A340" s="379" t="s">
        <v>2444</v>
      </c>
      <c r="B340" s="407" t="s">
        <v>2445</v>
      </c>
      <c r="C340" s="408" t="s">
        <v>2446</v>
      </c>
      <c r="D340" s="407">
        <v>1</v>
      </c>
      <c r="E340" s="407" t="s">
        <v>3681</v>
      </c>
      <c r="F340" s="410"/>
      <c r="G340" s="410">
        <f>SUM(G341,G375,G416)</f>
        <v>1538790000</v>
      </c>
    </row>
    <row r="341" spans="1:7" s="399" customFormat="1" ht="12.75">
      <c r="A341" s="379" t="s">
        <v>2447</v>
      </c>
      <c r="B341" s="411" t="s">
        <v>3682</v>
      </c>
      <c r="C341" s="412" t="s">
        <v>2449</v>
      </c>
      <c r="D341" s="411">
        <v>1</v>
      </c>
      <c r="E341" s="411" t="s">
        <v>3681</v>
      </c>
      <c r="F341" s="413"/>
      <c r="G341" s="413">
        <f t="shared" ref="G341" si="133">G342</f>
        <v>615138000</v>
      </c>
    </row>
    <row r="342" spans="1:7" s="399" customFormat="1" ht="25.5">
      <c r="A342" s="379" t="s">
        <v>2718</v>
      </c>
      <c r="B342" s="414">
        <v>301</v>
      </c>
      <c r="C342" s="415" t="s">
        <v>2719</v>
      </c>
      <c r="D342" s="414"/>
      <c r="E342" s="414"/>
      <c r="F342" s="417"/>
      <c r="G342" s="417">
        <f>SUM(G343,G353,G363,G372)</f>
        <v>615138000</v>
      </c>
    </row>
    <row r="343" spans="1:7" s="399" customFormat="1" ht="12.75">
      <c r="A343" s="379" t="s">
        <v>2720</v>
      </c>
      <c r="B343" s="418" t="s">
        <v>8</v>
      </c>
      <c r="C343" s="419" t="s">
        <v>129</v>
      </c>
      <c r="D343" s="418"/>
      <c r="E343" s="418"/>
      <c r="F343" s="420"/>
      <c r="G343" s="420">
        <f>SUM(G344,G346,G348,G351)</f>
        <v>22164000</v>
      </c>
    </row>
    <row r="344" spans="1:7" s="399" customFormat="1" ht="12.75">
      <c r="A344" s="379" t="s">
        <v>2721</v>
      </c>
      <c r="B344" s="421">
        <v>521211</v>
      </c>
      <c r="C344" s="422" t="s">
        <v>7</v>
      </c>
      <c r="D344" s="421"/>
      <c r="E344" s="421"/>
      <c r="F344" s="424"/>
      <c r="G344" s="424">
        <f>SUM(G345:G345)</f>
        <v>6000000</v>
      </c>
    </row>
    <row r="345" spans="1:7" s="399" customFormat="1" ht="12.75">
      <c r="A345" s="379" t="s">
        <v>2722</v>
      </c>
      <c r="B345" s="425"/>
      <c r="C345" s="426" t="s">
        <v>3529</v>
      </c>
      <c r="D345" s="425">
        <v>4</v>
      </c>
      <c r="E345" s="425" t="s">
        <v>9</v>
      </c>
      <c r="F345" s="428">
        <v>1500000</v>
      </c>
      <c r="G345" s="428">
        <f t="shared" ref="G345" si="134">ROUNDDOWN(D345*F345,-3)</f>
        <v>6000000</v>
      </c>
    </row>
    <row r="346" spans="1:7" s="399" customFormat="1" ht="12.75">
      <c r="A346" s="379" t="s">
        <v>2726</v>
      </c>
      <c r="B346" s="421">
        <v>521219</v>
      </c>
      <c r="C346" s="422" t="s">
        <v>53</v>
      </c>
      <c r="D346" s="421"/>
      <c r="E346" s="421"/>
      <c r="F346" s="424"/>
      <c r="G346" s="424">
        <f t="shared" ref="G346" si="135">G347</f>
        <v>1000000</v>
      </c>
    </row>
    <row r="347" spans="1:7" s="399" customFormat="1" ht="12.75">
      <c r="A347" s="379" t="s">
        <v>2727</v>
      </c>
      <c r="B347" s="425"/>
      <c r="C347" s="426" t="s">
        <v>3550</v>
      </c>
      <c r="D347" s="425">
        <v>4</v>
      </c>
      <c r="E347" s="425" t="s">
        <v>2728</v>
      </c>
      <c r="F347" s="428">
        <v>250000</v>
      </c>
      <c r="G347" s="428">
        <f>ROUNDDOWN(D347*F347,-3)</f>
        <v>1000000</v>
      </c>
    </row>
    <row r="348" spans="1:7" s="399" customFormat="1" ht="12.75">
      <c r="A348" s="379" t="s">
        <v>2729</v>
      </c>
      <c r="B348" s="421">
        <v>521811</v>
      </c>
      <c r="C348" s="422" t="s">
        <v>64</v>
      </c>
      <c r="D348" s="421"/>
      <c r="E348" s="421"/>
      <c r="F348" s="424"/>
      <c r="G348" s="424">
        <f t="shared" ref="G348" si="136">SUM(G349:G350)</f>
        <v>10000000</v>
      </c>
    </row>
    <row r="349" spans="1:7" s="399" customFormat="1" ht="12.75">
      <c r="A349" s="379" t="s">
        <v>2730</v>
      </c>
      <c r="B349" s="425"/>
      <c r="C349" s="426" t="s">
        <v>3535</v>
      </c>
      <c r="D349" s="425">
        <v>4</v>
      </c>
      <c r="E349" s="425" t="s">
        <v>106</v>
      </c>
      <c r="F349" s="428">
        <v>1000000</v>
      </c>
      <c r="G349" s="428">
        <f t="shared" ref="G349:G350" si="137">ROUNDDOWN(D349*F349,-3)</f>
        <v>4000000</v>
      </c>
    </row>
    <row r="350" spans="1:7" s="399" customFormat="1" ht="12.75">
      <c r="A350" s="379" t="s">
        <v>2731</v>
      </c>
      <c r="B350" s="425"/>
      <c r="C350" s="426" t="s">
        <v>3536</v>
      </c>
      <c r="D350" s="425">
        <v>4</v>
      </c>
      <c r="E350" s="425" t="s">
        <v>106</v>
      </c>
      <c r="F350" s="428">
        <v>1500000</v>
      </c>
      <c r="G350" s="428">
        <f t="shared" si="137"/>
        <v>6000000</v>
      </c>
    </row>
    <row r="351" spans="1:7" s="399" customFormat="1" ht="12.75">
      <c r="A351" s="379" t="s">
        <v>2732</v>
      </c>
      <c r="B351" s="421">
        <v>524111</v>
      </c>
      <c r="C351" s="422" t="s">
        <v>19</v>
      </c>
      <c r="D351" s="421"/>
      <c r="E351" s="421"/>
      <c r="F351" s="424"/>
      <c r="G351" s="424">
        <f t="shared" ref="G351" si="138">G352</f>
        <v>5164000</v>
      </c>
    </row>
    <row r="352" spans="1:7" s="399" customFormat="1" ht="25.5">
      <c r="A352" s="379" t="s">
        <v>2733</v>
      </c>
      <c r="B352" s="425"/>
      <c r="C352" s="426" t="s">
        <v>3684</v>
      </c>
      <c r="D352" s="425">
        <v>1</v>
      </c>
      <c r="E352" s="425" t="s">
        <v>10</v>
      </c>
      <c r="F352" s="428">
        <v>5164000</v>
      </c>
      <c r="G352" s="428">
        <f>ROUNDDOWN(D352*F352,-3)</f>
        <v>5164000</v>
      </c>
    </row>
    <row r="353" spans="1:7" s="399" customFormat="1" ht="12.75">
      <c r="A353" s="379" t="s">
        <v>2735</v>
      </c>
      <c r="B353" s="418" t="s">
        <v>508</v>
      </c>
      <c r="C353" s="419" t="s">
        <v>130</v>
      </c>
      <c r="D353" s="418"/>
      <c r="E353" s="418"/>
      <c r="F353" s="420"/>
      <c r="G353" s="420">
        <f>SUM(G354,G356,G358,G361)</f>
        <v>78000000</v>
      </c>
    </row>
    <row r="354" spans="1:7" s="399" customFormat="1" ht="12.75">
      <c r="A354" s="379" t="s">
        <v>2736</v>
      </c>
      <c r="B354" s="421">
        <v>521211</v>
      </c>
      <c r="C354" s="422" t="s">
        <v>7</v>
      </c>
      <c r="D354" s="421"/>
      <c r="E354" s="421"/>
      <c r="F354" s="424"/>
      <c r="G354" s="424">
        <f>SUM(G355:G355)</f>
        <v>12000000</v>
      </c>
    </row>
    <row r="355" spans="1:7" s="399" customFormat="1" ht="12.75">
      <c r="A355" s="379" t="s">
        <v>2737</v>
      </c>
      <c r="B355" s="425"/>
      <c r="C355" s="426" t="s">
        <v>3529</v>
      </c>
      <c r="D355" s="425">
        <v>8</v>
      </c>
      <c r="E355" s="425" t="s">
        <v>9</v>
      </c>
      <c r="F355" s="428">
        <v>1500000</v>
      </c>
      <c r="G355" s="428">
        <f t="shared" ref="G355" si="139">ROUNDDOWN(D355*F355,-3)</f>
        <v>12000000</v>
      </c>
    </row>
    <row r="356" spans="1:7" s="399" customFormat="1" ht="12.75">
      <c r="A356" s="379" t="s">
        <v>2740</v>
      </c>
      <c r="B356" s="421">
        <v>521219</v>
      </c>
      <c r="C356" s="422" t="s">
        <v>53</v>
      </c>
      <c r="D356" s="421"/>
      <c r="E356" s="421"/>
      <c r="F356" s="424"/>
      <c r="G356" s="424">
        <f t="shared" ref="G356" si="140">G357</f>
        <v>1000000</v>
      </c>
    </row>
    <row r="357" spans="1:7" s="399" customFormat="1" ht="12.75">
      <c r="A357" s="379" t="s">
        <v>2741</v>
      </c>
      <c r="B357" s="425"/>
      <c r="C357" s="426" t="s">
        <v>3550</v>
      </c>
      <c r="D357" s="425">
        <v>4</v>
      </c>
      <c r="E357" s="425" t="s">
        <v>9</v>
      </c>
      <c r="F357" s="428">
        <v>250000</v>
      </c>
      <c r="G357" s="428">
        <f>ROUNDDOWN(D357*F357,-3)</f>
        <v>1000000</v>
      </c>
    </row>
    <row r="358" spans="1:7" s="399" customFormat="1" ht="12.75">
      <c r="A358" s="379" t="s">
        <v>2742</v>
      </c>
      <c r="B358" s="421">
        <v>521811</v>
      </c>
      <c r="C358" s="422" t="s">
        <v>64</v>
      </c>
      <c r="D358" s="421"/>
      <c r="E358" s="421"/>
      <c r="F358" s="424"/>
      <c r="G358" s="424">
        <f t="shared" ref="G358" si="141">SUM(G359:G360)</f>
        <v>20000000</v>
      </c>
    </row>
    <row r="359" spans="1:7" s="399" customFormat="1" ht="12.75">
      <c r="A359" s="379" t="s">
        <v>2743</v>
      </c>
      <c r="B359" s="425"/>
      <c r="C359" s="426" t="s">
        <v>3535</v>
      </c>
      <c r="D359" s="425">
        <v>8</v>
      </c>
      <c r="E359" s="425" t="s">
        <v>106</v>
      </c>
      <c r="F359" s="428">
        <v>1000000</v>
      </c>
      <c r="G359" s="428">
        <f t="shared" ref="G359:G360" si="142">ROUNDDOWN(D359*F359,-3)</f>
        <v>8000000</v>
      </c>
    </row>
    <row r="360" spans="1:7" s="399" customFormat="1" ht="12.75">
      <c r="A360" s="379" t="s">
        <v>2744</v>
      </c>
      <c r="B360" s="425"/>
      <c r="C360" s="426" t="s">
        <v>3536</v>
      </c>
      <c r="D360" s="425">
        <v>8</v>
      </c>
      <c r="E360" s="425" t="s">
        <v>106</v>
      </c>
      <c r="F360" s="428">
        <v>1500000</v>
      </c>
      <c r="G360" s="428">
        <f t="shared" si="142"/>
        <v>12000000</v>
      </c>
    </row>
    <row r="361" spans="1:7" s="399" customFormat="1" ht="12.75">
      <c r="A361" s="379" t="s">
        <v>2747</v>
      </c>
      <c r="B361" s="421">
        <v>524111</v>
      </c>
      <c r="C361" s="422" t="s">
        <v>19</v>
      </c>
      <c r="D361" s="421"/>
      <c r="E361" s="421"/>
      <c r="F361" s="424"/>
      <c r="G361" s="424">
        <f t="shared" ref="G361" si="143">G362</f>
        <v>45000000</v>
      </c>
    </row>
    <row r="362" spans="1:7" s="399" customFormat="1" ht="12.75">
      <c r="A362" s="379" t="s">
        <v>2748</v>
      </c>
      <c r="B362" s="425"/>
      <c r="C362" s="426" t="s">
        <v>3685</v>
      </c>
      <c r="D362" s="425">
        <v>10</v>
      </c>
      <c r="E362" s="425" t="s">
        <v>10</v>
      </c>
      <c r="F362" s="428">
        <v>4500000</v>
      </c>
      <c r="G362" s="428">
        <f>ROUNDDOWN(D362*F362,-3)</f>
        <v>45000000</v>
      </c>
    </row>
    <row r="363" spans="1:7" s="399" customFormat="1" ht="12.75">
      <c r="A363" s="379" t="s">
        <v>2750</v>
      </c>
      <c r="B363" s="418" t="s">
        <v>509</v>
      </c>
      <c r="C363" s="419" t="s">
        <v>131</v>
      </c>
      <c r="D363" s="418"/>
      <c r="E363" s="418"/>
      <c r="F363" s="420"/>
      <c r="G363" s="420">
        <f>SUM(G364,G367,G370)</f>
        <v>80408000</v>
      </c>
    </row>
    <row r="364" spans="1:7" s="399" customFormat="1" ht="12.75">
      <c r="A364" s="379" t="s">
        <v>2751</v>
      </c>
      <c r="B364" s="421">
        <v>521211</v>
      </c>
      <c r="C364" s="422" t="s">
        <v>7</v>
      </c>
      <c r="D364" s="421"/>
      <c r="E364" s="421"/>
      <c r="F364" s="424"/>
      <c r="G364" s="424">
        <f>SUM(G365:G366)</f>
        <v>21000000</v>
      </c>
    </row>
    <row r="365" spans="1:7" s="399" customFormat="1" ht="12.75">
      <c r="A365" s="379" t="s">
        <v>2752</v>
      </c>
      <c r="B365" s="425"/>
      <c r="C365" s="426" t="s">
        <v>3529</v>
      </c>
      <c r="D365" s="425">
        <v>7</v>
      </c>
      <c r="E365" s="425" t="s">
        <v>9</v>
      </c>
      <c r="F365" s="428">
        <v>1500000</v>
      </c>
      <c r="G365" s="428">
        <f t="shared" ref="G365:G366" si="144">ROUNDDOWN(D365*F365,-3)</f>
        <v>10500000</v>
      </c>
    </row>
    <row r="366" spans="1:7" s="399" customFormat="1" ht="12.75">
      <c r="A366" s="379" t="s">
        <v>2753</v>
      </c>
      <c r="B366" s="425"/>
      <c r="C366" s="426" t="s">
        <v>3683</v>
      </c>
      <c r="D366" s="425">
        <v>150</v>
      </c>
      <c r="E366" s="425" t="s">
        <v>10</v>
      </c>
      <c r="F366" s="428">
        <v>70000</v>
      </c>
      <c r="G366" s="428">
        <f t="shared" si="144"/>
        <v>10500000</v>
      </c>
    </row>
    <row r="367" spans="1:7" s="399" customFormat="1" ht="12.75">
      <c r="A367" s="379" t="s">
        <v>2755</v>
      </c>
      <c r="B367" s="421">
        <v>521811</v>
      </c>
      <c r="C367" s="422" t="s">
        <v>64</v>
      </c>
      <c r="D367" s="421"/>
      <c r="E367" s="421"/>
      <c r="F367" s="424"/>
      <c r="G367" s="424">
        <f t="shared" ref="G367" si="145">SUM(G368:G369)</f>
        <v>17500000</v>
      </c>
    </row>
    <row r="368" spans="1:7" s="399" customFormat="1" ht="12.75">
      <c r="A368" s="379" t="s">
        <v>2756</v>
      </c>
      <c r="B368" s="425"/>
      <c r="C368" s="426" t="s">
        <v>3535</v>
      </c>
      <c r="D368" s="425">
        <v>7</v>
      </c>
      <c r="E368" s="425" t="s">
        <v>106</v>
      </c>
      <c r="F368" s="428">
        <v>1000000</v>
      </c>
      <c r="G368" s="428">
        <f t="shared" ref="G368:G369" si="146">ROUNDDOWN(D368*F368,-3)</f>
        <v>7000000</v>
      </c>
    </row>
    <row r="369" spans="1:7" s="399" customFormat="1" ht="12.75">
      <c r="A369" s="379" t="s">
        <v>2757</v>
      </c>
      <c r="B369" s="425"/>
      <c r="C369" s="426" t="s">
        <v>3536</v>
      </c>
      <c r="D369" s="425">
        <v>7</v>
      </c>
      <c r="E369" s="425" t="s">
        <v>106</v>
      </c>
      <c r="F369" s="428">
        <v>1500000</v>
      </c>
      <c r="G369" s="428">
        <f t="shared" si="146"/>
        <v>10500000</v>
      </c>
    </row>
    <row r="370" spans="1:7" s="399" customFormat="1" ht="12.75">
      <c r="A370" s="379" t="s">
        <v>2760</v>
      </c>
      <c r="B370" s="421">
        <v>524111</v>
      </c>
      <c r="C370" s="422" t="s">
        <v>19</v>
      </c>
      <c r="D370" s="421"/>
      <c r="E370" s="421"/>
      <c r="F370" s="424"/>
      <c r="G370" s="424">
        <f t="shared" ref="G370" si="147">G371</f>
        <v>41908000</v>
      </c>
    </row>
    <row r="371" spans="1:7" s="399" customFormat="1" ht="25.5">
      <c r="A371" s="379" t="s">
        <v>2761</v>
      </c>
      <c r="B371" s="425"/>
      <c r="C371" s="426" t="s">
        <v>3686</v>
      </c>
      <c r="D371" s="425">
        <v>8</v>
      </c>
      <c r="E371" s="425" t="s">
        <v>10</v>
      </c>
      <c r="F371" s="428">
        <v>5238500</v>
      </c>
      <c r="G371" s="428">
        <f>ROUNDDOWN(D371*F371,-3)</f>
        <v>41908000</v>
      </c>
    </row>
    <row r="372" spans="1:7" s="399" customFormat="1" ht="12.75">
      <c r="A372" s="379" t="s">
        <v>4851</v>
      </c>
      <c r="B372" s="418" t="s">
        <v>511</v>
      </c>
      <c r="C372" s="419" t="s">
        <v>4820</v>
      </c>
      <c r="D372" s="418"/>
      <c r="E372" s="418"/>
      <c r="F372" s="420"/>
      <c r="G372" s="420">
        <f>G373</f>
        <v>434566000</v>
      </c>
    </row>
    <row r="373" spans="1:7" s="399" customFormat="1" ht="12.75">
      <c r="A373" s="379" t="s">
        <v>4825</v>
      </c>
      <c r="B373" s="421">
        <v>524111</v>
      </c>
      <c r="C373" s="422" t="s">
        <v>19</v>
      </c>
      <c r="D373" s="421"/>
      <c r="E373" s="421"/>
      <c r="F373" s="424"/>
      <c r="G373" s="424">
        <f>G374</f>
        <v>434566000</v>
      </c>
    </row>
    <row r="374" spans="1:7" s="399" customFormat="1" ht="12.75">
      <c r="A374" s="379" t="s">
        <v>4852</v>
      </c>
      <c r="B374" s="425"/>
      <c r="C374" s="426" t="s">
        <v>4837</v>
      </c>
      <c r="D374" s="425">
        <v>1</v>
      </c>
      <c r="E374" s="425" t="s">
        <v>23</v>
      </c>
      <c r="F374" s="428">
        <v>434566000</v>
      </c>
      <c r="G374" s="428">
        <f t="shared" ref="G374" si="148">ROUNDDOWN(D374*F374,-3)</f>
        <v>434566000</v>
      </c>
    </row>
    <row r="375" spans="1:7" s="399" customFormat="1" ht="12.75">
      <c r="A375" s="379" t="s">
        <v>2763</v>
      </c>
      <c r="B375" s="411" t="s">
        <v>3687</v>
      </c>
      <c r="C375" s="412" t="s">
        <v>2765</v>
      </c>
      <c r="D375" s="411">
        <v>2</v>
      </c>
      <c r="E375" s="411" t="s">
        <v>3681</v>
      </c>
      <c r="F375" s="413"/>
      <c r="G375" s="413">
        <f>SUM(G376,G401)</f>
        <v>633732000</v>
      </c>
    </row>
    <row r="376" spans="1:7" s="399" customFormat="1" ht="25.5">
      <c r="A376" s="379" t="s">
        <v>3031</v>
      </c>
      <c r="B376" s="414">
        <v>301</v>
      </c>
      <c r="C376" s="415" t="s">
        <v>3032</v>
      </c>
      <c r="D376" s="414"/>
      <c r="E376" s="414"/>
      <c r="F376" s="417"/>
      <c r="G376" s="417">
        <f>SUM(G377,G387,G398)</f>
        <v>507200000</v>
      </c>
    </row>
    <row r="377" spans="1:7" s="399" customFormat="1" ht="25.5">
      <c r="A377" s="379" t="s">
        <v>3033</v>
      </c>
      <c r="B377" s="418" t="s">
        <v>8</v>
      </c>
      <c r="C377" s="419" t="s">
        <v>174</v>
      </c>
      <c r="D377" s="418"/>
      <c r="E377" s="418"/>
      <c r="F377" s="420"/>
      <c r="G377" s="420">
        <f>SUM(G378,G383,G385)</f>
        <v>43789000</v>
      </c>
    </row>
    <row r="378" spans="1:7" s="399" customFormat="1" ht="12.75">
      <c r="A378" s="379" t="s">
        <v>3034</v>
      </c>
      <c r="B378" s="421">
        <v>521211</v>
      </c>
      <c r="C378" s="422" t="s">
        <v>7</v>
      </c>
      <c r="D378" s="421"/>
      <c r="E378" s="421"/>
      <c r="F378" s="424"/>
      <c r="G378" s="424">
        <f>SUM(G379:G382)</f>
        <v>23250000</v>
      </c>
    </row>
    <row r="379" spans="1:7" s="399" customFormat="1" ht="12.75">
      <c r="A379" s="379" t="s">
        <v>3035</v>
      </c>
      <c r="B379" s="425"/>
      <c r="C379" s="426" t="s">
        <v>3529</v>
      </c>
      <c r="D379" s="425">
        <v>3</v>
      </c>
      <c r="E379" s="425" t="s">
        <v>9</v>
      </c>
      <c r="F379" s="428">
        <v>1500000</v>
      </c>
      <c r="G379" s="428">
        <f t="shared" ref="G379:G382" si="149">ROUNDDOWN(D379*F379,-3)</f>
        <v>4500000</v>
      </c>
    </row>
    <row r="380" spans="1:7" s="399" customFormat="1" ht="12.75">
      <c r="A380" s="379" t="s">
        <v>3036</v>
      </c>
      <c r="B380" s="425"/>
      <c r="C380" s="426" t="s">
        <v>3683</v>
      </c>
      <c r="D380" s="425">
        <v>150</v>
      </c>
      <c r="E380" s="425" t="s">
        <v>10</v>
      </c>
      <c r="F380" s="428">
        <v>75000</v>
      </c>
      <c r="G380" s="428">
        <f t="shared" si="149"/>
        <v>11250000</v>
      </c>
    </row>
    <row r="381" spans="1:7" s="399" customFormat="1" ht="12.75">
      <c r="A381" s="379" t="s">
        <v>3037</v>
      </c>
      <c r="B381" s="425"/>
      <c r="C381" s="426" t="s">
        <v>3530</v>
      </c>
      <c r="D381" s="425">
        <v>3</v>
      </c>
      <c r="E381" s="425" t="s">
        <v>106</v>
      </c>
      <c r="F381" s="428">
        <v>1000000</v>
      </c>
      <c r="G381" s="428">
        <f t="shared" si="149"/>
        <v>3000000</v>
      </c>
    </row>
    <row r="382" spans="1:7" s="399" customFormat="1" ht="12.75">
      <c r="A382" s="379" t="s">
        <v>3038</v>
      </c>
      <c r="B382" s="425"/>
      <c r="C382" s="426" t="s">
        <v>3531</v>
      </c>
      <c r="D382" s="425">
        <v>3</v>
      </c>
      <c r="E382" s="425" t="s">
        <v>106</v>
      </c>
      <c r="F382" s="428">
        <v>1500000</v>
      </c>
      <c r="G382" s="428">
        <f t="shared" si="149"/>
        <v>4500000</v>
      </c>
    </row>
    <row r="383" spans="1:7" s="399" customFormat="1" ht="12.75">
      <c r="A383" s="379" t="s">
        <v>3040</v>
      </c>
      <c r="B383" s="421">
        <v>521219</v>
      </c>
      <c r="C383" s="422" t="s">
        <v>53</v>
      </c>
      <c r="D383" s="421"/>
      <c r="E383" s="421"/>
      <c r="F383" s="424"/>
      <c r="G383" s="424">
        <f t="shared" ref="G383" si="150">G384</f>
        <v>2000000</v>
      </c>
    </row>
    <row r="384" spans="1:7" s="399" customFormat="1" ht="25.5">
      <c r="A384" s="379" t="s">
        <v>3041</v>
      </c>
      <c r="B384" s="425"/>
      <c r="C384" s="426" t="s">
        <v>3688</v>
      </c>
      <c r="D384" s="425">
        <v>1</v>
      </c>
      <c r="E384" s="425" t="s">
        <v>153</v>
      </c>
      <c r="F384" s="428">
        <v>2000000</v>
      </c>
      <c r="G384" s="428">
        <f>ROUNDDOWN(D384*F384,-3)</f>
        <v>2000000</v>
      </c>
    </row>
    <row r="385" spans="1:7" s="399" customFormat="1" ht="12.75">
      <c r="A385" s="379" t="s">
        <v>3043</v>
      </c>
      <c r="B385" s="421">
        <v>524111</v>
      </c>
      <c r="C385" s="422" t="s">
        <v>19</v>
      </c>
      <c r="D385" s="421"/>
      <c r="E385" s="421"/>
      <c r="F385" s="424"/>
      <c r="G385" s="424">
        <f t="shared" ref="G385" si="151">G386</f>
        <v>18539000</v>
      </c>
    </row>
    <row r="386" spans="1:7" s="399" customFormat="1" ht="12.75">
      <c r="A386" s="379" t="s">
        <v>3044</v>
      </c>
      <c r="B386" s="425"/>
      <c r="C386" s="426" t="s">
        <v>3689</v>
      </c>
      <c r="D386" s="425">
        <v>3</v>
      </c>
      <c r="E386" s="425" t="s">
        <v>10</v>
      </c>
      <c r="F386" s="428">
        <v>6179667</v>
      </c>
      <c r="G386" s="428">
        <f>ROUNDDOWN(D386*F386,-3)</f>
        <v>18539000</v>
      </c>
    </row>
    <row r="387" spans="1:7" s="399" customFormat="1" ht="12.75">
      <c r="A387" s="379" t="s">
        <v>3046</v>
      </c>
      <c r="B387" s="418" t="s">
        <v>508</v>
      </c>
      <c r="C387" s="419" t="s">
        <v>175</v>
      </c>
      <c r="D387" s="418"/>
      <c r="E387" s="418"/>
      <c r="F387" s="420"/>
      <c r="G387" s="420">
        <f>SUM(G388,G394,G396)</f>
        <v>75940000</v>
      </c>
    </row>
    <row r="388" spans="1:7" s="399" customFormat="1" ht="12.75">
      <c r="A388" s="379" t="s">
        <v>3047</v>
      </c>
      <c r="B388" s="421">
        <v>521211</v>
      </c>
      <c r="C388" s="422" t="s">
        <v>7</v>
      </c>
      <c r="D388" s="421"/>
      <c r="E388" s="421"/>
      <c r="F388" s="424"/>
      <c r="G388" s="424">
        <f>SUM(G389:G393)</f>
        <v>13525000</v>
      </c>
    </row>
    <row r="389" spans="1:7" s="399" customFormat="1" ht="12.75">
      <c r="A389" s="379" t="s">
        <v>3048</v>
      </c>
      <c r="B389" s="425"/>
      <c r="C389" s="426" t="s">
        <v>3529</v>
      </c>
      <c r="D389" s="425">
        <v>2</v>
      </c>
      <c r="E389" s="425" t="s">
        <v>9</v>
      </c>
      <c r="F389" s="428">
        <v>1500000</v>
      </c>
      <c r="G389" s="428">
        <f t="shared" ref="G389:G393" si="152">ROUNDDOWN(D389*F389,-3)</f>
        <v>3000000</v>
      </c>
    </row>
    <row r="390" spans="1:7" s="399" customFormat="1" ht="12.75">
      <c r="A390" s="379" t="s">
        <v>3049</v>
      </c>
      <c r="B390" s="425"/>
      <c r="C390" s="426" t="s">
        <v>3683</v>
      </c>
      <c r="D390" s="425">
        <v>47</v>
      </c>
      <c r="E390" s="425" t="s">
        <v>10</v>
      </c>
      <c r="F390" s="428">
        <v>75000</v>
      </c>
      <c r="G390" s="428">
        <f t="shared" si="152"/>
        <v>3525000</v>
      </c>
    </row>
    <row r="391" spans="1:7" s="399" customFormat="1" ht="12.75">
      <c r="A391" s="379" t="s">
        <v>3050</v>
      </c>
      <c r="B391" s="425"/>
      <c r="C391" s="426" t="s">
        <v>3690</v>
      </c>
      <c r="D391" s="425">
        <v>4</v>
      </c>
      <c r="E391" s="425" t="s">
        <v>176</v>
      </c>
      <c r="F391" s="428">
        <v>500000</v>
      </c>
      <c r="G391" s="428">
        <f t="shared" si="152"/>
        <v>2000000</v>
      </c>
    </row>
    <row r="392" spans="1:7" s="399" customFormat="1" ht="12.75">
      <c r="A392" s="379" t="s">
        <v>3052</v>
      </c>
      <c r="B392" s="425"/>
      <c r="C392" s="426" t="s">
        <v>3532</v>
      </c>
      <c r="D392" s="425">
        <v>2</v>
      </c>
      <c r="E392" s="425" t="s">
        <v>106</v>
      </c>
      <c r="F392" s="428">
        <v>1000000</v>
      </c>
      <c r="G392" s="428">
        <f t="shared" si="152"/>
        <v>2000000</v>
      </c>
    </row>
    <row r="393" spans="1:7" s="399" customFormat="1" ht="12.75">
      <c r="A393" s="379" t="s">
        <v>3053</v>
      </c>
      <c r="B393" s="425"/>
      <c r="C393" s="426" t="s">
        <v>3533</v>
      </c>
      <c r="D393" s="425">
        <v>2</v>
      </c>
      <c r="E393" s="425" t="s">
        <v>106</v>
      </c>
      <c r="F393" s="428">
        <v>1500000</v>
      </c>
      <c r="G393" s="428">
        <f t="shared" si="152"/>
        <v>3000000</v>
      </c>
    </row>
    <row r="394" spans="1:7" s="399" customFormat="1" ht="12.75">
      <c r="A394" s="379" t="s">
        <v>3056</v>
      </c>
      <c r="B394" s="421">
        <v>521219</v>
      </c>
      <c r="C394" s="422" t="s">
        <v>53</v>
      </c>
      <c r="D394" s="421"/>
      <c r="E394" s="421"/>
      <c r="F394" s="424"/>
      <c r="G394" s="424">
        <f>SUM(G395:G395)</f>
        <v>2000000</v>
      </c>
    </row>
    <row r="395" spans="1:7" s="399" customFormat="1" ht="25.5">
      <c r="A395" s="379" t="s">
        <v>3057</v>
      </c>
      <c r="B395" s="425"/>
      <c r="C395" s="426" t="s">
        <v>4853</v>
      </c>
      <c r="D395" s="425">
        <v>1</v>
      </c>
      <c r="E395" s="425" t="s">
        <v>60</v>
      </c>
      <c r="F395" s="428">
        <v>2000000</v>
      </c>
      <c r="G395" s="428">
        <f t="shared" ref="G395" si="153">ROUNDDOWN(D395*F395,-3)</f>
        <v>2000000</v>
      </c>
    </row>
    <row r="396" spans="1:7" s="399" customFormat="1" ht="12.75">
      <c r="A396" s="379" t="s">
        <v>3063</v>
      </c>
      <c r="B396" s="421">
        <v>524111</v>
      </c>
      <c r="C396" s="422" t="s">
        <v>19</v>
      </c>
      <c r="D396" s="421"/>
      <c r="E396" s="421"/>
      <c r="F396" s="424"/>
      <c r="G396" s="424">
        <f t="shared" ref="G396" si="154">G397</f>
        <v>60415000</v>
      </c>
    </row>
    <row r="397" spans="1:7" s="399" customFormat="1" ht="12.75">
      <c r="A397" s="379" t="s">
        <v>3064</v>
      </c>
      <c r="B397" s="425"/>
      <c r="C397" s="426" t="s">
        <v>3691</v>
      </c>
      <c r="D397" s="425">
        <v>12</v>
      </c>
      <c r="E397" s="425" t="s">
        <v>10</v>
      </c>
      <c r="F397" s="428">
        <v>5034585</v>
      </c>
      <c r="G397" s="428">
        <f>ROUNDDOWN(D397*F397,-3)</f>
        <v>60415000</v>
      </c>
    </row>
    <row r="398" spans="1:7" s="399" customFormat="1" ht="12.75">
      <c r="A398" s="379" t="s">
        <v>4854</v>
      </c>
      <c r="B398" s="418" t="s">
        <v>509</v>
      </c>
      <c r="C398" s="419" t="s">
        <v>4820</v>
      </c>
      <c r="D398" s="418"/>
      <c r="E398" s="418"/>
      <c r="F398" s="420"/>
      <c r="G398" s="420">
        <f>G399</f>
        <v>387471000</v>
      </c>
    </row>
    <row r="399" spans="1:7" s="399" customFormat="1" ht="12.75">
      <c r="A399" s="379" t="s">
        <v>4824</v>
      </c>
      <c r="B399" s="421">
        <v>524111</v>
      </c>
      <c r="C399" s="422" t="s">
        <v>19</v>
      </c>
      <c r="D399" s="421"/>
      <c r="E399" s="421"/>
      <c r="F399" s="424"/>
      <c r="G399" s="424">
        <f>G400</f>
        <v>387471000</v>
      </c>
    </row>
    <row r="400" spans="1:7" s="399" customFormat="1" ht="12.75">
      <c r="A400" s="379" t="s">
        <v>4855</v>
      </c>
      <c r="B400" s="425"/>
      <c r="C400" s="426" t="s">
        <v>4837</v>
      </c>
      <c r="D400" s="425">
        <v>1</v>
      </c>
      <c r="E400" s="425" t="s">
        <v>9</v>
      </c>
      <c r="F400" s="428">
        <v>387471000</v>
      </c>
      <c r="G400" s="428">
        <f t="shared" ref="G400" si="155">ROUNDDOWN(D400*F400,-3)</f>
        <v>387471000</v>
      </c>
    </row>
    <row r="401" spans="1:7" s="399" customFormat="1" ht="25.5">
      <c r="A401" s="379" t="s">
        <v>3068</v>
      </c>
      <c r="B401" s="414">
        <v>302</v>
      </c>
      <c r="C401" s="415" t="s">
        <v>3070</v>
      </c>
      <c r="D401" s="414"/>
      <c r="E401" s="414"/>
      <c r="F401" s="417"/>
      <c r="G401" s="417">
        <f>SUM(G402,G413)</f>
        <v>126532000</v>
      </c>
    </row>
    <row r="402" spans="1:7" s="399" customFormat="1" ht="12.75">
      <c r="A402" s="379" t="s">
        <v>3071</v>
      </c>
      <c r="B402" s="418" t="s">
        <v>8</v>
      </c>
      <c r="C402" s="419" t="s">
        <v>178</v>
      </c>
      <c r="D402" s="418"/>
      <c r="E402" s="418"/>
      <c r="F402" s="420"/>
      <c r="G402" s="420">
        <f t="shared" ref="G402" si="156">SUM(G403,G409,G411)</f>
        <v>50069000</v>
      </c>
    </row>
    <row r="403" spans="1:7" s="399" customFormat="1" ht="12.75">
      <c r="A403" s="379" t="s">
        <v>3072</v>
      </c>
      <c r="B403" s="421">
        <v>521211</v>
      </c>
      <c r="C403" s="422" t="s">
        <v>7</v>
      </c>
      <c r="D403" s="421"/>
      <c r="E403" s="421"/>
      <c r="F403" s="424"/>
      <c r="G403" s="424">
        <f t="shared" ref="G403" si="157">SUM(G404:G408)</f>
        <v>17900000</v>
      </c>
    </row>
    <row r="404" spans="1:7" s="399" customFormat="1" ht="12.75">
      <c r="A404" s="379" t="s">
        <v>3073</v>
      </c>
      <c r="B404" s="425"/>
      <c r="C404" s="426" t="s">
        <v>3529</v>
      </c>
      <c r="D404" s="425">
        <v>4</v>
      </c>
      <c r="E404" s="425" t="s">
        <v>9</v>
      </c>
      <c r="F404" s="428">
        <v>1500000</v>
      </c>
      <c r="G404" s="428">
        <f t="shared" ref="G404:G408" si="158">ROUNDDOWN(D404*F404,-3)</f>
        <v>6000000</v>
      </c>
    </row>
    <row r="405" spans="1:7" s="399" customFormat="1" ht="12.75">
      <c r="A405" s="379" t="s">
        <v>3074</v>
      </c>
      <c r="B405" s="425"/>
      <c r="C405" s="426" t="s">
        <v>3683</v>
      </c>
      <c r="D405" s="425">
        <v>12</v>
      </c>
      <c r="E405" s="425" t="s">
        <v>10</v>
      </c>
      <c r="F405" s="428">
        <v>75000</v>
      </c>
      <c r="G405" s="428">
        <f t="shared" si="158"/>
        <v>900000</v>
      </c>
    </row>
    <row r="406" spans="1:7" s="399" customFormat="1" ht="12.75">
      <c r="A406" s="379" t="s">
        <v>3075</v>
      </c>
      <c r="B406" s="425"/>
      <c r="C406" s="426" t="s">
        <v>3530</v>
      </c>
      <c r="D406" s="425">
        <v>4</v>
      </c>
      <c r="E406" s="425" t="s">
        <v>106</v>
      </c>
      <c r="F406" s="428">
        <v>1000000</v>
      </c>
      <c r="G406" s="428">
        <f t="shared" si="158"/>
        <v>4000000</v>
      </c>
    </row>
    <row r="407" spans="1:7" s="399" customFormat="1" ht="12.75">
      <c r="A407" s="379" t="s">
        <v>3076</v>
      </c>
      <c r="B407" s="425"/>
      <c r="C407" s="426" t="s">
        <v>3531</v>
      </c>
      <c r="D407" s="425">
        <v>4</v>
      </c>
      <c r="E407" s="425" t="s">
        <v>106</v>
      </c>
      <c r="F407" s="428">
        <v>1500000</v>
      </c>
      <c r="G407" s="428">
        <f t="shared" si="158"/>
        <v>6000000</v>
      </c>
    </row>
    <row r="408" spans="1:7" s="399" customFormat="1" ht="12.75">
      <c r="A408" s="379" t="s">
        <v>3077</v>
      </c>
      <c r="B408" s="425"/>
      <c r="C408" s="426" t="s">
        <v>3692</v>
      </c>
      <c r="D408" s="425">
        <v>2</v>
      </c>
      <c r="E408" s="425" t="s">
        <v>176</v>
      </c>
      <c r="F408" s="428">
        <v>500000</v>
      </c>
      <c r="G408" s="428">
        <f t="shared" si="158"/>
        <v>1000000</v>
      </c>
    </row>
    <row r="409" spans="1:7" s="399" customFormat="1" ht="12.75">
      <c r="A409" s="379" t="s">
        <v>3079</v>
      </c>
      <c r="B409" s="421">
        <v>521219</v>
      </c>
      <c r="C409" s="422" t="s">
        <v>53</v>
      </c>
      <c r="D409" s="421"/>
      <c r="E409" s="421"/>
      <c r="F409" s="424"/>
      <c r="G409" s="424">
        <f t="shared" ref="G409" si="159">G410</f>
        <v>2000000</v>
      </c>
    </row>
    <row r="410" spans="1:7" s="399" customFormat="1" ht="25.5">
      <c r="A410" s="379" t="s">
        <v>3080</v>
      </c>
      <c r="B410" s="425"/>
      <c r="C410" s="426" t="s">
        <v>3688</v>
      </c>
      <c r="D410" s="425">
        <v>1</v>
      </c>
      <c r="E410" s="425" t="s">
        <v>3605</v>
      </c>
      <c r="F410" s="428">
        <v>2000000</v>
      </c>
      <c r="G410" s="428">
        <f>ROUNDDOWN(D410*F410,-3)</f>
        <v>2000000</v>
      </c>
    </row>
    <row r="411" spans="1:7" s="399" customFormat="1" ht="12.75">
      <c r="A411" s="379" t="s">
        <v>3081</v>
      </c>
      <c r="B411" s="421">
        <v>524111</v>
      </c>
      <c r="C411" s="422" t="s">
        <v>19</v>
      </c>
      <c r="D411" s="421"/>
      <c r="E411" s="421"/>
      <c r="F411" s="424"/>
      <c r="G411" s="424">
        <f t="shared" ref="G411" si="160">G412</f>
        <v>30169000</v>
      </c>
    </row>
    <row r="412" spans="1:7" s="399" customFormat="1" ht="12.75">
      <c r="A412" s="379" t="s">
        <v>3082</v>
      </c>
      <c r="B412" s="425"/>
      <c r="C412" s="426" t="s">
        <v>4856</v>
      </c>
      <c r="D412" s="425">
        <v>6</v>
      </c>
      <c r="E412" s="425" t="s">
        <v>10</v>
      </c>
      <c r="F412" s="428">
        <v>5028317</v>
      </c>
      <c r="G412" s="428">
        <f>ROUNDDOWN(D412*F412,-3)</f>
        <v>30169000</v>
      </c>
    </row>
    <row r="413" spans="1:7" s="399" customFormat="1" ht="12.75">
      <c r="A413" s="379" t="s">
        <v>4857</v>
      </c>
      <c r="B413" s="418" t="s">
        <v>508</v>
      </c>
      <c r="C413" s="419" t="s">
        <v>4820</v>
      </c>
      <c r="D413" s="418"/>
      <c r="E413" s="418"/>
      <c r="F413" s="420"/>
      <c r="G413" s="420">
        <f>G414</f>
        <v>76463000</v>
      </c>
    </row>
    <row r="414" spans="1:7" s="399" customFormat="1" ht="12.75">
      <c r="A414" s="379" t="s">
        <v>4829</v>
      </c>
      <c r="B414" s="421">
        <v>521219</v>
      </c>
      <c r="C414" s="422" t="s">
        <v>53</v>
      </c>
      <c r="D414" s="421"/>
      <c r="E414" s="421"/>
      <c r="F414" s="424"/>
      <c r="G414" s="424">
        <f>G415</f>
        <v>76463000</v>
      </c>
    </row>
    <row r="415" spans="1:7" s="399" customFormat="1" ht="12.75">
      <c r="A415" s="379" t="s">
        <v>4858</v>
      </c>
      <c r="B415" s="425"/>
      <c r="C415" s="426" t="s">
        <v>4837</v>
      </c>
      <c r="D415" s="425">
        <v>1</v>
      </c>
      <c r="E415" s="425" t="s">
        <v>23</v>
      </c>
      <c r="F415" s="428">
        <v>76463900</v>
      </c>
      <c r="G415" s="428">
        <f t="shared" ref="G415" si="161">ROUNDDOWN(D415*F415,-3)</f>
        <v>76463000</v>
      </c>
    </row>
    <row r="416" spans="1:7" s="399" customFormat="1" ht="12.75">
      <c r="A416" s="379" t="s">
        <v>3083</v>
      </c>
      <c r="B416" s="411" t="s">
        <v>3693</v>
      </c>
      <c r="C416" s="412" t="s">
        <v>3085</v>
      </c>
      <c r="D416" s="411">
        <v>1</v>
      </c>
      <c r="E416" s="411" t="s">
        <v>3681</v>
      </c>
      <c r="F416" s="413"/>
      <c r="G416" s="413">
        <f t="shared" ref="G416" si="162">G417</f>
        <v>289920000</v>
      </c>
    </row>
    <row r="417" spans="1:7" s="399" customFormat="1" ht="25.5">
      <c r="A417" s="379" t="s">
        <v>3297</v>
      </c>
      <c r="B417" s="414">
        <v>301</v>
      </c>
      <c r="C417" s="415" t="s">
        <v>3298</v>
      </c>
      <c r="D417" s="414"/>
      <c r="E417" s="414"/>
      <c r="F417" s="417"/>
      <c r="G417" s="417">
        <f>SUM(G418,G426,G432,G436,G443,G447,G455)</f>
        <v>289920000</v>
      </c>
    </row>
    <row r="418" spans="1:7" s="399" customFormat="1" ht="12.75">
      <c r="A418" s="379" t="s">
        <v>3299</v>
      </c>
      <c r="B418" s="418" t="s">
        <v>8</v>
      </c>
      <c r="C418" s="419" t="s">
        <v>143</v>
      </c>
      <c r="D418" s="418"/>
      <c r="E418" s="418"/>
      <c r="F418" s="420"/>
      <c r="G418" s="420">
        <f>SUM(G419,G424)</f>
        <v>27102000</v>
      </c>
    </row>
    <row r="419" spans="1:7" s="399" customFormat="1" ht="12.75">
      <c r="A419" s="379" t="s">
        <v>3300</v>
      </c>
      <c r="B419" s="421">
        <v>521211</v>
      </c>
      <c r="C419" s="422" t="s">
        <v>7</v>
      </c>
      <c r="D419" s="421"/>
      <c r="E419" s="421"/>
      <c r="F419" s="424"/>
      <c r="G419" s="424">
        <f t="shared" ref="G419" si="163">SUM(G420:G423)</f>
        <v>18400000</v>
      </c>
    </row>
    <row r="420" spans="1:7" s="399" customFormat="1" ht="12.75">
      <c r="A420" s="379" t="s">
        <v>3301</v>
      </c>
      <c r="B420" s="425"/>
      <c r="C420" s="426" t="s">
        <v>3529</v>
      </c>
      <c r="D420" s="425">
        <v>2</v>
      </c>
      <c r="E420" s="425" t="s">
        <v>9</v>
      </c>
      <c r="F420" s="428">
        <v>1500000</v>
      </c>
      <c r="G420" s="428">
        <f t="shared" ref="G420:G423" si="164">ROUNDDOWN(D420*F420,-3)</f>
        <v>3000000</v>
      </c>
    </row>
    <row r="421" spans="1:7" s="399" customFormat="1" ht="12.75">
      <c r="A421" s="379" t="s">
        <v>3302</v>
      </c>
      <c r="B421" s="425"/>
      <c r="C421" s="426" t="s">
        <v>3683</v>
      </c>
      <c r="D421" s="425">
        <v>20</v>
      </c>
      <c r="E421" s="425" t="s">
        <v>10</v>
      </c>
      <c r="F421" s="428">
        <v>70000</v>
      </c>
      <c r="G421" s="428">
        <f t="shared" si="164"/>
        <v>1400000</v>
      </c>
    </row>
    <row r="422" spans="1:7" s="399" customFormat="1" ht="12.75">
      <c r="A422" s="379" t="s">
        <v>3303</v>
      </c>
      <c r="B422" s="425"/>
      <c r="C422" s="426" t="s">
        <v>3530</v>
      </c>
      <c r="D422" s="425">
        <v>5</v>
      </c>
      <c r="E422" s="425" t="s">
        <v>106</v>
      </c>
      <c r="F422" s="428">
        <v>1000000</v>
      </c>
      <c r="G422" s="428">
        <f t="shared" si="164"/>
        <v>5000000</v>
      </c>
    </row>
    <row r="423" spans="1:7" s="399" customFormat="1" ht="12.75">
      <c r="A423" s="379" t="s">
        <v>3304</v>
      </c>
      <c r="B423" s="425"/>
      <c r="C423" s="426" t="s">
        <v>3531</v>
      </c>
      <c r="D423" s="425">
        <v>6</v>
      </c>
      <c r="E423" s="425" t="s">
        <v>106</v>
      </c>
      <c r="F423" s="428">
        <v>1500000</v>
      </c>
      <c r="G423" s="428">
        <f t="shared" si="164"/>
        <v>9000000</v>
      </c>
    </row>
    <row r="424" spans="1:7" s="399" customFormat="1" ht="12.75">
      <c r="A424" s="379" t="s">
        <v>3305</v>
      </c>
      <c r="B424" s="421">
        <v>524111</v>
      </c>
      <c r="C424" s="422" t="s">
        <v>19</v>
      </c>
      <c r="D424" s="421"/>
      <c r="E424" s="421"/>
      <c r="F424" s="424"/>
      <c r="G424" s="424">
        <f t="shared" ref="G424" si="165">G425</f>
        <v>8702000</v>
      </c>
    </row>
    <row r="425" spans="1:7" s="399" customFormat="1" ht="12.75">
      <c r="A425" s="379" t="s">
        <v>3306</v>
      </c>
      <c r="B425" s="425"/>
      <c r="C425" s="426" t="s">
        <v>3694</v>
      </c>
      <c r="D425" s="425">
        <v>2</v>
      </c>
      <c r="E425" s="425" t="s">
        <v>10</v>
      </c>
      <c r="F425" s="428">
        <v>4351000</v>
      </c>
      <c r="G425" s="428">
        <f>ROUNDDOWN(D425*F425,-3)</f>
        <v>8702000</v>
      </c>
    </row>
    <row r="426" spans="1:7" s="399" customFormat="1" ht="25.5">
      <c r="A426" s="379" t="s">
        <v>3310</v>
      </c>
      <c r="B426" s="418" t="s">
        <v>508</v>
      </c>
      <c r="C426" s="419" t="s">
        <v>144</v>
      </c>
      <c r="D426" s="418"/>
      <c r="E426" s="418"/>
      <c r="F426" s="420"/>
      <c r="G426" s="420">
        <f>SUM(G427,G430)</f>
        <v>12850000</v>
      </c>
    </row>
    <row r="427" spans="1:7" s="399" customFormat="1" ht="12.75">
      <c r="A427" s="379" t="s">
        <v>3311</v>
      </c>
      <c r="B427" s="421">
        <v>521211</v>
      </c>
      <c r="C427" s="422" t="s">
        <v>7</v>
      </c>
      <c r="D427" s="421"/>
      <c r="E427" s="421"/>
      <c r="F427" s="424"/>
      <c r="G427" s="424">
        <f>SUM(G428:G429)</f>
        <v>7500000</v>
      </c>
    </row>
    <row r="428" spans="1:7" s="399" customFormat="1" ht="12.75">
      <c r="A428" s="379" t="s">
        <v>3312</v>
      </c>
      <c r="B428" s="425"/>
      <c r="C428" s="426" t="s">
        <v>3680</v>
      </c>
      <c r="D428" s="425">
        <v>3</v>
      </c>
      <c r="E428" s="425" t="s">
        <v>9</v>
      </c>
      <c r="F428" s="428">
        <v>1500000</v>
      </c>
      <c r="G428" s="428">
        <f t="shared" ref="G428:G429" si="166">ROUNDDOWN(D428*F428,-3)</f>
        <v>4500000</v>
      </c>
    </row>
    <row r="429" spans="1:7" s="399" customFormat="1" ht="12.75">
      <c r="A429" s="379" t="s">
        <v>3313</v>
      </c>
      <c r="B429" s="425"/>
      <c r="C429" s="426" t="s">
        <v>3538</v>
      </c>
      <c r="D429" s="425">
        <v>3</v>
      </c>
      <c r="E429" s="425" t="s">
        <v>106</v>
      </c>
      <c r="F429" s="428">
        <v>1000000</v>
      </c>
      <c r="G429" s="428">
        <f t="shared" si="166"/>
        <v>3000000</v>
      </c>
    </row>
    <row r="430" spans="1:7" s="399" customFormat="1" ht="12.75">
      <c r="A430" s="379" t="s">
        <v>3315</v>
      </c>
      <c r="B430" s="421">
        <v>524111</v>
      </c>
      <c r="C430" s="422" t="s">
        <v>19</v>
      </c>
      <c r="D430" s="421"/>
      <c r="E430" s="421"/>
      <c r="F430" s="424"/>
      <c r="G430" s="424">
        <f t="shared" ref="G430" si="167">G431</f>
        <v>5350000</v>
      </c>
    </row>
    <row r="431" spans="1:7" s="399" customFormat="1" ht="12.75">
      <c r="A431" s="379" t="s">
        <v>3316</v>
      </c>
      <c r="B431" s="425"/>
      <c r="C431" s="426" t="s">
        <v>3694</v>
      </c>
      <c r="D431" s="425">
        <v>1</v>
      </c>
      <c r="E431" s="425" t="s">
        <v>10</v>
      </c>
      <c r="F431" s="428">
        <v>5350000</v>
      </c>
      <c r="G431" s="428">
        <f>ROUNDDOWN(D431*F431,-3)</f>
        <v>5350000</v>
      </c>
    </row>
    <row r="432" spans="1:7" s="399" customFormat="1" ht="12.75">
      <c r="A432" s="379" t="s">
        <v>3319</v>
      </c>
      <c r="B432" s="418" t="s">
        <v>509</v>
      </c>
      <c r="C432" s="419" t="s">
        <v>145</v>
      </c>
      <c r="D432" s="418"/>
      <c r="E432" s="418"/>
      <c r="F432" s="420"/>
      <c r="G432" s="420">
        <f>SUM(G433)</f>
        <v>7500000</v>
      </c>
    </row>
    <row r="433" spans="1:7" s="399" customFormat="1" ht="12.75">
      <c r="A433" s="379" t="s">
        <v>3320</v>
      </c>
      <c r="B433" s="421">
        <v>521211</v>
      </c>
      <c r="C433" s="422" t="s">
        <v>7</v>
      </c>
      <c r="D433" s="421"/>
      <c r="E433" s="421"/>
      <c r="F433" s="424"/>
      <c r="G433" s="424">
        <f t="shared" ref="G433" si="168">SUM(G434:G435)</f>
        <v>7500000</v>
      </c>
    </row>
    <row r="434" spans="1:7" s="399" customFormat="1" ht="12.75">
      <c r="A434" s="379" t="s">
        <v>3321</v>
      </c>
      <c r="B434" s="425"/>
      <c r="C434" s="426" t="s">
        <v>3680</v>
      </c>
      <c r="D434" s="425">
        <v>3</v>
      </c>
      <c r="E434" s="425" t="s">
        <v>9</v>
      </c>
      <c r="F434" s="428">
        <v>1500000</v>
      </c>
      <c r="G434" s="428">
        <f t="shared" ref="G434:G435" si="169">ROUNDDOWN(D434*F434,-3)</f>
        <v>4500000</v>
      </c>
    </row>
    <row r="435" spans="1:7" s="399" customFormat="1" ht="12.75">
      <c r="A435" s="379" t="s">
        <v>3322</v>
      </c>
      <c r="B435" s="425"/>
      <c r="C435" s="426" t="s">
        <v>3538</v>
      </c>
      <c r="D435" s="425">
        <v>3</v>
      </c>
      <c r="E435" s="425" t="s">
        <v>106</v>
      </c>
      <c r="F435" s="428">
        <v>1000000</v>
      </c>
      <c r="G435" s="428">
        <f t="shared" si="169"/>
        <v>3000000</v>
      </c>
    </row>
    <row r="436" spans="1:7" s="399" customFormat="1" ht="12.75">
      <c r="A436" s="379" t="s">
        <v>3328</v>
      </c>
      <c r="B436" s="418" t="s">
        <v>511</v>
      </c>
      <c r="C436" s="419" t="s">
        <v>3329</v>
      </c>
      <c r="D436" s="418"/>
      <c r="E436" s="418"/>
      <c r="F436" s="420"/>
      <c r="G436" s="420">
        <f>SUM(G437,G441)</f>
        <v>34635000</v>
      </c>
    </row>
    <row r="437" spans="1:7" s="399" customFormat="1" ht="12.75">
      <c r="A437" s="379" t="s">
        <v>3330</v>
      </c>
      <c r="B437" s="421">
        <v>521211</v>
      </c>
      <c r="C437" s="422" t="s">
        <v>7</v>
      </c>
      <c r="D437" s="421"/>
      <c r="E437" s="421"/>
      <c r="F437" s="424"/>
      <c r="G437" s="424">
        <f>SUM(G438:G440)</f>
        <v>14000000</v>
      </c>
    </row>
    <row r="438" spans="1:7" s="399" customFormat="1" ht="12.75">
      <c r="A438" s="379" t="s">
        <v>3331</v>
      </c>
      <c r="B438" s="425"/>
      <c r="C438" s="426" t="s">
        <v>3680</v>
      </c>
      <c r="D438" s="425">
        <v>5</v>
      </c>
      <c r="E438" s="425" t="s">
        <v>9</v>
      </c>
      <c r="F438" s="428">
        <v>1500000</v>
      </c>
      <c r="G438" s="428">
        <f t="shared" ref="G438:G440" si="170">ROUNDDOWN(D438*F438,-3)</f>
        <v>7500000</v>
      </c>
    </row>
    <row r="439" spans="1:7" s="399" customFormat="1" ht="12.75">
      <c r="A439" s="379" t="s">
        <v>3332</v>
      </c>
      <c r="B439" s="425"/>
      <c r="C439" s="426" t="s">
        <v>4859</v>
      </c>
      <c r="D439" s="425">
        <v>7</v>
      </c>
      <c r="E439" s="425" t="s">
        <v>176</v>
      </c>
      <c r="F439" s="428">
        <v>500000</v>
      </c>
      <c r="G439" s="428">
        <f t="shared" si="170"/>
        <v>3500000</v>
      </c>
    </row>
    <row r="440" spans="1:7" s="399" customFormat="1" ht="12.75">
      <c r="A440" s="379" t="s">
        <v>3333</v>
      </c>
      <c r="B440" s="425"/>
      <c r="C440" s="426" t="s">
        <v>3530</v>
      </c>
      <c r="D440" s="425">
        <v>3</v>
      </c>
      <c r="E440" s="425" t="s">
        <v>106</v>
      </c>
      <c r="F440" s="428">
        <v>1000000</v>
      </c>
      <c r="G440" s="428">
        <f t="shared" si="170"/>
        <v>3000000</v>
      </c>
    </row>
    <row r="441" spans="1:7" s="399" customFormat="1" ht="12.75">
      <c r="A441" s="379" t="s">
        <v>3340</v>
      </c>
      <c r="B441" s="421">
        <v>524111</v>
      </c>
      <c r="C441" s="422" t="s">
        <v>19</v>
      </c>
      <c r="D441" s="421"/>
      <c r="E441" s="421"/>
      <c r="F441" s="424"/>
      <c r="G441" s="424">
        <f t="shared" ref="G441" si="171">G442</f>
        <v>20635000</v>
      </c>
    </row>
    <row r="442" spans="1:7" s="399" customFormat="1" ht="25.5">
      <c r="A442" s="379" t="s">
        <v>3341</v>
      </c>
      <c r="B442" s="425"/>
      <c r="C442" s="426" t="s">
        <v>3695</v>
      </c>
      <c r="D442" s="425">
        <v>5</v>
      </c>
      <c r="E442" s="425" t="s">
        <v>10</v>
      </c>
      <c r="F442" s="428">
        <v>4127000</v>
      </c>
      <c r="G442" s="428">
        <f>ROUNDDOWN(D442*F442,-3)</f>
        <v>20635000</v>
      </c>
    </row>
    <row r="443" spans="1:7" s="399" customFormat="1" ht="12.75">
      <c r="A443" s="379" t="s">
        <v>3346</v>
      </c>
      <c r="B443" s="418" t="s">
        <v>516</v>
      </c>
      <c r="C443" s="419" t="s">
        <v>146</v>
      </c>
      <c r="D443" s="418"/>
      <c r="E443" s="418"/>
      <c r="F443" s="420"/>
      <c r="G443" s="420">
        <f>SUM(G444)</f>
        <v>7500000</v>
      </c>
    </row>
    <row r="444" spans="1:7" s="399" customFormat="1" ht="12.75">
      <c r="A444" s="379" t="s">
        <v>3347</v>
      </c>
      <c r="B444" s="421">
        <v>521211</v>
      </c>
      <c r="C444" s="422" t="s">
        <v>7</v>
      </c>
      <c r="D444" s="421"/>
      <c r="E444" s="421"/>
      <c r="F444" s="424"/>
      <c r="G444" s="424">
        <f t="shared" ref="G444" si="172">SUM(G445:G446)</f>
        <v>7500000</v>
      </c>
    </row>
    <row r="445" spans="1:7" s="399" customFormat="1" ht="12.75">
      <c r="A445" s="379" t="s">
        <v>3348</v>
      </c>
      <c r="B445" s="425"/>
      <c r="C445" s="426" t="s">
        <v>3680</v>
      </c>
      <c r="D445" s="425">
        <v>3</v>
      </c>
      <c r="E445" s="425" t="s">
        <v>9</v>
      </c>
      <c r="F445" s="428">
        <v>1500000</v>
      </c>
      <c r="G445" s="428">
        <f t="shared" ref="G445:G446" si="173">ROUNDDOWN(D445*F445,-3)</f>
        <v>4500000</v>
      </c>
    </row>
    <row r="446" spans="1:7" s="399" customFormat="1" ht="12.75">
      <c r="A446" s="379" t="s">
        <v>3349</v>
      </c>
      <c r="B446" s="425"/>
      <c r="C446" s="426" t="s">
        <v>3538</v>
      </c>
      <c r="D446" s="425">
        <v>3</v>
      </c>
      <c r="E446" s="425" t="s">
        <v>106</v>
      </c>
      <c r="F446" s="428">
        <v>1000000</v>
      </c>
      <c r="G446" s="428">
        <f t="shared" si="173"/>
        <v>3000000</v>
      </c>
    </row>
    <row r="447" spans="1:7" s="399" customFormat="1" ht="25.5">
      <c r="A447" s="379" t="s">
        <v>3356</v>
      </c>
      <c r="B447" s="418" t="s">
        <v>566</v>
      </c>
      <c r="C447" s="419" t="s">
        <v>147</v>
      </c>
      <c r="D447" s="418"/>
      <c r="E447" s="418"/>
      <c r="F447" s="420"/>
      <c r="G447" s="420">
        <f>SUM(G448,G450,G453)</f>
        <v>108333000</v>
      </c>
    </row>
    <row r="448" spans="1:7" s="399" customFormat="1" ht="12.75">
      <c r="A448" s="379" t="s">
        <v>3357</v>
      </c>
      <c r="B448" s="421">
        <v>521211</v>
      </c>
      <c r="C448" s="422" t="s">
        <v>7</v>
      </c>
      <c r="D448" s="421"/>
      <c r="E448" s="421"/>
      <c r="F448" s="424"/>
      <c r="G448" s="424">
        <f t="shared" ref="G448" si="174">G449</f>
        <v>4800000</v>
      </c>
    </row>
    <row r="449" spans="1:7" s="399" customFormat="1" ht="12.75">
      <c r="A449" s="379" t="s">
        <v>3358</v>
      </c>
      <c r="B449" s="425"/>
      <c r="C449" s="426" t="s">
        <v>3696</v>
      </c>
      <c r="D449" s="425">
        <v>24</v>
      </c>
      <c r="E449" s="425" t="s">
        <v>176</v>
      </c>
      <c r="F449" s="428">
        <v>200000</v>
      </c>
      <c r="G449" s="428">
        <f>ROUNDDOWN(D449*F449,-3)</f>
        <v>4800000</v>
      </c>
    </row>
    <row r="450" spans="1:7" s="399" customFormat="1" ht="12.75">
      <c r="A450" s="379" t="s">
        <v>3360</v>
      </c>
      <c r="B450" s="421">
        <v>521811</v>
      </c>
      <c r="C450" s="422" t="s">
        <v>64</v>
      </c>
      <c r="D450" s="421"/>
      <c r="E450" s="421"/>
      <c r="F450" s="424"/>
      <c r="G450" s="424">
        <f t="shared" ref="G450" si="175">SUM(G451:G452)</f>
        <v>27500000</v>
      </c>
    </row>
    <row r="451" spans="1:7" s="399" customFormat="1" ht="12.75">
      <c r="A451" s="379" t="s">
        <v>3361</v>
      </c>
      <c r="B451" s="425"/>
      <c r="C451" s="426" t="s">
        <v>3680</v>
      </c>
      <c r="D451" s="425">
        <v>11</v>
      </c>
      <c r="E451" s="425" t="s">
        <v>9</v>
      </c>
      <c r="F451" s="428">
        <v>1500000</v>
      </c>
      <c r="G451" s="428">
        <f t="shared" ref="G451:G452" si="176">ROUNDDOWN(D451*F451,-3)</f>
        <v>16500000</v>
      </c>
    </row>
    <row r="452" spans="1:7" s="399" customFormat="1" ht="12.75">
      <c r="A452" s="379" t="s">
        <v>3362</v>
      </c>
      <c r="B452" s="425"/>
      <c r="C452" s="426" t="s">
        <v>3538</v>
      </c>
      <c r="D452" s="425">
        <v>11</v>
      </c>
      <c r="E452" s="425" t="s">
        <v>2728</v>
      </c>
      <c r="F452" s="428">
        <v>1000000</v>
      </c>
      <c r="G452" s="428">
        <f t="shared" si="176"/>
        <v>11000000</v>
      </c>
    </row>
    <row r="453" spans="1:7" s="399" customFormat="1" ht="12.75">
      <c r="A453" s="379" t="s">
        <v>3363</v>
      </c>
      <c r="B453" s="421">
        <v>524111</v>
      </c>
      <c r="C453" s="422" t="s">
        <v>19</v>
      </c>
      <c r="D453" s="421"/>
      <c r="E453" s="421"/>
      <c r="F453" s="424"/>
      <c r="G453" s="424">
        <f t="shared" ref="G453" si="177">G454</f>
        <v>76033000</v>
      </c>
    </row>
    <row r="454" spans="1:7" s="399" customFormat="1" ht="12.75">
      <c r="A454" s="379" t="s">
        <v>3364</v>
      </c>
      <c r="B454" s="425"/>
      <c r="C454" s="426" t="s">
        <v>3697</v>
      </c>
      <c r="D454" s="425">
        <v>12</v>
      </c>
      <c r="E454" s="425" t="s">
        <v>10</v>
      </c>
      <c r="F454" s="428">
        <v>6336085</v>
      </c>
      <c r="G454" s="428">
        <f>ROUNDDOWN(D454*F454,-3)</f>
        <v>76033000</v>
      </c>
    </row>
    <row r="455" spans="1:7" s="399" customFormat="1" ht="12.75">
      <c r="A455" s="379" t="s">
        <v>4860</v>
      </c>
      <c r="B455" s="418" t="s">
        <v>567</v>
      </c>
      <c r="C455" s="419" t="s">
        <v>4820</v>
      </c>
      <c r="D455" s="418"/>
      <c r="E455" s="418"/>
      <c r="F455" s="420"/>
      <c r="G455" s="420">
        <f>G456</f>
        <v>92000000</v>
      </c>
    </row>
    <row r="456" spans="1:7" s="399" customFormat="1" ht="12.75">
      <c r="A456" s="379" t="s">
        <v>4823</v>
      </c>
      <c r="B456" s="421">
        <v>521219</v>
      </c>
      <c r="C456" s="422" t="s">
        <v>53</v>
      </c>
      <c r="D456" s="421"/>
      <c r="E456" s="421"/>
      <c r="F456" s="424"/>
      <c r="G456" s="424">
        <f t="shared" ref="G456" si="178">G457</f>
        <v>92000000</v>
      </c>
    </row>
    <row r="457" spans="1:7" s="399" customFormat="1" ht="12.75">
      <c r="A457" s="379" t="s">
        <v>4861</v>
      </c>
      <c r="B457" s="425"/>
      <c r="C457" s="426" t="s">
        <v>4837</v>
      </c>
      <c r="D457" s="425">
        <v>1</v>
      </c>
      <c r="E457" s="425" t="s">
        <v>23</v>
      </c>
      <c r="F457" s="428">
        <v>92000000</v>
      </c>
      <c r="G457" s="428">
        <f>ROUNDDOWN(D457*F457,-3)</f>
        <v>92000000</v>
      </c>
    </row>
    <row r="458" spans="1:7" s="399" customFormat="1" ht="12.75">
      <c r="A458" s="379" t="s">
        <v>495</v>
      </c>
      <c r="B458" s="403">
        <v>4345</v>
      </c>
      <c r="C458" s="404" t="s">
        <v>188</v>
      </c>
      <c r="D458" s="403"/>
      <c r="E458" s="403"/>
      <c r="F458" s="406"/>
      <c r="G458" s="406">
        <f t="shared" ref="G458:G459" si="179">G459</f>
        <v>8582500000</v>
      </c>
    </row>
    <row r="459" spans="1:7" s="399" customFormat="1" ht="12.75">
      <c r="A459" s="379" t="s">
        <v>3452</v>
      </c>
      <c r="B459" s="407" t="s">
        <v>3453</v>
      </c>
      <c r="C459" s="408" t="s">
        <v>2291</v>
      </c>
      <c r="D459" s="407">
        <v>235</v>
      </c>
      <c r="E459" s="407" t="s">
        <v>155</v>
      </c>
      <c r="F459" s="410"/>
      <c r="G459" s="410">
        <f t="shared" si="179"/>
        <v>8582500000</v>
      </c>
    </row>
    <row r="460" spans="1:7" s="399" customFormat="1" ht="12.75">
      <c r="A460" s="379" t="s">
        <v>3454</v>
      </c>
      <c r="B460" s="411" t="s">
        <v>3698</v>
      </c>
      <c r="C460" s="412" t="s">
        <v>3456</v>
      </c>
      <c r="D460" s="411">
        <v>235</v>
      </c>
      <c r="E460" s="411" t="s">
        <v>155</v>
      </c>
      <c r="F460" s="413"/>
      <c r="G460" s="413">
        <f>SUM(G461,G506)</f>
        <v>8582500000</v>
      </c>
    </row>
    <row r="461" spans="1:7" s="399" customFormat="1" ht="12.75">
      <c r="A461" s="379" t="s">
        <v>3457</v>
      </c>
      <c r="B461" s="414">
        <v>301</v>
      </c>
      <c r="C461" s="415" t="s">
        <v>189</v>
      </c>
      <c r="D461" s="414"/>
      <c r="E461" s="414"/>
      <c r="F461" s="417"/>
      <c r="G461" s="417">
        <f>SUM(G462,G481,G497)</f>
        <v>8473300000</v>
      </c>
    </row>
    <row r="462" spans="1:7" s="399" customFormat="1" ht="12.75">
      <c r="A462" s="379" t="s">
        <v>3458</v>
      </c>
      <c r="B462" s="418" t="s">
        <v>8</v>
      </c>
      <c r="C462" s="419" t="s">
        <v>190</v>
      </c>
      <c r="D462" s="418"/>
      <c r="E462" s="418"/>
      <c r="F462" s="420"/>
      <c r="G462" s="420">
        <f t="shared" ref="G462" si="180">SUM(G463,G468,G471,G474,G476,G478)</f>
        <v>1713564000</v>
      </c>
    </row>
    <row r="463" spans="1:7" s="399" customFormat="1" ht="12.75">
      <c r="A463" s="379" t="s">
        <v>3459</v>
      </c>
      <c r="B463" s="421">
        <v>521211</v>
      </c>
      <c r="C463" s="422" t="s">
        <v>7</v>
      </c>
      <c r="D463" s="421"/>
      <c r="E463" s="421"/>
      <c r="F463" s="424"/>
      <c r="G463" s="424">
        <f t="shared" ref="G463" si="181">SUM(G464:G467)</f>
        <v>99100000</v>
      </c>
    </row>
    <row r="464" spans="1:7" s="399" customFormat="1" ht="12.75">
      <c r="A464" s="379" t="s">
        <v>3460</v>
      </c>
      <c r="B464" s="425"/>
      <c r="C464" s="426" t="s">
        <v>3699</v>
      </c>
      <c r="D464" s="425">
        <v>400</v>
      </c>
      <c r="E464" s="425" t="s">
        <v>10</v>
      </c>
      <c r="F464" s="428">
        <v>70000</v>
      </c>
      <c r="G464" s="428">
        <f t="shared" ref="G464:G467" si="182">ROUNDDOWN(D464*F464,-3)</f>
        <v>28000000</v>
      </c>
    </row>
    <row r="465" spans="1:7" s="399" customFormat="1" ht="12.75">
      <c r="A465" s="379" t="s">
        <v>3461</v>
      </c>
      <c r="B465" s="425"/>
      <c r="C465" s="426" t="s">
        <v>3700</v>
      </c>
      <c r="D465" s="425">
        <v>10</v>
      </c>
      <c r="E465" s="425" t="s">
        <v>9</v>
      </c>
      <c r="F465" s="428">
        <v>1500000</v>
      </c>
      <c r="G465" s="428">
        <f t="shared" si="182"/>
        <v>15000000</v>
      </c>
    </row>
    <row r="466" spans="1:7" s="399" customFormat="1" ht="12.75">
      <c r="A466" s="379" t="s">
        <v>3463</v>
      </c>
      <c r="B466" s="425"/>
      <c r="C466" s="426" t="s">
        <v>3701</v>
      </c>
      <c r="D466" s="425">
        <v>120</v>
      </c>
      <c r="E466" s="425" t="s">
        <v>25</v>
      </c>
      <c r="F466" s="428">
        <v>280000</v>
      </c>
      <c r="G466" s="428">
        <f t="shared" si="182"/>
        <v>33600000</v>
      </c>
    </row>
    <row r="467" spans="1:7" s="399" customFormat="1" ht="12.75">
      <c r="A467" s="379" t="s">
        <v>3465</v>
      </c>
      <c r="B467" s="425"/>
      <c r="C467" s="426" t="s">
        <v>3702</v>
      </c>
      <c r="D467" s="425">
        <v>150</v>
      </c>
      <c r="E467" s="425" t="s">
        <v>25</v>
      </c>
      <c r="F467" s="428">
        <v>150000</v>
      </c>
      <c r="G467" s="428">
        <f t="shared" si="182"/>
        <v>22500000</v>
      </c>
    </row>
    <row r="468" spans="1:7" s="399" customFormat="1" ht="12.75">
      <c r="A468" s="379" t="s">
        <v>3467</v>
      </c>
      <c r="B468" s="421">
        <v>521219</v>
      </c>
      <c r="C468" s="422" t="s">
        <v>53</v>
      </c>
      <c r="D468" s="421"/>
      <c r="E468" s="421"/>
      <c r="F468" s="424"/>
      <c r="G468" s="424">
        <f t="shared" ref="G468" si="183">SUM(G469:G470)</f>
        <v>1333864000</v>
      </c>
    </row>
    <row r="469" spans="1:7" s="399" customFormat="1" ht="12.75">
      <c r="A469" s="379" t="s">
        <v>3468</v>
      </c>
      <c r="B469" s="425"/>
      <c r="C469" s="426" t="s">
        <v>3703</v>
      </c>
      <c r="D469" s="425">
        <v>50</v>
      </c>
      <c r="E469" s="425" t="s">
        <v>4862</v>
      </c>
      <c r="F469" s="428">
        <v>26672280</v>
      </c>
      <c r="G469" s="428">
        <f t="shared" ref="G469:G470" si="184">ROUNDDOWN(D469*F469,-3)</f>
        <v>1333614000</v>
      </c>
    </row>
    <row r="470" spans="1:7" s="399" customFormat="1" ht="12.75">
      <c r="A470" s="379" t="s">
        <v>3470</v>
      </c>
      <c r="B470" s="425"/>
      <c r="C470" s="426" t="s">
        <v>3704</v>
      </c>
      <c r="D470" s="425">
        <v>1</v>
      </c>
      <c r="E470" s="425" t="s">
        <v>23</v>
      </c>
      <c r="F470" s="428">
        <v>250000</v>
      </c>
      <c r="G470" s="428">
        <f t="shared" si="184"/>
        <v>250000</v>
      </c>
    </row>
    <row r="471" spans="1:7" s="399" customFormat="1" ht="12.75">
      <c r="A471" s="379" t="s">
        <v>3471</v>
      </c>
      <c r="B471" s="421">
        <v>521811</v>
      </c>
      <c r="C471" s="422" t="s">
        <v>64</v>
      </c>
      <c r="D471" s="421"/>
      <c r="E471" s="421"/>
      <c r="F471" s="424"/>
      <c r="G471" s="424">
        <f t="shared" ref="G471" si="185">SUM(G472:G473)</f>
        <v>25000000</v>
      </c>
    </row>
    <row r="472" spans="1:7" s="399" customFormat="1" ht="12.75">
      <c r="A472" s="379" t="s">
        <v>3472</v>
      </c>
      <c r="B472" s="425"/>
      <c r="C472" s="426" t="s">
        <v>3680</v>
      </c>
      <c r="D472" s="425">
        <v>10</v>
      </c>
      <c r="E472" s="425" t="s">
        <v>9</v>
      </c>
      <c r="F472" s="428">
        <v>1000000</v>
      </c>
      <c r="G472" s="428">
        <f t="shared" ref="G472:G473" si="186">ROUNDDOWN(D472*F472,-3)</f>
        <v>10000000</v>
      </c>
    </row>
    <row r="473" spans="1:7" s="399" customFormat="1" ht="12.75">
      <c r="A473" s="379" t="s">
        <v>3473</v>
      </c>
      <c r="B473" s="425"/>
      <c r="C473" s="426" t="s">
        <v>3538</v>
      </c>
      <c r="D473" s="425">
        <v>10</v>
      </c>
      <c r="E473" s="425" t="s">
        <v>9</v>
      </c>
      <c r="F473" s="428">
        <v>1500000</v>
      </c>
      <c r="G473" s="428">
        <f t="shared" si="186"/>
        <v>15000000</v>
      </c>
    </row>
    <row r="474" spans="1:7" s="399" customFormat="1" ht="12.75">
      <c r="A474" s="379" t="s">
        <v>3474</v>
      </c>
      <c r="B474" s="421">
        <v>522151</v>
      </c>
      <c r="C474" s="422" t="s">
        <v>11</v>
      </c>
      <c r="D474" s="421"/>
      <c r="E474" s="421"/>
      <c r="F474" s="424"/>
      <c r="G474" s="424">
        <f t="shared" ref="G474" si="187">G475</f>
        <v>15000000</v>
      </c>
    </row>
    <row r="475" spans="1:7" s="399" customFormat="1" ht="12.75">
      <c r="A475" s="379" t="s">
        <v>3475</v>
      </c>
      <c r="B475" s="425"/>
      <c r="C475" s="426" t="s">
        <v>3543</v>
      </c>
      <c r="D475" s="425">
        <v>15</v>
      </c>
      <c r="E475" s="425" t="s">
        <v>54</v>
      </c>
      <c r="F475" s="428">
        <v>1000000</v>
      </c>
      <c r="G475" s="428">
        <f>ROUNDDOWN(D475*F475,-3)</f>
        <v>15000000</v>
      </c>
    </row>
    <row r="476" spans="1:7" s="399" customFormat="1" ht="12.75">
      <c r="A476" s="379" t="s">
        <v>3476</v>
      </c>
      <c r="B476" s="421">
        <v>522191</v>
      </c>
      <c r="C476" s="422" t="s">
        <v>22</v>
      </c>
      <c r="D476" s="421"/>
      <c r="E476" s="421"/>
      <c r="F476" s="424"/>
      <c r="G476" s="424">
        <f t="shared" ref="G476" si="188">G477</f>
        <v>102600000</v>
      </c>
    </row>
    <row r="477" spans="1:7" s="399" customFormat="1" ht="12.75">
      <c r="A477" s="379" t="s">
        <v>3477</v>
      </c>
      <c r="B477" s="425"/>
      <c r="C477" s="426" t="s">
        <v>3705</v>
      </c>
      <c r="D477" s="425">
        <v>120</v>
      </c>
      <c r="E477" s="425" t="s">
        <v>155</v>
      </c>
      <c r="F477" s="428">
        <v>855000</v>
      </c>
      <c r="G477" s="428">
        <f>ROUNDDOWN(D477*F477,-3)</f>
        <v>102600000</v>
      </c>
    </row>
    <row r="478" spans="1:7" s="399" customFormat="1" ht="12.75">
      <c r="A478" s="379" t="s">
        <v>3479</v>
      </c>
      <c r="B478" s="421">
        <v>524111</v>
      </c>
      <c r="C478" s="422" t="s">
        <v>19</v>
      </c>
      <c r="D478" s="421"/>
      <c r="E478" s="421"/>
      <c r="F478" s="424"/>
      <c r="G478" s="424">
        <f t="shared" ref="G478" si="189">SUM(G479:G480)</f>
        <v>138000000</v>
      </c>
    </row>
    <row r="479" spans="1:7" s="399" customFormat="1" ht="25.5">
      <c r="A479" s="379" t="s">
        <v>3480</v>
      </c>
      <c r="B479" s="425"/>
      <c r="C479" s="426" t="s">
        <v>4863</v>
      </c>
      <c r="D479" s="425">
        <v>12</v>
      </c>
      <c r="E479" s="425" t="s">
        <v>10</v>
      </c>
      <c r="F479" s="428">
        <v>6500000</v>
      </c>
      <c r="G479" s="428">
        <f t="shared" ref="G479:G480" si="190">ROUNDDOWN(D479*F479,-3)</f>
        <v>78000000</v>
      </c>
    </row>
    <row r="480" spans="1:7" s="399" customFormat="1" ht="12.75">
      <c r="A480" s="379" t="s">
        <v>3482</v>
      </c>
      <c r="B480" s="425"/>
      <c r="C480" s="426" t="s">
        <v>4864</v>
      </c>
      <c r="D480" s="425">
        <v>50</v>
      </c>
      <c r="E480" s="425" t="s">
        <v>10</v>
      </c>
      <c r="F480" s="428">
        <v>1200000</v>
      </c>
      <c r="G480" s="428">
        <f t="shared" si="190"/>
        <v>60000000</v>
      </c>
    </row>
    <row r="481" spans="1:7" s="399" customFormat="1" ht="12.75">
      <c r="A481" s="379" t="s">
        <v>3484</v>
      </c>
      <c r="B481" s="418" t="s">
        <v>508</v>
      </c>
      <c r="C481" s="419" t="s">
        <v>191</v>
      </c>
      <c r="D481" s="418"/>
      <c r="E481" s="418"/>
      <c r="F481" s="420"/>
      <c r="G481" s="420">
        <f t="shared" ref="G481" si="191">SUM(G482,G485,G489,G492,G494)</f>
        <v>6585695000</v>
      </c>
    </row>
    <row r="482" spans="1:7" s="399" customFormat="1" ht="12.75">
      <c r="A482" s="379" t="s">
        <v>3485</v>
      </c>
      <c r="B482" s="421">
        <v>521211</v>
      </c>
      <c r="C482" s="422" t="s">
        <v>7</v>
      </c>
      <c r="D482" s="421"/>
      <c r="E482" s="421"/>
      <c r="F482" s="424"/>
      <c r="G482" s="424">
        <f t="shared" ref="G482" si="192">SUM(G483:G484)</f>
        <v>25000000</v>
      </c>
    </row>
    <row r="483" spans="1:7" s="399" customFormat="1" ht="12.75">
      <c r="A483" s="379" t="s">
        <v>3486</v>
      </c>
      <c r="B483" s="425"/>
      <c r="C483" s="426" t="s">
        <v>3699</v>
      </c>
      <c r="D483" s="425">
        <v>100</v>
      </c>
      <c r="E483" s="425" t="s">
        <v>10</v>
      </c>
      <c r="F483" s="428">
        <v>70000</v>
      </c>
      <c r="G483" s="428">
        <f t="shared" ref="G483:G484" si="193">ROUNDDOWN(D483*F483,-3)</f>
        <v>7000000</v>
      </c>
    </row>
    <row r="484" spans="1:7" s="399" customFormat="1" ht="12.75">
      <c r="A484" s="379" t="s">
        <v>3487</v>
      </c>
      <c r="B484" s="425"/>
      <c r="C484" s="426" t="s">
        <v>3700</v>
      </c>
      <c r="D484" s="425">
        <v>12</v>
      </c>
      <c r="E484" s="425" t="s">
        <v>9</v>
      </c>
      <c r="F484" s="428">
        <v>1500000</v>
      </c>
      <c r="G484" s="428">
        <f t="shared" si="193"/>
        <v>18000000</v>
      </c>
    </row>
    <row r="485" spans="1:7" s="399" customFormat="1" ht="12.75">
      <c r="A485" s="379" t="s">
        <v>3488</v>
      </c>
      <c r="B485" s="421">
        <v>521219</v>
      </c>
      <c r="C485" s="422" t="s">
        <v>53</v>
      </c>
      <c r="D485" s="421"/>
      <c r="E485" s="421"/>
      <c r="F485" s="424"/>
      <c r="G485" s="424">
        <f t="shared" ref="G485" si="194">SUM(G486:G488)</f>
        <v>6308695000</v>
      </c>
    </row>
    <row r="486" spans="1:7" s="399" customFormat="1" ht="12.75">
      <c r="A486" s="379" t="s">
        <v>3489</v>
      </c>
      <c r="B486" s="425"/>
      <c r="C486" s="426" t="s">
        <v>3703</v>
      </c>
      <c r="D486" s="425">
        <v>140</v>
      </c>
      <c r="E486" s="425" t="s">
        <v>155</v>
      </c>
      <c r="F486" s="428">
        <v>45003179</v>
      </c>
      <c r="G486" s="428">
        <f t="shared" ref="G486:G488" si="195">ROUNDDOWN(D486*F486,-3)</f>
        <v>6300445000</v>
      </c>
    </row>
    <row r="487" spans="1:7" s="399" customFormat="1" ht="12.75">
      <c r="A487" s="379" t="s">
        <v>3490</v>
      </c>
      <c r="B487" s="425"/>
      <c r="C487" s="426" t="s">
        <v>3704</v>
      </c>
      <c r="D487" s="425">
        <v>3</v>
      </c>
      <c r="E487" s="425" t="s">
        <v>4865</v>
      </c>
      <c r="F487" s="428">
        <v>250000</v>
      </c>
      <c r="G487" s="428">
        <f t="shared" si="195"/>
        <v>750000</v>
      </c>
    </row>
    <row r="488" spans="1:7" s="399" customFormat="1" ht="12.75">
      <c r="A488" s="379" t="s">
        <v>3491</v>
      </c>
      <c r="B488" s="425"/>
      <c r="C488" s="426" t="s">
        <v>3706</v>
      </c>
      <c r="D488" s="425">
        <v>15</v>
      </c>
      <c r="E488" s="425" t="s">
        <v>23</v>
      </c>
      <c r="F488" s="428">
        <v>500000</v>
      </c>
      <c r="G488" s="428">
        <f t="shared" si="195"/>
        <v>7500000</v>
      </c>
    </row>
    <row r="489" spans="1:7" s="399" customFormat="1" ht="12.75">
      <c r="A489" s="379" t="s">
        <v>3493</v>
      </c>
      <c r="B489" s="421">
        <v>521811</v>
      </c>
      <c r="C489" s="422" t="s">
        <v>64</v>
      </c>
      <c r="D489" s="421"/>
      <c r="E489" s="421"/>
      <c r="F489" s="424"/>
      <c r="G489" s="424">
        <f t="shared" ref="G489" si="196">SUM(G490:G491)</f>
        <v>30000000</v>
      </c>
    </row>
    <row r="490" spans="1:7" s="399" customFormat="1" ht="12.75">
      <c r="A490" s="379" t="s">
        <v>3494</v>
      </c>
      <c r="B490" s="425"/>
      <c r="C490" s="426" t="s">
        <v>3680</v>
      </c>
      <c r="D490" s="425">
        <v>12</v>
      </c>
      <c r="E490" s="425" t="s">
        <v>9</v>
      </c>
      <c r="F490" s="428">
        <v>1000000</v>
      </c>
      <c r="G490" s="428">
        <f t="shared" ref="G490:G491" si="197">ROUNDDOWN(D490*F490,-3)</f>
        <v>12000000</v>
      </c>
    </row>
    <row r="491" spans="1:7" s="399" customFormat="1" ht="12.75">
      <c r="A491" s="379" t="s">
        <v>3495</v>
      </c>
      <c r="B491" s="425"/>
      <c r="C491" s="426" t="s">
        <v>3538</v>
      </c>
      <c r="D491" s="425">
        <v>12</v>
      </c>
      <c r="E491" s="425" t="s">
        <v>9</v>
      </c>
      <c r="F491" s="428">
        <v>1500000</v>
      </c>
      <c r="G491" s="428">
        <f t="shared" si="197"/>
        <v>18000000</v>
      </c>
    </row>
    <row r="492" spans="1:7" s="399" customFormat="1" ht="12.75">
      <c r="A492" s="379" t="s">
        <v>3496</v>
      </c>
      <c r="B492" s="421">
        <v>522151</v>
      </c>
      <c r="C492" s="422" t="s">
        <v>11</v>
      </c>
      <c r="D492" s="421"/>
      <c r="E492" s="421"/>
      <c r="F492" s="424"/>
      <c r="G492" s="424">
        <f t="shared" ref="G492" si="198">G493</f>
        <v>6000000</v>
      </c>
    </row>
    <row r="493" spans="1:7" s="399" customFormat="1" ht="12.75">
      <c r="A493" s="379" t="s">
        <v>3497</v>
      </c>
      <c r="B493" s="425"/>
      <c r="C493" s="426" t="s">
        <v>3543</v>
      </c>
      <c r="D493" s="425">
        <v>6</v>
      </c>
      <c r="E493" s="425" t="s">
        <v>54</v>
      </c>
      <c r="F493" s="428">
        <v>1000000</v>
      </c>
      <c r="G493" s="428">
        <f>ROUNDDOWN(D493*F493,-3)</f>
        <v>6000000</v>
      </c>
    </row>
    <row r="494" spans="1:7" s="399" customFormat="1" ht="12.75">
      <c r="A494" s="379" t="s">
        <v>3498</v>
      </c>
      <c r="B494" s="421">
        <v>524111</v>
      </c>
      <c r="C494" s="422" t="s">
        <v>19</v>
      </c>
      <c r="D494" s="421"/>
      <c r="E494" s="421"/>
      <c r="F494" s="424"/>
      <c r="G494" s="424">
        <f t="shared" ref="G494" si="199">SUM(G495:G496)</f>
        <v>216000000</v>
      </c>
    </row>
    <row r="495" spans="1:7" s="399" customFormat="1" ht="25.5">
      <c r="A495" s="379" t="s">
        <v>3499</v>
      </c>
      <c r="B495" s="425"/>
      <c r="C495" s="426" t="s">
        <v>4863</v>
      </c>
      <c r="D495" s="425">
        <v>24</v>
      </c>
      <c r="E495" s="425" t="s">
        <v>10</v>
      </c>
      <c r="F495" s="428">
        <v>6500000</v>
      </c>
      <c r="G495" s="428">
        <f t="shared" ref="G495:G496" si="200">ROUNDDOWN(D495*F495,-3)</f>
        <v>156000000</v>
      </c>
    </row>
    <row r="496" spans="1:7" s="399" customFormat="1" ht="12.75">
      <c r="A496" s="379" t="s">
        <v>3500</v>
      </c>
      <c r="B496" s="425"/>
      <c r="C496" s="426" t="s">
        <v>4864</v>
      </c>
      <c r="D496" s="425">
        <v>12</v>
      </c>
      <c r="E496" s="425" t="s">
        <v>10</v>
      </c>
      <c r="F496" s="428">
        <v>5000000</v>
      </c>
      <c r="G496" s="428">
        <f t="shared" si="200"/>
        <v>60000000</v>
      </c>
    </row>
    <row r="497" spans="1:7" s="399" customFormat="1" ht="12.75">
      <c r="A497" s="379" t="s">
        <v>3501</v>
      </c>
      <c r="B497" s="418" t="s">
        <v>509</v>
      </c>
      <c r="C497" s="419" t="s">
        <v>192</v>
      </c>
      <c r="D497" s="418"/>
      <c r="E497" s="418"/>
      <c r="F497" s="420"/>
      <c r="G497" s="420">
        <f t="shared" ref="G497" si="201">SUM(G498,G502,G504)</f>
        <v>174041000</v>
      </c>
    </row>
    <row r="498" spans="1:7" s="399" customFormat="1" ht="12.75">
      <c r="A498" s="379" t="s">
        <v>3502</v>
      </c>
      <c r="B498" s="421">
        <v>521211</v>
      </c>
      <c r="C498" s="422" t="s">
        <v>7</v>
      </c>
      <c r="D498" s="421"/>
      <c r="E498" s="421"/>
      <c r="F498" s="424"/>
      <c r="G498" s="424">
        <f t="shared" ref="G498" si="202">SUM(G499:G501)</f>
        <v>12000000</v>
      </c>
    </row>
    <row r="499" spans="1:7" s="399" customFormat="1" ht="12.75">
      <c r="A499" s="379" t="s">
        <v>3503</v>
      </c>
      <c r="B499" s="425"/>
      <c r="C499" s="426" t="s">
        <v>3707</v>
      </c>
      <c r="D499" s="425">
        <v>3</v>
      </c>
      <c r="E499" s="425" t="s">
        <v>23</v>
      </c>
      <c r="F499" s="428">
        <v>1500000</v>
      </c>
      <c r="G499" s="428">
        <f t="shared" ref="G499:G501" si="203">ROUNDDOWN(D499*F499,-3)</f>
        <v>4500000</v>
      </c>
    </row>
    <row r="500" spans="1:7" s="399" customFormat="1" ht="12.75">
      <c r="A500" s="379" t="s">
        <v>3504</v>
      </c>
      <c r="B500" s="425"/>
      <c r="C500" s="426" t="s">
        <v>3536</v>
      </c>
      <c r="D500" s="425">
        <v>3</v>
      </c>
      <c r="E500" s="425" t="s">
        <v>23</v>
      </c>
      <c r="F500" s="428">
        <v>1000000</v>
      </c>
      <c r="G500" s="428">
        <f t="shared" si="203"/>
        <v>3000000</v>
      </c>
    </row>
    <row r="501" spans="1:7" s="399" customFormat="1" ht="12.75">
      <c r="A501" s="379" t="s">
        <v>3505</v>
      </c>
      <c r="B501" s="425"/>
      <c r="C501" s="426" t="s">
        <v>3530</v>
      </c>
      <c r="D501" s="425">
        <v>3</v>
      </c>
      <c r="E501" s="425" t="s">
        <v>23</v>
      </c>
      <c r="F501" s="428">
        <v>1500000</v>
      </c>
      <c r="G501" s="428">
        <f t="shared" si="203"/>
        <v>4500000</v>
      </c>
    </row>
    <row r="502" spans="1:7" s="399" customFormat="1" ht="12.75">
      <c r="A502" s="379" t="s">
        <v>3506</v>
      </c>
      <c r="B502" s="421">
        <v>521219</v>
      </c>
      <c r="C502" s="422" t="s">
        <v>53</v>
      </c>
      <c r="D502" s="421"/>
      <c r="E502" s="421"/>
      <c r="F502" s="424"/>
      <c r="G502" s="424">
        <f t="shared" ref="G502" si="204">G503</f>
        <v>20000000</v>
      </c>
    </row>
    <row r="503" spans="1:7" s="399" customFormat="1" ht="25.5">
      <c r="A503" s="379" t="s">
        <v>3507</v>
      </c>
      <c r="B503" s="425"/>
      <c r="C503" s="426" t="s">
        <v>3708</v>
      </c>
      <c r="D503" s="425">
        <v>2</v>
      </c>
      <c r="E503" s="425" t="s">
        <v>25</v>
      </c>
      <c r="F503" s="428">
        <v>10000000</v>
      </c>
      <c r="G503" s="428">
        <f>ROUNDDOWN(D503*F503,-3)</f>
        <v>20000000</v>
      </c>
    </row>
    <row r="504" spans="1:7" s="399" customFormat="1" ht="12.75">
      <c r="A504" s="379" t="s">
        <v>3509</v>
      </c>
      <c r="B504" s="421">
        <v>524211</v>
      </c>
      <c r="C504" s="422" t="s">
        <v>1130</v>
      </c>
      <c r="D504" s="421"/>
      <c r="E504" s="421"/>
      <c r="F504" s="424"/>
      <c r="G504" s="424">
        <f t="shared" ref="G504" si="205">G505</f>
        <v>142041000</v>
      </c>
    </row>
    <row r="505" spans="1:7" s="399" customFormat="1" ht="25.5">
      <c r="A505" s="379" t="s">
        <v>3510</v>
      </c>
      <c r="B505" s="425"/>
      <c r="C505" s="426" t="s">
        <v>3709</v>
      </c>
      <c r="D505" s="425">
        <v>3</v>
      </c>
      <c r="E505" s="425" t="s">
        <v>25</v>
      </c>
      <c r="F505" s="428">
        <v>47347000</v>
      </c>
      <c r="G505" s="428">
        <f>ROUNDDOWN(D505*F505,-3)</f>
        <v>142041000</v>
      </c>
    </row>
    <row r="506" spans="1:7" s="399" customFormat="1" ht="12.75">
      <c r="A506" s="379" t="s">
        <v>3517</v>
      </c>
      <c r="B506" s="414">
        <v>302</v>
      </c>
      <c r="C506" s="415" t="s">
        <v>193</v>
      </c>
      <c r="D506" s="414"/>
      <c r="E506" s="414"/>
      <c r="F506" s="417"/>
      <c r="G506" s="417">
        <f t="shared" ref="G506" si="206">G507</f>
        <v>109200000</v>
      </c>
    </row>
    <row r="507" spans="1:7" s="399" customFormat="1" ht="12.75">
      <c r="A507" s="379" t="s">
        <v>3518</v>
      </c>
      <c r="B507" s="418" t="s">
        <v>8</v>
      </c>
      <c r="C507" s="419" t="s">
        <v>193</v>
      </c>
      <c r="D507" s="418"/>
      <c r="E507" s="418"/>
      <c r="F507" s="420"/>
      <c r="G507" s="420">
        <f t="shared" ref="G507" si="207">SUM(G508,G511,G514)</f>
        <v>109200000</v>
      </c>
    </row>
    <row r="508" spans="1:7" s="399" customFormat="1" ht="12.75">
      <c r="A508" s="379" t="s">
        <v>3519</v>
      </c>
      <c r="B508" s="421">
        <v>521211</v>
      </c>
      <c r="C508" s="422" t="s">
        <v>7</v>
      </c>
      <c r="D508" s="421"/>
      <c r="E508" s="421"/>
      <c r="F508" s="424"/>
      <c r="G508" s="424">
        <f t="shared" ref="G508" si="208">SUM(G509:G510)</f>
        <v>25000000</v>
      </c>
    </row>
    <row r="509" spans="1:7" s="399" customFormat="1" ht="12.75">
      <c r="A509" s="379" t="s">
        <v>3520</v>
      </c>
      <c r="B509" s="425"/>
      <c r="C509" s="426" t="s">
        <v>3707</v>
      </c>
      <c r="D509" s="425">
        <v>12</v>
      </c>
      <c r="E509" s="425" t="s">
        <v>9</v>
      </c>
      <c r="F509" s="428">
        <v>1500000</v>
      </c>
      <c r="G509" s="428">
        <f t="shared" ref="G509:G510" si="209">ROUNDDOWN(D509*F509,-3)</f>
        <v>18000000</v>
      </c>
    </row>
    <row r="510" spans="1:7" s="399" customFormat="1" ht="12.75">
      <c r="A510" s="379" t="s">
        <v>3521</v>
      </c>
      <c r="B510" s="425"/>
      <c r="C510" s="426" t="s">
        <v>3683</v>
      </c>
      <c r="D510" s="425">
        <v>100</v>
      </c>
      <c r="E510" s="425" t="s">
        <v>25</v>
      </c>
      <c r="F510" s="428">
        <v>70000</v>
      </c>
      <c r="G510" s="428">
        <f t="shared" si="209"/>
        <v>7000000</v>
      </c>
    </row>
    <row r="511" spans="1:7" s="399" customFormat="1" ht="12.75">
      <c r="A511" s="379" t="s">
        <v>3522</v>
      </c>
      <c r="B511" s="421">
        <v>521811</v>
      </c>
      <c r="C511" s="422" t="s">
        <v>64</v>
      </c>
      <c r="D511" s="421"/>
      <c r="E511" s="421"/>
      <c r="F511" s="424"/>
      <c r="G511" s="424">
        <f t="shared" ref="G511" si="210">SUM(G512:G513)</f>
        <v>30000000</v>
      </c>
    </row>
    <row r="512" spans="1:7" s="399" customFormat="1" ht="12.75">
      <c r="A512" s="379" t="s">
        <v>3523</v>
      </c>
      <c r="B512" s="425"/>
      <c r="C512" s="426" t="s">
        <v>3680</v>
      </c>
      <c r="D512" s="425">
        <v>12</v>
      </c>
      <c r="E512" s="425" t="s">
        <v>9</v>
      </c>
      <c r="F512" s="428">
        <v>1000000</v>
      </c>
      <c r="G512" s="428">
        <f t="shared" ref="G512:G513" si="211">ROUNDDOWN(D512*F512,-3)</f>
        <v>12000000</v>
      </c>
    </row>
    <row r="513" spans="1:7" s="399" customFormat="1" ht="12.75">
      <c r="A513" s="379" t="s">
        <v>3524</v>
      </c>
      <c r="B513" s="425"/>
      <c r="C513" s="426" t="s">
        <v>3538</v>
      </c>
      <c r="D513" s="425">
        <v>12</v>
      </c>
      <c r="E513" s="425" t="s">
        <v>9</v>
      </c>
      <c r="F513" s="428">
        <v>1500000</v>
      </c>
      <c r="G513" s="428">
        <f t="shared" si="211"/>
        <v>18000000</v>
      </c>
    </row>
    <row r="514" spans="1:7" s="399" customFormat="1" ht="12.75">
      <c r="A514" s="379" t="s">
        <v>3525</v>
      </c>
      <c r="B514" s="421">
        <v>524111</v>
      </c>
      <c r="C514" s="422" t="s">
        <v>19</v>
      </c>
      <c r="D514" s="421"/>
      <c r="E514" s="421"/>
      <c r="F514" s="424"/>
      <c r="G514" s="424">
        <f t="shared" ref="G514" si="212">G515</f>
        <v>54200000</v>
      </c>
    </row>
    <row r="515" spans="1:7" s="399" customFormat="1" ht="25.5">
      <c r="A515" s="379" t="s">
        <v>3526</v>
      </c>
      <c r="B515" s="425"/>
      <c r="C515" s="426" t="s">
        <v>3710</v>
      </c>
      <c r="D515" s="425">
        <v>10</v>
      </c>
      <c r="E515" s="425" t="s">
        <v>10</v>
      </c>
      <c r="F515" s="428">
        <v>5420000</v>
      </c>
      <c r="G515" s="428">
        <f>ROUNDDOWN(D515*F515,-3)</f>
        <v>54200000</v>
      </c>
    </row>
    <row r="516" spans="1:7">
      <c r="A516" s="379"/>
      <c r="B516" s="379"/>
      <c r="C516" s="431"/>
      <c r="D516" s="432"/>
      <c r="E516" s="432"/>
      <c r="F516" s="433"/>
      <c r="G516" s="433"/>
    </row>
    <row r="517" spans="1:7" ht="15">
      <c r="A517" s="379"/>
      <c r="B517" s="379"/>
      <c r="C517" s="431"/>
      <c r="D517" s="432"/>
      <c r="E517" s="383" t="s">
        <v>4866</v>
      </c>
      <c r="F517" s="433"/>
      <c r="G517" s="433"/>
    </row>
    <row r="518" spans="1:7" ht="15">
      <c r="A518" s="379"/>
      <c r="B518" s="379"/>
      <c r="C518" s="431"/>
      <c r="D518" s="432"/>
      <c r="E518" s="383" t="s">
        <v>4867</v>
      </c>
      <c r="F518" s="433"/>
      <c r="G518" s="433"/>
    </row>
    <row r="519" spans="1:7" ht="15">
      <c r="A519" s="379"/>
      <c r="B519" s="379"/>
      <c r="C519" s="431"/>
      <c r="D519" s="432"/>
      <c r="E519" s="383"/>
      <c r="F519" s="433"/>
      <c r="G519" s="433"/>
    </row>
    <row r="520" spans="1:7" ht="15">
      <c r="A520" s="379"/>
      <c r="B520" s="379"/>
      <c r="C520" s="431"/>
      <c r="D520" s="432"/>
      <c r="E520" s="383"/>
      <c r="F520" s="433"/>
      <c r="G520" s="433"/>
    </row>
    <row r="521" spans="1:7" ht="15">
      <c r="A521" s="379"/>
      <c r="B521" s="379"/>
      <c r="C521" s="431"/>
      <c r="D521" s="432"/>
      <c r="E521" s="383"/>
      <c r="F521" s="433"/>
      <c r="G521" s="433"/>
    </row>
    <row r="522" spans="1:7" ht="15">
      <c r="A522" s="379"/>
      <c r="B522" s="379"/>
      <c r="C522" s="431"/>
      <c r="D522" s="432"/>
      <c r="E522" s="383"/>
      <c r="F522" s="433"/>
      <c r="G522" s="433"/>
    </row>
    <row r="523" spans="1:7" ht="15">
      <c r="A523" s="379"/>
      <c r="B523" s="379"/>
      <c r="C523" s="431"/>
      <c r="D523" s="432"/>
      <c r="E523" s="383"/>
      <c r="F523" s="433"/>
      <c r="G523" s="433"/>
    </row>
    <row r="524" spans="1:7" ht="15.75">
      <c r="A524" s="379"/>
      <c r="B524" s="379"/>
      <c r="C524" s="431"/>
      <c r="D524" s="432"/>
      <c r="E524" s="386" t="s">
        <v>4868</v>
      </c>
      <c r="F524" s="433"/>
      <c r="G524" s="433"/>
    </row>
    <row r="525" spans="1:7" ht="15">
      <c r="A525" s="379"/>
      <c r="B525" s="379"/>
      <c r="C525" s="431"/>
      <c r="D525" s="432"/>
      <c r="E525" s="383" t="s">
        <v>4869</v>
      </c>
      <c r="F525" s="433"/>
      <c r="G525" s="433"/>
    </row>
    <row r="526" spans="1:7">
      <c r="A526" s="379"/>
      <c r="B526" s="379"/>
      <c r="C526" s="431"/>
      <c r="D526" s="432"/>
      <c r="E526" s="432"/>
      <c r="F526" s="433"/>
      <c r="G526" s="433"/>
    </row>
    <row r="527" spans="1:7">
      <c r="A527" s="379"/>
      <c r="B527" s="379"/>
      <c r="C527" s="431"/>
      <c r="D527" s="432"/>
      <c r="E527" s="432"/>
      <c r="F527" s="433"/>
      <c r="G527" s="433"/>
    </row>
    <row r="528" spans="1:7">
      <c r="A528" s="379"/>
      <c r="B528" s="379"/>
      <c r="C528" s="431"/>
      <c r="D528" s="432"/>
      <c r="E528" s="432"/>
      <c r="F528" s="433"/>
      <c r="G528" s="433"/>
    </row>
    <row r="529" spans="1:7">
      <c r="A529" s="379"/>
      <c r="B529" s="379"/>
      <c r="C529" s="431"/>
      <c r="D529" s="432"/>
      <c r="E529" s="432"/>
      <c r="F529" s="433"/>
      <c r="G529" s="433"/>
    </row>
    <row r="530" spans="1:7">
      <c r="A530" s="379"/>
      <c r="B530" s="379"/>
      <c r="C530" s="431"/>
      <c r="D530" s="432"/>
      <c r="E530" s="432"/>
      <c r="F530" s="433"/>
      <c r="G530" s="433"/>
    </row>
    <row r="531" spans="1:7">
      <c r="A531" s="379"/>
      <c r="B531" s="379"/>
      <c r="C531" s="431"/>
      <c r="D531" s="432"/>
      <c r="E531" s="432"/>
      <c r="F531" s="433"/>
      <c r="G531" s="433"/>
    </row>
    <row r="532" spans="1:7">
      <c r="A532" s="379"/>
      <c r="B532" s="379"/>
      <c r="C532" s="431"/>
      <c r="D532" s="432"/>
      <c r="E532" s="432"/>
      <c r="F532" s="433"/>
      <c r="G532" s="433"/>
    </row>
    <row r="533" spans="1:7">
      <c r="A533" s="379"/>
      <c r="B533" s="379"/>
      <c r="C533" s="431"/>
      <c r="D533" s="432"/>
      <c r="E533" s="432"/>
      <c r="F533" s="433"/>
      <c r="G533" s="433"/>
    </row>
    <row r="534" spans="1:7">
      <c r="A534" s="379"/>
      <c r="B534" s="379"/>
      <c r="C534" s="431"/>
      <c r="D534" s="432"/>
      <c r="E534" s="432"/>
      <c r="F534" s="433"/>
      <c r="G534" s="433"/>
    </row>
    <row r="535" spans="1:7">
      <c r="A535" s="379"/>
      <c r="B535" s="379"/>
      <c r="C535" s="431"/>
      <c r="D535" s="432"/>
      <c r="E535" s="432"/>
      <c r="F535" s="433"/>
      <c r="G535" s="433"/>
    </row>
    <row r="536" spans="1:7">
      <c r="A536" s="379"/>
      <c r="B536" s="379"/>
      <c r="C536" s="431"/>
      <c r="D536" s="432"/>
      <c r="E536" s="432"/>
      <c r="F536" s="433"/>
      <c r="G536" s="433"/>
    </row>
    <row r="537" spans="1:7">
      <c r="A537" s="379"/>
      <c r="B537" s="379"/>
      <c r="C537" s="431"/>
      <c r="D537" s="432"/>
      <c r="E537" s="432"/>
      <c r="F537" s="433"/>
      <c r="G537" s="433"/>
    </row>
    <row r="538" spans="1:7">
      <c r="A538" s="379"/>
      <c r="B538" s="379"/>
      <c r="C538" s="431"/>
      <c r="D538" s="432"/>
      <c r="E538" s="432"/>
      <c r="F538" s="433"/>
      <c r="G538" s="433"/>
    </row>
    <row r="539" spans="1:7">
      <c r="A539" s="379"/>
      <c r="B539" s="379"/>
      <c r="C539" s="431"/>
      <c r="D539" s="432"/>
      <c r="E539" s="432"/>
      <c r="F539" s="433"/>
      <c r="G539" s="433"/>
    </row>
    <row r="540" spans="1:7">
      <c r="A540" s="379"/>
      <c r="B540" s="379"/>
      <c r="C540" s="431"/>
      <c r="D540" s="432"/>
      <c r="E540" s="432"/>
      <c r="F540" s="433"/>
      <c r="G540" s="433"/>
    </row>
    <row r="541" spans="1:7">
      <c r="A541" s="379"/>
      <c r="B541" s="379"/>
      <c r="C541" s="431"/>
      <c r="D541" s="432"/>
      <c r="E541" s="432"/>
      <c r="F541" s="433"/>
      <c r="G541" s="433"/>
    </row>
    <row r="542" spans="1:7">
      <c r="A542" s="379"/>
      <c r="B542" s="379"/>
      <c r="C542" s="431"/>
      <c r="D542" s="432"/>
      <c r="E542" s="432"/>
      <c r="F542" s="433"/>
      <c r="G542" s="433"/>
    </row>
    <row r="543" spans="1:7">
      <c r="A543" s="379"/>
      <c r="B543" s="379"/>
      <c r="C543" s="431"/>
      <c r="D543" s="432"/>
      <c r="E543" s="432"/>
      <c r="F543" s="433"/>
      <c r="G543" s="433"/>
    </row>
    <row r="544" spans="1:7">
      <c r="A544" s="379"/>
      <c r="B544" s="379"/>
      <c r="C544" s="431"/>
      <c r="D544" s="432"/>
      <c r="E544" s="432"/>
      <c r="F544" s="433"/>
      <c r="G544" s="433"/>
    </row>
    <row r="545" spans="1:7">
      <c r="A545" s="379"/>
      <c r="B545" s="379"/>
      <c r="C545" s="431"/>
      <c r="D545" s="432"/>
      <c r="E545" s="432"/>
      <c r="F545" s="433"/>
      <c r="G545" s="433"/>
    </row>
    <row r="546" spans="1:7">
      <c r="A546" s="379"/>
      <c r="B546" s="379"/>
      <c r="C546" s="431"/>
      <c r="D546" s="432"/>
      <c r="E546" s="432"/>
      <c r="F546" s="433"/>
      <c r="G546" s="433"/>
    </row>
    <row r="547" spans="1:7">
      <c r="A547" s="379"/>
      <c r="B547" s="379"/>
      <c r="C547" s="431"/>
      <c r="D547" s="432"/>
      <c r="E547" s="432"/>
      <c r="F547" s="433"/>
      <c r="G547" s="433"/>
    </row>
    <row r="548" spans="1:7">
      <c r="A548" s="379"/>
      <c r="B548" s="379"/>
      <c r="C548" s="431"/>
      <c r="D548" s="432"/>
      <c r="E548" s="432"/>
      <c r="F548" s="433"/>
      <c r="G548" s="433"/>
    </row>
    <row r="549" spans="1:7">
      <c r="A549" s="379"/>
      <c r="B549" s="379"/>
      <c r="C549" s="431"/>
      <c r="D549" s="432"/>
      <c r="E549" s="432"/>
      <c r="F549" s="433"/>
      <c r="G549" s="433"/>
    </row>
    <row r="550" spans="1:7">
      <c r="A550" s="379"/>
      <c r="B550" s="379"/>
      <c r="C550" s="431"/>
      <c r="D550" s="432"/>
      <c r="E550" s="432"/>
      <c r="F550" s="433"/>
      <c r="G550" s="433"/>
    </row>
    <row r="551" spans="1:7">
      <c r="A551" s="379"/>
      <c r="B551" s="379"/>
      <c r="C551" s="431"/>
      <c r="D551" s="432"/>
      <c r="E551" s="432"/>
      <c r="F551" s="433"/>
      <c r="G551" s="433"/>
    </row>
    <row r="552" spans="1:7">
      <c r="A552" s="379"/>
      <c r="B552" s="379"/>
      <c r="C552" s="431"/>
      <c r="D552" s="432"/>
      <c r="E552" s="432"/>
      <c r="F552" s="433"/>
      <c r="G552" s="433"/>
    </row>
    <row r="553" spans="1:7">
      <c r="A553" s="379"/>
      <c r="B553" s="379"/>
      <c r="C553" s="431"/>
      <c r="D553" s="432"/>
      <c r="E553" s="432"/>
      <c r="F553" s="433"/>
      <c r="G553" s="433"/>
    </row>
    <row r="554" spans="1:7">
      <c r="A554" s="379"/>
      <c r="B554" s="379"/>
      <c r="C554" s="431"/>
      <c r="D554" s="432"/>
      <c r="E554" s="432"/>
      <c r="F554" s="433"/>
      <c r="G554" s="433"/>
    </row>
    <row r="555" spans="1:7">
      <c r="A555" s="379"/>
      <c r="B555" s="379"/>
      <c r="C555" s="431"/>
      <c r="D555" s="432"/>
      <c r="E555" s="432"/>
      <c r="F555" s="433"/>
      <c r="G555" s="433"/>
    </row>
    <row r="556" spans="1:7">
      <c r="A556" s="379"/>
      <c r="B556" s="379"/>
      <c r="C556" s="431"/>
      <c r="D556" s="432"/>
      <c r="E556" s="432"/>
      <c r="F556" s="433"/>
      <c r="G556" s="433"/>
    </row>
    <row r="557" spans="1:7">
      <c r="A557" s="379"/>
      <c r="B557" s="379"/>
      <c r="C557" s="431"/>
      <c r="D557" s="432"/>
      <c r="E557" s="432"/>
      <c r="F557" s="433"/>
      <c r="G557" s="433"/>
    </row>
    <row r="558" spans="1:7">
      <c r="A558" s="379"/>
      <c r="B558" s="379"/>
      <c r="C558" s="431"/>
      <c r="D558" s="432"/>
      <c r="E558" s="432"/>
      <c r="F558" s="433"/>
      <c r="G558" s="433"/>
    </row>
    <row r="559" spans="1:7">
      <c r="A559" s="379"/>
      <c r="B559" s="379"/>
      <c r="C559" s="431"/>
      <c r="D559" s="432"/>
      <c r="E559" s="432"/>
      <c r="F559" s="433"/>
      <c r="G559" s="433"/>
    </row>
    <row r="560" spans="1:7">
      <c r="A560" s="379"/>
      <c r="B560" s="379"/>
      <c r="C560" s="431"/>
      <c r="D560" s="432"/>
      <c r="E560" s="432"/>
      <c r="F560" s="433"/>
      <c r="G560" s="433"/>
    </row>
    <row r="561" spans="1:7">
      <c r="A561" s="379"/>
      <c r="B561" s="379"/>
      <c r="C561" s="431"/>
      <c r="D561" s="432"/>
      <c r="E561" s="432"/>
      <c r="F561" s="433"/>
      <c r="G561" s="433"/>
    </row>
    <row r="562" spans="1:7">
      <c r="A562" s="379"/>
      <c r="B562" s="379"/>
      <c r="C562" s="431"/>
      <c r="D562" s="432"/>
      <c r="E562" s="432"/>
      <c r="F562" s="433"/>
      <c r="G562" s="433"/>
    </row>
    <row r="563" spans="1:7">
      <c r="A563" s="379"/>
      <c r="B563" s="379"/>
      <c r="C563" s="431"/>
      <c r="D563" s="432"/>
      <c r="E563" s="432"/>
      <c r="F563" s="433"/>
      <c r="G563" s="433"/>
    </row>
    <row r="564" spans="1:7">
      <c r="A564" s="379"/>
      <c r="B564" s="379"/>
      <c r="C564" s="431"/>
      <c r="D564" s="432"/>
      <c r="E564" s="432"/>
      <c r="F564" s="433"/>
      <c r="G564" s="433"/>
    </row>
    <row r="565" spans="1:7">
      <c r="A565" s="379"/>
      <c r="B565" s="379"/>
      <c r="C565" s="431"/>
      <c r="D565" s="432"/>
      <c r="E565" s="432"/>
      <c r="F565" s="433"/>
      <c r="G565" s="433"/>
    </row>
    <row r="566" spans="1:7">
      <c r="A566" s="379"/>
      <c r="B566" s="379"/>
      <c r="C566" s="431"/>
      <c r="D566" s="432"/>
      <c r="E566" s="432"/>
      <c r="F566" s="433"/>
      <c r="G566" s="433"/>
    </row>
    <row r="567" spans="1:7">
      <c r="A567" s="379"/>
      <c r="B567" s="379"/>
      <c r="C567" s="431"/>
      <c r="D567" s="432"/>
      <c r="E567" s="432"/>
      <c r="F567" s="433"/>
      <c r="G567" s="433"/>
    </row>
    <row r="568" spans="1:7">
      <c r="A568" s="379"/>
      <c r="B568" s="379"/>
      <c r="C568" s="431"/>
      <c r="D568" s="432"/>
      <c r="E568" s="432"/>
      <c r="F568" s="433"/>
      <c r="G568" s="433"/>
    </row>
    <row r="569" spans="1:7">
      <c r="A569" s="379"/>
      <c r="B569" s="379"/>
      <c r="C569" s="431"/>
      <c r="D569" s="432"/>
      <c r="E569" s="432"/>
      <c r="F569" s="433"/>
      <c r="G569" s="433"/>
    </row>
    <row r="570" spans="1:7">
      <c r="A570" s="379"/>
      <c r="B570" s="379"/>
      <c r="C570" s="431"/>
      <c r="D570" s="432"/>
      <c r="E570" s="432"/>
      <c r="F570" s="433"/>
      <c r="G570" s="433"/>
    </row>
    <row r="571" spans="1:7">
      <c r="A571" s="379"/>
      <c r="B571" s="379"/>
      <c r="C571" s="431"/>
      <c r="D571" s="432"/>
      <c r="E571" s="432"/>
      <c r="F571" s="433"/>
      <c r="G571" s="433"/>
    </row>
    <row r="572" spans="1:7">
      <c r="A572" s="379"/>
      <c r="B572" s="379"/>
      <c r="C572" s="431"/>
      <c r="D572" s="432"/>
      <c r="E572" s="432"/>
      <c r="F572" s="433"/>
      <c r="G572" s="433"/>
    </row>
    <row r="573" spans="1:7">
      <c r="A573" s="379"/>
      <c r="B573" s="379"/>
      <c r="C573" s="431"/>
      <c r="D573" s="432"/>
      <c r="E573" s="432"/>
      <c r="F573" s="433"/>
      <c r="G573" s="433"/>
    </row>
    <row r="574" spans="1:7">
      <c r="A574" s="379"/>
      <c r="B574" s="379"/>
      <c r="C574" s="431"/>
      <c r="D574" s="432"/>
      <c r="E574" s="432"/>
      <c r="F574" s="433"/>
      <c r="G574" s="433"/>
    </row>
    <row r="575" spans="1:7">
      <c r="A575" s="379"/>
      <c r="B575" s="379"/>
      <c r="C575" s="431"/>
      <c r="D575" s="432"/>
      <c r="E575" s="432"/>
      <c r="F575" s="433"/>
      <c r="G575" s="433"/>
    </row>
    <row r="576" spans="1:7">
      <c r="A576" s="379"/>
      <c r="B576" s="379"/>
      <c r="C576" s="431"/>
      <c r="D576" s="432"/>
      <c r="E576" s="432"/>
      <c r="F576" s="433"/>
      <c r="G576" s="433"/>
    </row>
    <row r="577" spans="1:7">
      <c r="A577" s="379"/>
      <c r="B577" s="379"/>
      <c r="C577" s="431"/>
      <c r="D577" s="432"/>
      <c r="E577" s="432"/>
      <c r="F577" s="433"/>
      <c r="G577" s="433"/>
    </row>
    <row r="578" spans="1:7">
      <c r="A578" s="379"/>
      <c r="B578" s="379"/>
      <c r="C578" s="431"/>
      <c r="D578" s="432"/>
      <c r="E578" s="432"/>
      <c r="F578" s="433"/>
      <c r="G578" s="433"/>
    </row>
    <row r="579" spans="1:7">
      <c r="A579" s="379"/>
      <c r="B579" s="379"/>
      <c r="C579" s="431"/>
      <c r="D579" s="432"/>
      <c r="E579" s="432"/>
      <c r="F579" s="433"/>
      <c r="G579" s="433"/>
    </row>
    <row r="580" spans="1:7">
      <c r="A580" s="379"/>
      <c r="B580" s="379"/>
      <c r="C580" s="431"/>
      <c r="D580" s="432"/>
      <c r="E580" s="432"/>
      <c r="F580" s="433"/>
      <c r="G580" s="433"/>
    </row>
    <row r="581" spans="1:7">
      <c r="A581" s="379"/>
      <c r="B581" s="379"/>
      <c r="C581" s="431"/>
      <c r="D581" s="432"/>
      <c r="E581" s="432"/>
      <c r="F581" s="433"/>
      <c r="G581" s="433"/>
    </row>
    <row r="582" spans="1:7">
      <c r="A582" s="379"/>
      <c r="B582" s="379"/>
      <c r="C582" s="431"/>
      <c r="D582" s="432"/>
      <c r="E582" s="432"/>
      <c r="F582" s="433"/>
      <c r="G582" s="433"/>
    </row>
    <row r="583" spans="1:7">
      <c r="A583" s="379"/>
      <c r="B583" s="379"/>
      <c r="C583" s="431"/>
      <c r="D583" s="432"/>
      <c r="E583" s="432"/>
      <c r="F583" s="433"/>
      <c r="G583" s="433"/>
    </row>
    <row r="584" spans="1:7">
      <c r="A584" s="379"/>
      <c r="B584" s="379"/>
      <c r="C584" s="431"/>
      <c r="D584" s="432"/>
      <c r="E584" s="432"/>
      <c r="F584" s="433"/>
      <c r="G584" s="433"/>
    </row>
    <row r="585" spans="1:7">
      <c r="A585" s="379"/>
      <c r="B585" s="379"/>
      <c r="C585" s="431"/>
      <c r="D585" s="432"/>
      <c r="E585" s="432"/>
      <c r="F585" s="433"/>
      <c r="G585" s="433"/>
    </row>
    <row r="586" spans="1:7">
      <c r="A586" s="379"/>
      <c r="B586" s="379"/>
      <c r="C586" s="431"/>
      <c r="D586" s="432"/>
      <c r="E586" s="432"/>
      <c r="F586" s="433"/>
      <c r="G586" s="433"/>
    </row>
    <row r="587" spans="1:7">
      <c r="A587" s="379"/>
      <c r="B587" s="379"/>
      <c r="C587" s="431"/>
      <c r="D587" s="432"/>
      <c r="E587" s="432"/>
      <c r="F587" s="433"/>
      <c r="G587" s="433"/>
    </row>
    <row r="588" spans="1:7">
      <c r="A588" s="379"/>
      <c r="B588" s="379"/>
      <c r="C588" s="431"/>
      <c r="D588" s="432"/>
      <c r="E588" s="432"/>
      <c r="F588" s="433"/>
      <c r="G588" s="433"/>
    </row>
    <row r="589" spans="1:7">
      <c r="A589" s="379"/>
      <c r="B589" s="379"/>
      <c r="C589" s="431"/>
      <c r="D589" s="432"/>
      <c r="E589" s="432"/>
      <c r="F589" s="433"/>
      <c r="G589" s="433"/>
    </row>
    <row r="590" spans="1:7">
      <c r="A590" s="379"/>
      <c r="B590" s="379"/>
      <c r="C590" s="431"/>
      <c r="D590" s="432"/>
      <c r="E590" s="432"/>
      <c r="F590" s="433"/>
      <c r="G590" s="433"/>
    </row>
    <row r="591" spans="1:7">
      <c r="A591" s="379"/>
      <c r="B591" s="379"/>
      <c r="C591" s="431"/>
      <c r="D591" s="432"/>
      <c r="E591" s="432"/>
      <c r="F591" s="433"/>
      <c r="G591" s="433"/>
    </row>
    <row r="592" spans="1:7">
      <c r="A592" s="379"/>
      <c r="B592" s="379"/>
      <c r="C592" s="431"/>
      <c r="D592" s="432"/>
      <c r="E592" s="432"/>
      <c r="F592" s="433"/>
      <c r="G592" s="433"/>
    </row>
    <row r="593" spans="1:7">
      <c r="A593" s="379"/>
      <c r="B593" s="379"/>
      <c r="C593" s="431"/>
      <c r="D593" s="432"/>
      <c r="E593" s="432"/>
      <c r="F593" s="433"/>
      <c r="G593" s="433"/>
    </row>
    <row r="594" spans="1:7">
      <c r="A594" s="379"/>
      <c r="B594" s="379"/>
      <c r="C594" s="431"/>
      <c r="D594" s="432"/>
      <c r="E594" s="432"/>
      <c r="F594" s="433"/>
      <c r="G594" s="433"/>
    </row>
    <row r="595" spans="1:7">
      <c r="A595" s="379"/>
      <c r="B595" s="379"/>
      <c r="C595" s="431"/>
      <c r="D595" s="432"/>
      <c r="E595" s="432"/>
      <c r="F595" s="433"/>
      <c r="G595" s="433"/>
    </row>
    <row r="596" spans="1:7">
      <c r="A596" s="379"/>
      <c r="B596" s="379"/>
      <c r="C596" s="431"/>
      <c r="D596" s="432"/>
      <c r="E596" s="432"/>
      <c r="F596" s="433"/>
      <c r="G596" s="433"/>
    </row>
    <row r="597" spans="1:7">
      <c r="A597" s="379"/>
      <c r="B597" s="379"/>
      <c r="C597" s="431"/>
      <c r="D597" s="432"/>
      <c r="E597" s="432"/>
      <c r="F597" s="433"/>
      <c r="G597" s="433"/>
    </row>
    <row r="598" spans="1:7">
      <c r="A598" s="379"/>
      <c r="B598" s="379"/>
      <c r="C598" s="431"/>
      <c r="D598" s="432"/>
      <c r="E598" s="432"/>
      <c r="F598" s="433"/>
      <c r="G598" s="433"/>
    </row>
    <row r="599" spans="1:7">
      <c r="A599" s="379"/>
      <c r="B599" s="379"/>
      <c r="C599" s="431"/>
      <c r="D599" s="432"/>
      <c r="E599" s="432"/>
      <c r="F599" s="433"/>
      <c r="G599" s="433"/>
    </row>
    <row r="600" spans="1:7">
      <c r="A600" s="379"/>
      <c r="B600" s="379"/>
      <c r="C600" s="431"/>
      <c r="D600" s="432"/>
      <c r="E600" s="432"/>
      <c r="F600" s="433"/>
      <c r="G600" s="433"/>
    </row>
    <row r="601" spans="1:7">
      <c r="A601" s="379"/>
      <c r="B601" s="379"/>
      <c r="C601" s="431"/>
      <c r="D601" s="432"/>
      <c r="E601" s="432"/>
      <c r="F601" s="433"/>
      <c r="G601" s="433"/>
    </row>
    <row r="602" spans="1:7">
      <c r="A602" s="379"/>
      <c r="B602" s="379"/>
      <c r="C602" s="431"/>
      <c r="D602" s="432"/>
      <c r="E602" s="432"/>
      <c r="F602" s="433"/>
      <c r="G602" s="433"/>
    </row>
    <row r="603" spans="1:7">
      <c r="A603" s="379"/>
      <c r="B603" s="379"/>
      <c r="C603" s="431"/>
      <c r="D603" s="432"/>
      <c r="E603" s="432"/>
      <c r="F603" s="433"/>
      <c r="G603" s="433"/>
    </row>
    <row r="604" spans="1:7">
      <c r="A604" s="379"/>
      <c r="B604" s="379"/>
      <c r="C604" s="431"/>
      <c r="D604" s="432"/>
      <c r="E604" s="432"/>
      <c r="F604" s="433"/>
      <c r="G604" s="433"/>
    </row>
    <row r="605" spans="1:7">
      <c r="A605" s="379"/>
      <c r="B605" s="379"/>
      <c r="C605" s="431"/>
      <c r="D605" s="432"/>
      <c r="E605" s="432"/>
      <c r="F605" s="433"/>
      <c r="G605" s="433"/>
    </row>
    <row r="606" spans="1:7">
      <c r="A606" s="379"/>
      <c r="B606" s="379"/>
      <c r="C606" s="431"/>
      <c r="D606" s="432"/>
      <c r="E606" s="432"/>
      <c r="F606" s="433"/>
      <c r="G606" s="433"/>
    </row>
    <row r="607" spans="1:7">
      <c r="A607" s="379"/>
      <c r="B607" s="379"/>
      <c r="C607" s="431"/>
      <c r="D607" s="432"/>
      <c r="E607" s="432"/>
      <c r="F607" s="433"/>
      <c r="G607" s="433"/>
    </row>
    <row r="608" spans="1:7">
      <c r="A608" s="379"/>
      <c r="B608" s="379"/>
      <c r="C608" s="431"/>
      <c r="D608" s="432"/>
      <c r="E608" s="432"/>
      <c r="F608" s="433"/>
      <c r="G608" s="433"/>
    </row>
    <row r="609" spans="1:7">
      <c r="A609" s="379"/>
      <c r="B609" s="379"/>
      <c r="C609" s="431"/>
      <c r="D609" s="432"/>
      <c r="E609" s="432"/>
      <c r="F609" s="433"/>
      <c r="G609" s="433"/>
    </row>
    <row r="610" spans="1:7">
      <c r="A610" s="379"/>
      <c r="B610" s="379"/>
      <c r="C610" s="431"/>
      <c r="D610" s="432"/>
      <c r="E610" s="432"/>
      <c r="F610" s="433"/>
      <c r="G610" s="433"/>
    </row>
    <row r="611" spans="1:7">
      <c r="A611" s="379"/>
      <c r="B611" s="379"/>
      <c r="C611" s="431"/>
      <c r="D611" s="432"/>
      <c r="E611" s="432"/>
      <c r="F611" s="433"/>
      <c r="G611" s="433"/>
    </row>
    <row r="612" spans="1:7">
      <c r="A612" s="379"/>
      <c r="B612" s="379"/>
      <c r="C612" s="431"/>
      <c r="D612" s="432"/>
      <c r="E612" s="432"/>
      <c r="F612" s="433"/>
      <c r="G612" s="433"/>
    </row>
    <row r="613" spans="1:7">
      <c r="A613" s="379"/>
      <c r="B613" s="379"/>
      <c r="C613" s="431"/>
      <c r="D613" s="432"/>
      <c r="E613" s="432"/>
      <c r="F613" s="433"/>
      <c r="G613" s="433"/>
    </row>
    <row r="614" spans="1:7">
      <c r="A614" s="379"/>
      <c r="B614" s="379"/>
      <c r="C614" s="431"/>
      <c r="D614" s="432"/>
      <c r="E614" s="432"/>
      <c r="F614" s="433"/>
      <c r="G614" s="433"/>
    </row>
    <row r="615" spans="1:7">
      <c r="A615" s="379"/>
      <c r="B615" s="379"/>
      <c r="C615" s="431"/>
      <c r="D615" s="432"/>
      <c r="E615" s="432"/>
      <c r="F615" s="433"/>
      <c r="G615" s="433"/>
    </row>
    <row r="616" spans="1:7">
      <c r="A616" s="379"/>
      <c r="B616" s="379"/>
      <c r="C616" s="431"/>
      <c r="D616" s="432"/>
      <c r="E616" s="432"/>
      <c r="F616" s="433"/>
      <c r="G616" s="433"/>
    </row>
    <row r="617" spans="1:7">
      <c r="A617" s="379"/>
      <c r="B617" s="379"/>
      <c r="C617" s="431"/>
      <c r="D617" s="432"/>
      <c r="E617" s="432"/>
      <c r="F617" s="433"/>
      <c r="G617" s="433"/>
    </row>
    <row r="618" spans="1:7">
      <c r="A618" s="379"/>
      <c r="B618" s="379"/>
      <c r="C618" s="431"/>
      <c r="D618" s="432"/>
      <c r="E618" s="432"/>
      <c r="F618" s="433"/>
      <c r="G618" s="433"/>
    </row>
    <row r="619" spans="1:7">
      <c r="A619" s="379"/>
      <c r="B619" s="379"/>
      <c r="C619" s="431"/>
      <c r="D619" s="432"/>
      <c r="E619" s="432"/>
      <c r="F619" s="433"/>
      <c r="G619" s="433"/>
    </row>
    <row r="620" spans="1:7">
      <c r="A620" s="379"/>
      <c r="B620" s="379"/>
      <c r="C620" s="431"/>
      <c r="D620" s="432"/>
      <c r="E620" s="432"/>
      <c r="F620" s="433"/>
      <c r="G620" s="433"/>
    </row>
    <row r="621" spans="1:7">
      <c r="A621" s="379"/>
      <c r="B621" s="379"/>
      <c r="C621" s="431"/>
      <c r="D621" s="432"/>
      <c r="E621" s="432"/>
      <c r="F621" s="433"/>
      <c r="G621" s="433"/>
    </row>
    <row r="622" spans="1:7">
      <c r="A622" s="379"/>
      <c r="B622" s="379"/>
      <c r="C622" s="431"/>
      <c r="D622" s="432"/>
      <c r="E622" s="432"/>
      <c r="F622" s="433"/>
      <c r="G622" s="433"/>
    </row>
    <row r="623" spans="1:7">
      <c r="A623" s="379"/>
      <c r="B623" s="379"/>
      <c r="C623" s="431"/>
      <c r="D623" s="432"/>
      <c r="E623" s="432"/>
      <c r="F623" s="433"/>
      <c r="G623" s="433"/>
    </row>
    <row r="624" spans="1:7">
      <c r="A624" s="379"/>
      <c r="B624" s="379"/>
      <c r="C624" s="431"/>
      <c r="D624" s="432"/>
      <c r="E624" s="432"/>
      <c r="F624" s="433"/>
      <c r="G624" s="433"/>
    </row>
    <row r="625" spans="1:7">
      <c r="A625" s="379"/>
      <c r="B625" s="379"/>
      <c r="C625" s="431"/>
      <c r="D625" s="432"/>
      <c r="E625" s="432"/>
      <c r="F625" s="433"/>
      <c r="G625" s="433"/>
    </row>
    <row r="626" spans="1:7">
      <c r="A626" s="379"/>
      <c r="B626" s="379"/>
      <c r="C626" s="431"/>
      <c r="D626" s="432"/>
      <c r="E626" s="432"/>
      <c r="F626" s="433"/>
      <c r="G626" s="433"/>
    </row>
    <row r="627" spans="1:7">
      <c r="A627" s="379"/>
      <c r="B627" s="379"/>
      <c r="C627" s="431"/>
      <c r="D627" s="432"/>
      <c r="E627" s="432"/>
      <c r="F627" s="433"/>
      <c r="G627" s="433"/>
    </row>
    <row r="628" spans="1:7">
      <c r="A628" s="379"/>
      <c r="B628" s="379"/>
      <c r="C628" s="431"/>
      <c r="D628" s="432"/>
      <c r="E628" s="432"/>
      <c r="F628" s="433"/>
      <c r="G628" s="433"/>
    </row>
    <row r="629" spans="1:7">
      <c r="A629" s="379"/>
      <c r="B629" s="379"/>
      <c r="C629" s="431"/>
      <c r="D629" s="432"/>
      <c r="E629" s="432"/>
      <c r="F629" s="433"/>
      <c r="G629" s="433"/>
    </row>
    <row r="630" spans="1:7">
      <c r="A630" s="379"/>
      <c r="B630" s="379"/>
      <c r="C630" s="431"/>
      <c r="D630" s="432"/>
      <c r="E630" s="432"/>
      <c r="F630" s="433"/>
      <c r="G630" s="433"/>
    </row>
    <row r="631" spans="1:7">
      <c r="A631" s="379"/>
      <c r="B631" s="379"/>
      <c r="C631" s="431"/>
      <c r="D631" s="432"/>
      <c r="E631" s="432"/>
      <c r="F631" s="433"/>
      <c r="G631" s="433"/>
    </row>
    <row r="632" spans="1:7">
      <c r="A632" s="379"/>
      <c r="B632" s="379"/>
      <c r="C632" s="431"/>
      <c r="D632" s="432"/>
      <c r="E632" s="432"/>
      <c r="F632" s="433"/>
      <c r="G632" s="433"/>
    </row>
    <row r="633" spans="1:7">
      <c r="A633" s="379"/>
      <c r="B633" s="379"/>
      <c r="C633" s="431"/>
      <c r="D633" s="432"/>
      <c r="E633" s="432"/>
      <c r="F633" s="433"/>
      <c r="G633" s="433"/>
    </row>
    <row r="634" spans="1:7">
      <c r="A634" s="379"/>
      <c r="B634" s="379"/>
      <c r="C634" s="431"/>
      <c r="D634" s="432"/>
      <c r="E634" s="432"/>
      <c r="F634" s="433"/>
      <c r="G634" s="433"/>
    </row>
    <row r="635" spans="1:7">
      <c r="A635" s="379"/>
      <c r="B635" s="379"/>
      <c r="C635" s="431"/>
      <c r="D635" s="432"/>
      <c r="E635" s="432"/>
      <c r="F635" s="433"/>
      <c r="G635" s="433"/>
    </row>
    <row r="636" spans="1:7">
      <c r="A636" s="379"/>
      <c r="B636" s="379"/>
      <c r="C636" s="431"/>
      <c r="D636" s="432"/>
      <c r="E636" s="432"/>
      <c r="F636" s="433"/>
      <c r="G636" s="433"/>
    </row>
    <row r="637" spans="1:7">
      <c r="A637" s="379"/>
      <c r="B637" s="379"/>
      <c r="C637" s="431"/>
      <c r="D637" s="432"/>
      <c r="E637" s="432"/>
      <c r="F637" s="433"/>
      <c r="G637" s="433"/>
    </row>
    <row r="638" spans="1:7">
      <c r="A638" s="379"/>
      <c r="B638" s="379"/>
      <c r="C638" s="431"/>
      <c r="D638" s="432"/>
      <c r="E638" s="432"/>
      <c r="F638" s="433"/>
      <c r="G638" s="433"/>
    </row>
    <row r="639" spans="1:7">
      <c r="A639" s="379"/>
      <c r="B639" s="379"/>
      <c r="C639" s="431"/>
      <c r="D639" s="432"/>
      <c r="E639" s="432"/>
      <c r="F639" s="433"/>
      <c r="G639" s="433"/>
    </row>
    <row r="640" spans="1:7">
      <c r="A640" s="379"/>
      <c r="B640" s="379"/>
      <c r="C640" s="431"/>
      <c r="D640" s="432"/>
      <c r="E640" s="432"/>
      <c r="F640" s="433"/>
      <c r="G640" s="433"/>
    </row>
    <row r="641" spans="1:7">
      <c r="A641" s="379"/>
      <c r="B641" s="379"/>
      <c r="C641" s="431"/>
      <c r="D641" s="432"/>
      <c r="E641" s="432"/>
      <c r="F641" s="433"/>
      <c r="G641" s="433"/>
    </row>
    <row r="642" spans="1:7">
      <c r="A642" s="379"/>
      <c r="B642" s="379"/>
      <c r="C642" s="431"/>
      <c r="D642" s="432"/>
      <c r="E642" s="432"/>
      <c r="F642" s="433"/>
      <c r="G642" s="433"/>
    </row>
    <row r="643" spans="1:7">
      <c r="A643" s="379"/>
      <c r="B643" s="379"/>
      <c r="C643" s="431"/>
      <c r="D643" s="432"/>
      <c r="E643" s="432"/>
      <c r="F643" s="433"/>
      <c r="G643" s="433"/>
    </row>
    <row r="644" spans="1:7">
      <c r="A644" s="379"/>
      <c r="B644" s="379"/>
      <c r="C644" s="431"/>
      <c r="D644" s="432"/>
      <c r="E644" s="432"/>
      <c r="F644" s="433"/>
      <c r="G644" s="433"/>
    </row>
    <row r="645" spans="1:7">
      <c r="A645" s="379"/>
      <c r="B645" s="379"/>
      <c r="C645" s="431"/>
      <c r="D645" s="432"/>
      <c r="E645" s="432"/>
      <c r="F645" s="433"/>
      <c r="G645" s="433"/>
    </row>
    <row r="646" spans="1:7">
      <c r="A646" s="379"/>
      <c r="B646" s="379"/>
      <c r="C646" s="431"/>
      <c r="D646" s="432"/>
      <c r="E646" s="432"/>
      <c r="F646" s="433"/>
      <c r="G646" s="433"/>
    </row>
    <row r="647" spans="1:7">
      <c r="A647" s="379"/>
      <c r="B647" s="379"/>
      <c r="C647" s="431"/>
      <c r="D647" s="432"/>
      <c r="E647" s="432"/>
      <c r="F647" s="433"/>
      <c r="G647" s="433"/>
    </row>
    <row r="648" spans="1:7">
      <c r="A648" s="379"/>
      <c r="B648" s="379"/>
      <c r="C648" s="431"/>
      <c r="D648" s="432"/>
      <c r="E648" s="432"/>
      <c r="F648" s="433"/>
      <c r="G648" s="433"/>
    </row>
    <row r="649" spans="1:7">
      <c r="A649" s="379"/>
      <c r="B649" s="379"/>
      <c r="C649" s="431"/>
      <c r="D649" s="432"/>
      <c r="E649" s="432"/>
      <c r="F649" s="433"/>
      <c r="G649" s="433"/>
    </row>
    <row r="650" spans="1:7">
      <c r="A650" s="379"/>
      <c r="B650" s="379"/>
      <c r="C650" s="431"/>
      <c r="D650" s="432"/>
      <c r="E650" s="432"/>
      <c r="F650" s="433"/>
      <c r="G650" s="433"/>
    </row>
    <row r="651" spans="1:7">
      <c r="A651" s="379"/>
      <c r="B651" s="379"/>
      <c r="C651" s="431"/>
      <c r="D651" s="432"/>
      <c r="E651" s="432"/>
      <c r="F651" s="433"/>
      <c r="G651" s="433"/>
    </row>
    <row r="652" spans="1:7">
      <c r="A652" s="379"/>
      <c r="B652" s="379"/>
      <c r="C652" s="431"/>
      <c r="D652" s="432"/>
      <c r="E652" s="432"/>
      <c r="F652" s="433"/>
      <c r="G652" s="433"/>
    </row>
    <row r="653" spans="1:7">
      <c r="A653" s="379"/>
      <c r="B653" s="379"/>
      <c r="C653" s="431"/>
      <c r="D653" s="432"/>
      <c r="E653" s="432"/>
      <c r="F653" s="433"/>
      <c r="G653" s="433"/>
    </row>
    <row r="654" spans="1:7">
      <c r="A654" s="379"/>
      <c r="B654" s="379"/>
      <c r="C654" s="431"/>
      <c r="D654" s="432"/>
      <c r="E654" s="432"/>
      <c r="F654" s="433"/>
      <c r="G654" s="433"/>
    </row>
    <row r="655" spans="1:7">
      <c r="A655" s="379"/>
      <c r="B655" s="379"/>
      <c r="C655" s="431"/>
      <c r="D655" s="432"/>
      <c r="E655" s="432"/>
      <c r="F655" s="433"/>
      <c r="G655" s="433"/>
    </row>
    <row r="656" spans="1:7">
      <c r="A656" s="379"/>
      <c r="B656" s="379"/>
      <c r="C656" s="431"/>
      <c r="D656" s="432"/>
      <c r="E656" s="432"/>
      <c r="F656" s="433"/>
      <c r="G656" s="433"/>
    </row>
    <row r="657" spans="1:7">
      <c r="A657" s="379"/>
      <c r="B657" s="379"/>
      <c r="C657" s="431"/>
      <c r="D657" s="432"/>
      <c r="E657" s="432"/>
      <c r="F657" s="433"/>
      <c r="G657" s="433"/>
    </row>
    <row r="658" spans="1:7">
      <c r="A658" s="379"/>
      <c r="B658" s="379"/>
      <c r="C658" s="431"/>
      <c r="D658" s="432"/>
      <c r="E658" s="432"/>
      <c r="F658" s="433"/>
      <c r="G658" s="433"/>
    </row>
    <row r="659" spans="1:7">
      <c r="A659" s="379"/>
      <c r="B659" s="379"/>
      <c r="C659" s="431"/>
      <c r="D659" s="432"/>
      <c r="E659" s="432"/>
      <c r="F659" s="433"/>
      <c r="G659" s="433"/>
    </row>
    <row r="660" spans="1:7">
      <c r="A660" s="379"/>
      <c r="B660" s="379"/>
      <c r="C660" s="431"/>
      <c r="D660" s="432"/>
      <c r="E660" s="432"/>
      <c r="F660" s="433"/>
      <c r="G660" s="433"/>
    </row>
    <row r="661" spans="1:7">
      <c r="A661" s="379"/>
      <c r="B661" s="379"/>
      <c r="C661" s="431"/>
      <c r="D661" s="432"/>
      <c r="E661" s="432"/>
      <c r="F661" s="433"/>
      <c r="G661" s="433"/>
    </row>
    <row r="662" spans="1:7">
      <c r="A662" s="379"/>
      <c r="B662" s="379"/>
      <c r="C662" s="431"/>
      <c r="D662" s="432"/>
      <c r="E662" s="432"/>
      <c r="F662" s="433"/>
      <c r="G662" s="433"/>
    </row>
    <row r="663" spans="1:7">
      <c r="A663" s="379"/>
      <c r="B663" s="379"/>
      <c r="C663" s="431"/>
      <c r="D663" s="432"/>
      <c r="E663" s="432"/>
      <c r="F663" s="433"/>
      <c r="G663" s="433"/>
    </row>
    <row r="664" spans="1:7">
      <c r="A664" s="379"/>
      <c r="B664" s="379"/>
      <c r="C664" s="431"/>
      <c r="D664" s="432"/>
      <c r="E664" s="432"/>
      <c r="F664" s="433"/>
      <c r="G664" s="433"/>
    </row>
    <row r="665" spans="1:7">
      <c r="A665" s="379"/>
      <c r="B665" s="379"/>
      <c r="C665" s="431"/>
      <c r="D665" s="432"/>
      <c r="E665" s="432"/>
      <c r="F665" s="433"/>
      <c r="G665" s="433"/>
    </row>
    <row r="666" spans="1:7">
      <c r="A666" s="379"/>
      <c r="B666" s="379"/>
      <c r="C666" s="431"/>
      <c r="D666" s="432"/>
      <c r="E666" s="432"/>
      <c r="F666" s="433"/>
      <c r="G666" s="433"/>
    </row>
    <row r="667" spans="1:7">
      <c r="A667" s="379"/>
      <c r="B667" s="379"/>
      <c r="C667" s="431"/>
      <c r="D667" s="432"/>
      <c r="E667" s="432"/>
      <c r="F667" s="433"/>
      <c r="G667" s="433"/>
    </row>
    <row r="668" spans="1:7">
      <c r="A668" s="379"/>
      <c r="B668" s="379"/>
      <c r="C668" s="431"/>
      <c r="D668" s="432"/>
      <c r="E668" s="432"/>
      <c r="F668" s="433"/>
      <c r="G668" s="433"/>
    </row>
    <row r="669" spans="1:7">
      <c r="A669" s="379"/>
      <c r="B669" s="379"/>
      <c r="C669" s="431"/>
      <c r="D669" s="432"/>
      <c r="E669" s="432"/>
      <c r="F669" s="433"/>
      <c r="G669" s="433"/>
    </row>
    <row r="670" spans="1:7">
      <c r="A670" s="379"/>
      <c r="B670" s="379"/>
      <c r="C670" s="431"/>
      <c r="D670" s="432"/>
      <c r="E670" s="432"/>
      <c r="F670" s="433"/>
      <c r="G670" s="433"/>
    </row>
    <row r="671" spans="1:7">
      <c r="A671" s="379"/>
      <c r="B671" s="379"/>
      <c r="C671" s="431"/>
      <c r="D671" s="432"/>
      <c r="E671" s="432"/>
      <c r="F671" s="433"/>
      <c r="G671" s="433"/>
    </row>
    <row r="672" spans="1:7">
      <c r="A672" s="379"/>
      <c r="B672" s="379"/>
      <c r="C672" s="431"/>
      <c r="D672" s="432"/>
      <c r="E672" s="432"/>
      <c r="F672" s="433"/>
      <c r="G672" s="433"/>
    </row>
    <row r="673" spans="1:7">
      <c r="A673" s="379"/>
      <c r="B673" s="379"/>
      <c r="C673" s="431"/>
      <c r="D673" s="432"/>
      <c r="E673" s="432"/>
      <c r="F673" s="433"/>
      <c r="G673" s="433"/>
    </row>
    <row r="674" spans="1:7">
      <c r="A674" s="379"/>
      <c r="B674" s="379"/>
      <c r="C674" s="431"/>
      <c r="D674" s="432"/>
      <c r="E674" s="432"/>
      <c r="F674" s="433"/>
      <c r="G674" s="433"/>
    </row>
    <row r="675" spans="1:7">
      <c r="A675" s="379"/>
      <c r="B675" s="379"/>
      <c r="C675" s="431"/>
      <c r="D675" s="432"/>
      <c r="E675" s="432"/>
      <c r="F675" s="433"/>
      <c r="G675" s="433"/>
    </row>
    <row r="676" spans="1:7">
      <c r="A676" s="379"/>
      <c r="B676" s="379"/>
      <c r="C676" s="431"/>
      <c r="D676" s="432"/>
      <c r="E676" s="432"/>
      <c r="F676" s="433"/>
      <c r="G676" s="433"/>
    </row>
    <row r="677" spans="1:7">
      <c r="A677" s="379"/>
      <c r="B677" s="379"/>
      <c r="C677" s="431"/>
      <c r="D677" s="432"/>
      <c r="E677" s="432"/>
      <c r="F677" s="433"/>
      <c r="G677" s="433"/>
    </row>
    <row r="678" spans="1:7">
      <c r="A678" s="379"/>
      <c r="B678" s="379"/>
      <c r="C678" s="431"/>
      <c r="D678" s="432"/>
      <c r="E678" s="432"/>
      <c r="F678" s="433"/>
      <c r="G678" s="433"/>
    </row>
    <row r="679" spans="1:7">
      <c r="A679" s="379"/>
      <c r="B679" s="379"/>
      <c r="C679" s="431"/>
      <c r="D679" s="432"/>
      <c r="E679" s="432"/>
      <c r="F679" s="433"/>
      <c r="G679" s="433"/>
    </row>
    <row r="680" spans="1:7">
      <c r="A680" s="379"/>
      <c r="B680" s="379"/>
      <c r="C680" s="431"/>
      <c r="D680" s="432"/>
      <c r="E680" s="432"/>
      <c r="F680" s="433"/>
      <c r="G680" s="433"/>
    </row>
    <row r="681" spans="1:7">
      <c r="A681" s="379"/>
      <c r="B681" s="379"/>
      <c r="C681" s="431"/>
      <c r="D681" s="432"/>
      <c r="E681" s="432"/>
      <c r="F681" s="433"/>
      <c r="G681" s="433"/>
    </row>
    <row r="682" spans="1:7">
      <c r="A682" s="379"/>
      <c r="B682" s="379"/>
      <c r="C682" s="431"/>
      <c r="D682" s="432"/>
      <c r="E682" s="432"/>
      <c r="F682" s="433"/>
      <c r="G682" s="433"/>
    </row>
    <row r="683" spans="1:7">
      <c r="A683" s="379"/>
      <c r="B683" s="379"/>
      <c r="C683" s="431"/>
      <c r="D683" s="432"/>
      <c r="E683" s="432"/>
      <c r="F683" s="433"/>
      <c r="G683" s="433"/>
    </row>
    <row r="684" spans="1:7">
      <c r="A684" s="379"/>
      <c r="B684" s="379"/>
      <c r="C684" s="431"/>
      <c r="D684" s="432"/>
      <c r="E684" s="432"/>
      <c r="F684" s="433"/>
      <c r="G684" s="433"/>
    </row>
    <row r="685" spans="1:7">
      <c r="A685" s="379"/>
      <c r="B685" s="379"/>
      <c r="C685" s="431"/>
      <c r="D685" s="432"/>
      <c r="E685" s="432"/>
      <c r="F685" s="433"/>
      <c r="G685" s="433"/>
    </row>
    <row r="686" spans="1:7">
      <c r="A686" s="379"/>
      <c r="B686" s="379"/>
      <c r="C686" s="431"/>
      <c r="D686" s="432"/>
      <c r="E686" s="432"/>
      <c r="F686" s="433"/>
      <c r="G686" s="433"/>
    </row>
    <row r="687" spans="1:7">
      <c r="A687" s="379"/>
      <c r="B687" s="379"/>
      <c r="C687" s="431"/>
      <c r="D687" s="432"/>
      <c r="E687" s="432"/>
      <c r="F687" s="433"/>
      <c r="G687" s="433"/>
    </row>
    <row r="688" spans="1:7">
      <c r="A688" s="379"/>
      <c r="B688" s="379"/>
      <c r="C688" s="431"/>
      <c r="D688" s="432"/>
      <c r="E688" s="432"/>
      <c r="F688" s="433"/>
      <c r="G688" s="433"/>
    </row>
    <row r="689" spans="1:7">
      <c r="A689" s="379"/>
      <c r="B689" s="379"/>
      <c r="C689" s="431"/>
      <c r="D689" s="432"/>
      <c r="E689" s="432"/>
      <c r="F689" s="433"/>
      <c r="G689" s="433"/>
    </row>
    <row r="690" spans="1:7">
      <c r="A690" s="379"/>
      <c r="B690" s="379"/>
      <c r="C690" s="431"/>
      <c r="D690" s="432"/>
      <c r="E690" s="432"/>
      <c r="F690" s="433"/>
      <c r="G690" s="433"/>
    </row>
    <row r="691" spans="1:7">
      <c r="A691" s="379"/>
      <c r="B691" s="379"/>
      <c r="C691" s="431"/>
      <c r="D691" s="432"/>
      <c r="E691" s="432"/>
      <c r="F691" s="433"/>
      <c r="G691" s="433"/>
    </row>
    <row r="692" spans="1:7">
      <c r="A692" s="379"/>
      <c r="B692" s="379"/>
      <c r="C692" s="431"/>
      <c r="D692" s="432"/>
      <c r="E692" s="432"/>
      <c r="F692" s="433"/>
      <c r="G692" s="433"/>
    </row>
    <row r="693" spans="1:7">
      <c r="A693" s="379"/>
      <c r="B693" s="379"/>
      <c r="C693" s="431"/>
      <c r="D693" s="432"/>
      <c r="E693" s="432"/>
      <c r="F693" s="433"/>
      <c r="G693" s="433"/>
    </row>
    <row r="694" spans="1:7">
      <c r="A694" s="379"/>
      <c r="B694" s="379"/>
      <c r="C694" s="431"/>
      <c r="D694" s="432"/>
      <c r="E694" s="432"/>
      <c r="F694" s="433"/>
      <c r="G694" s="433"/>
    </row>
    <row r="695" spans="1:7">
      <c r="A695" s="379"/>
      <c r="B695" s="379"/>
      <c r="C695" s="431"/>
      <c r="D695" s="432"/>
      <c r="E695" s="432"/>
      <c r="F695" s="433"/>
      <c r="G695" s="433"/>
    </row>
    <row r="696" spans="1:7">
      <c r="A696" s="379"/>
      <c r="B696" s="379"/>
      <c r="C696" s="431"/>
      <c r="D696" s="432"/>
      <c r="E696" s="432"/>
      <c r="F696" s="433"/>
      <c r="G696" s="433"/>
    </row>
    <row r="697" spans="1:7">
      <c r="A697" s="379"/>
      <c r="B697" s="379"/>
      <c r="C697" s="431"/>
      <c r="D697" s="432"/>
      <c r="E697" s="432"/>
      <c r="F697" s="433"/>
      <c r="G697" s="433"/>
    </row>
    <row r="698" spans="1:7">
      <c r="A698" s="379"/>
      <c r="B698" s="379"/>
      <c r="C698" s="431"/>
      <c r="D698" s="432"/>
      <c r="E698" s="432"/>
      <c r="F698" s="433"/>
      <c r="G698" s="433"/>
    </row>
    <row r="699" spans="1:7">
      <c r="A699" s="379"/>
      <c r="B699" s="379"/>
      <c r="C699" s="431"/>
      <c r="D699" s="432"/>
      <c r="E699" s="432"/>
      <c r="F699" s="433"/>
      <c r="G699" s="433"/>
    </row>
    <row r="700" spans="1:7">
      <c r="A700" s="379"/>
      <c r="B700" s="379"/>
      <c r="C700" s="431"/>
      <c r="D700" s="432"/>
      <c r="E700" s="432"/>
      <c r="F700" s="433"/>
      <c r="G700" s="433"/>
    </row>
    <row r="701" spans="1:7">
      <c r="A701" s="379"/>
      <c r="B701" s="379"/>
      <c r="C701" s="431"/>
      <c r="D701" s="432"/>
      <c r="E701" s="432"/>
      <c r="F701" s="433"/>
      <c r="G701" s="433"/>
    </row>
    <row r="702" spans="1:7">
      <c r="A702" s="379"/>
      <c r="B702" s="379"/>
      <c r="C702" s="431"/>
      <c r="D702" s="432"/>
      <c r="E702" s="432"/>
      <c r="F702" s="433"/>
      <c r="G702" s="433"/>
    </row>
    <row r="703" spans="1:7">
      <c r="A703" s="379"/>
      <c r="B703" s="379"/>
      <c r="C703" s="431"/>
      <c r="D703" s="432"/>
      <c r="E703" s="432"/>
      <c r="F703" s="433"/>
      <c r="G703" s="433"/>
    </row>
    <row r="704" spans="1:7">
      <c r="A704" s="379"/>
      <c r="B704" s="379"/>
      <c r="C704" s="431"/>
      <c r="D704" s="432"/>
      <c r="E704" s="432"/>
      <c r="F704" s="433"/>
      <c r="G704" s="433"/>
    </row>
    <row r="705" spans="1:7">
      <c r="A705" s="379"/>
      <c r="B705" s="379"/>
      <c r="C705" s="431"/>
      <c r="D705" s="432"/>
      <c r="E705" s="432"/>
      <c r="F705" s="433"/>
      <c r="G705" s="433"/>
    </row>
    <row r="706" spans="1:7">
      <c r="A706" s="379"/>
      <c r="B706" s="379"/>
      <c r="C706" s="431"/>
      <c r="D706" s="432"/>
      <c r="E706" s="432"/>
      <c r="F706" s="433"/>
      <c r="G706" s="433"/>
    </row>
    <row r="707" spans="1:7">
      <c r="A707" s="379"/>
      <c r="B707" s="379"/>
      <c r="C707" s="431"/>
      <c r="D707" s="432"/>
      <c r="E707" s="432"/>
      <c r="F707" s="433"/>
      <c r="G707" s="433"/>
    </row>
    <row r="708" spans="1:7">
      <c r="A708" s="379"/>
      <c r="B708" s="379"/>
      <c r="C708" s="431"/>
      <c r="D708" s="432"/>
      <c r="E708" s="432"/>
      <c r="F708" s="433"/>
      <c r="G708" s="433"/>
    </row>
    <row r="709" spans="1:7">
      <c r="A709" s="379"/>
      <c r="B709" s="379"/>
      <c r="C709" s="431"/>
      <c r="D709" s="432"/>
      <c r="E709" s="432"/>
      <c r="F709" s="433"/>
      <c r="G709" s="433"/>
    </row>
    <row r="710" spans="1:7">
      <c r="A710" s="379"/>
      <c r="B710" s="379"/>
      <c r="C710" s="431"/>
      <c r="D710" s="432"/>
      <c r="E710" s="432"/>
      <c r="F710" s="433"/>
      <c r="G710" s="433"/>
    </row>
    <row r="711" spans="1:7">
      <c r="A711" s="379"/>
      <c r="B711" s="379"/>
      <c r="C711" s="431"/>
      <c r="D711" s="432"/>
      <c r="E711" s="432"/>
      <c r="F711" s="433"/>
      <c r="G711" s="433"/>
    </row>
    <row r="712" spans="1:7">
      <c r="A712" s="379"/>
      <c r="B712" s="379"/>
      <c r="C712" s="431"/>
      <c r="D712" s="432"/>
      <c r="E712" s="432"/>
      <c r="F712" s="433"/>
      <c r="G712" s="433"/>
    </row>
    <row r="713" spans="1:7">
      <c r="A713" s="379"/>
      <c r="B713" s="379"/>
      <c r="C713" s="431"/>
      <c r="D713" s="432"/>
      <c r="E713" s="432"/>
      <c r="F713" s="433"/>
      <c r="G713" s="433"/>
    </row>
    <row r="714" spans="1:7">
      <c r="A714" s="379"/>
      <c r="B714" s="379"/>
      <c r="C714" s="431"/>
      <c r="D714" s="432"/>
      <c r="E714" s="432"/>
      <c r="F714" s="433"/>
      <c r="G714" s="433"/>
    </row>
    <row r="715" spans="1:7">
      <c r="A715" s="379"/>
      <c r="B715" s="379"/>
      <c r="C715" s="431"/>
      <c r="D715" s="432"/>
      <c r="E715" s="432"/>
      <c r="F715" s="433"/>
      <c r="G715" s="433"/>
    </row>
    <row r="716" spans="1:7">
      <c r="A716" s="379"/>
      <c r="B716" s="379"/>
      <c r="C716" s="431"/>
      <c r="D716" s="432"/>
      <c r="E716" s="432"/>
      <c r="F716" s="433"/>
      <c r="G716" s="433"/>
    </row>
    <row r="717" spans="1:7">
      <c r="A717" s="379"/>
      <c r="B717" s="379"/>
      <c r="C717" s="431"/>
      <c r="D717" s="432"/>
      <c r="E717" s="432"/>
      <c r="F717" s="433"/>
      <c r="G717" s="433"/>
    </row>
    <row r="718" spans="1:7">
      <c r="A718" s="379"/>
      <c r="B718" s="379"/>
      <c r="C718" s="431"/>
      <c r="D718" s="432"/>
      <c r="E718" s="432"/>
      <c r="F718" s="433"/>
      <c r="G718" s="433"/>
    </row>
    <row r="719" spans="1:7">
      <c r="A719" s="379"/>
      <c r="B719" s="379"/>
      <c r="C719" s="431"/>
      <c r="D719" s="432"/>
      <c r="E719" s="432"/>
      <c r="F719" s="433"/>
      <c r="G719" s="433"/>
    </row>
    <row r="720" spans="1:7">
      <c r="A720" s="379"/>
      <c r="B720" s="379"/>
      <c r="C720" s="431"/>
      <c r="D720" s="432"/>
      <c r="E720" s="432"/>
      <c r="F720" s="433"/>
      <c r="G720" s="433"/>
    </row>
    <row r="721" spans="1:7">
      <c r="A721" s="379"/>
      <c r="B721" s="379"/>
      <c r="C721" s="431"/>
      <c r="D721" s="432"/>
      <c r="E721" s="432"/>
      <c r="F721" s="433"/>
      <c r="G721" s="433"/>
    </row>
    <row r="722" spans="1:7">
      <c r="A722" s="379"/>
      <c r="B722" s="379"/>
      <c r="C722" s="431"/>
      <c r="D722" s="432"/>
      <c r="E722" s="432"/>
      <c r="F722" s="433"/>
      <c r="G722" s="433"/>
    </row>
    <row r="723" spans="1:7">
      <c r="A723" s="379"/>
      <c r="B723" s="379"/>
      <c r="C723" s="431"/>
      <c r="D723" s="432"/>
      <c r="E723" s="432"/>
      <c r="F723" s="433"/>
      <c r="G723" s="433"/>
    </row>
    <row r="724" spans="1:7">
      <c r="A724" s="379"/>
      <c r="B724" s="379"/>
      <c r="C724" s="431"/>
      <c r="D724" s="432"/>
      <c r="E724" s="432"/>
      <c r="F724" s="433"/>
      <c r="G724" s="433"/>
    </row>
    <row r="725" spans="1:7">
      <c r="A725" s="379"/>
      <c r="B725" s="379"/>
      <c r="C725" s="431"/>
      <c r="D725" s="432"/>
      <c r="E725" s="432"/>
      <c r="F725" s="433"/>
      <c r="G725" s="433"/>
    </row>
    <row r="726" spans="1:7">
      <c r="A726" s="379"/>
      <c r="B726" s="379"/>
      <c r="C726" s="431"/>
      <c r="D726" s="432"/>
      <c r="E726" s="432"/>
      <c r="F726" s="433"/>
      <c r="G726" s="433"/>
    </row>
    <row r="727" spans="1:7">
      <c r="A727" s="379"/>
      <c r="B727" s="379"/>
      <c r="C727" s="431"/>
      <c r="D727" s="432"/>
      <c r="E727" s="432"/>
      <c r="F727" s="433"/>
      <c r="G727" s="433"/>
    </row>
    <row r="728" spans="1:7">
      <c r="A728" s="379"/>
      <c r="B728" s="379"/>
      <c r="C728" s="431"/>
      <c r="D728" s="432"/>
      <c r="E728" s="432"/>
      <c r="F728" s="433"/>
      <c r="G728" s="433"/>
    </row>
    <row r="729" spans="1:7">
      <c r="A729" s="379"/>
      <c r="B729" s="379"/>
      <c r="C729" s="431"/>
      <c r="D729" s="432"/>
      <c r="E729" s="432"/>
      <c r="F729" s="433"/>
      <c r="G729" s="433"/>
    </row>
    <row r="730" spans="1:7">
      <c r="A730" s="379"/>
      <c r="B730" s="379"/>
      <c r="C730" s="431"/>
      <c r="D730" s="432"/>
      <c r="E730" s="432"/>
      <c r="F730" s="433"/>
      <c r="G730" s="433"/>
    </row>
    <row r="731" spans="1:7">
      <c r="A731" s="379"/>
      <c r="B731" s="379"/>
      <c r="C731" s="431"/>
      <c r="D731" s="432"/>
      <c r="E731" s="432"/>
      <c r="F731" s="433"/>
      <c r="G731" s="433"/>
    </row>
    <row r="732" spans="1:7">
      <c r="A732" s="379"/>
      <c r="B732" s="379"/>
      <c r="C732" s="431"/>
      <c r="D732" s="432"/>
      <c r="E732" s="432"/>
      <c r="F732" s="433"/>
      <c r="G732" s="433"/>
    </row>
    <row r="733" spans="1:7">
      <c r="A733" s="379"/>
      <c r="B733" s="379"/>
      <c r="C733" s="431"/>
      <c r="D733" s="432"/>
      <c r="E733" s="432"/>
      <c r="F733" s="433"/>
      <c r="G733" s="433"/>
    </row>
    <row r="734" spans="1:7">
      <c r="A734" s="379"/>
      <c r="B734" s="379"/>
      <c r="C734" s="431"/>
      <c r="D734" s="432"/>
      <c r="E734" s="432"/>
      <c r="F734" s="433"/>
      <c r="G734" s="433"/>
    </row>
    <row r="735" spans="1:7">
      <c r="A735" s="379"/>
      <c r="B735" s="379"/>
      <c r="C735" s="431"/>
      <c r="D735" s="432"/>
      <c r="E735" s="432"/>
      <c r="F735" s="433"/>
      <c r="G735" s="433"/>
    </row>
    <row r="736" spans="1:7">
      <c r="A736" s="379"/>
      <c r="B736" s="379"/>
      <c r="C736" s="431"/>
      <c r="D736" s="432"/>
      <c r="E736" s="432"/>
      <c r="F736" s="433"/>
      <c r="G736" s="433"/>
    </row>
    <row r="737" spans="1:7">
      <c r="A737" s="379"/>
      <c r="B737" s="379"/>
      <c r="C737" s="431"/>
      <c r="D737" s="432"/>
      <c r="E737" s="432"/>
      <c r="F737" s="433"/>
      <c r="G737" s="433"/>
    </row>
    <row r="738" spans="1:7">
      <c r="A738" s="379"/>
      <c r="B738" s="379"/>
      <c r="C738" s="431"/>
      <c r="D738" s="432"/>
      <c r="E738" s="432"/>
      <c r="F738" s="433"/>
      <c r="G738" s="433"/>
    </row>
    <row r="739" spans="1:7">
      <c r="A739" s="379"/>
      <c r="B739" s="379"/>
      <c r="C739" s="431"/>
      <c r="D739" s="432"/>
      <c r="E739" s="432"/>
      <c r="F739" s="433"/>
      <c r="G739" s="433"/>
    </row>
    <row r="740" spans="1:7">
      <c r="A740" s="379"/>
      <c r="B740" s="379"/>
      <c r="C740" s="431"/>
      <c r="D740" s="432"/>
      <c r="E740" s="432"/>
      <c r="F740" s="433"/>
      <c r="G740" s="433"/>
    </row>
    <row r="741" spans="1:7">
      <c r="A741" s="379"/>
      <c r="B741" s="379"/>
      <c r="C741" s="431"/>
      <c r="D741" s="432"/>
      <c r="E741" s="432"/>
      <c r="F741" s="433"/>
      <c r="G741" s="433"/>
    </row>
    <row r="742" spans="1:7">
      <c r="A742" s="379"/>
      <c r="B742" s="379"/>
      <c r="C742" s="431"/>
      <c r="D742" s="432"/>
      <c r="E742" s="432"/>
      <c r="F742" s="433"/>
      <c r="G742" s="433"/>
    </row>
    <row r="743" spans="1:7">
      <c r="A743" s="379"/>
      <c r="B743" s="379"/>
      <c r="C743" s="431"/>
      <c r="D743" s="432"/>
      <c r="E743" s="432"/>
      <c r="F743" s="433"/>
      <c r="G743" s="433"/>
    </row>
    <row r="744" spans="1:7">
      <c r="A744" s="379"/>
      <c r="B744" s="379"/>
      <c r="C744" s="431"/>
      <c r="D744" s="432"/>
      <c r="E744" s="432"/>
      <c r="F744" s="433"/>
      <c r="G744" s="433"/>
    </row>
    <row r="745" spans="1:7">
      <c r="A745" s="379"/>
      <c r="B745" s="379"/>
      <c r="C745" s="431"/>
      <c r="D745" s="432"/>
      <c r="E745" s="432"/>
      <c r="F745" s="433"/>
      <c r="G745" s="433"/>
    </row>
    <row r="746" spans="1:7">
      <c r="A746" s="379"/>
      <c r="B746" s="379"/>
      <c r="C746" s="431"/>
      <c r="D746" s="432"/>
      <c r="E746" s="432"/>
      <c r="F746" s="433"/>
      <c r="G746" s="433"/>
    </row>
    <row r="747" spans="1:7">
      <c r="A747" s="379"/>
      <c r="B747" s="379"/>
      <c r="C747" s="431"/>
      <c r="D747" s="432"/>
      <c r="E747" s="432"/>
      <c r="F747" s="433"/>
      <c r="G747" s="433"/>
    </row>
    <row r="748" spans="1:7">
      <c r="A748" s="379"/>
      <c r="B748" s="379"/>
      <c r="C748" s="431"/>
      <c r="D748" s="432"/>
      <c r="E748" s="432"/>
      <c r="F748" s="433"/>
      <c r="G748" s="433"/>
    </row>
    <row r="749" spans="1:7">
      <c r="A749" s="379"/>
      <c r="B749" s="379"/>
      <c r="C749" s="431"/>
      <c r="D749" s="432"/>
      <c r="E749" s="432"/>
      <c r="F749" s="433"/>
      <c r="G749" s="433"/>
    </row>
    <row r="750" spans="1:7">
      <c r="A750" s="379"/>
      <c r="B750" s="379"/>
      <c r="C750" s="431"/>
      <c r="D750" s="432"/>
      <c r="E750" s="432"/>
      <c r="F750" s="433"/>
      <c r="G750" s="433"/>
    </row>
    <row r="751" spans="1:7">
      <c r="A751" s="379"/>
      <c r="B751" s="379"/>
      <c r="C751" s="431"/>
      <c r="D751" s="432"/>
      <c r="E751" s="432"/>
      <c r="F751" s="433"/>
      <c r="G751" s="433"/>
    </row>
    <row r="752" spans="1:7">
      <c r="A752" s="379"/>
      <c r="B752" s="379"/>
      <c r="C752" s="431"/>
      <c r="D752" s="432"/>
      <c r="E752" s="432"/>
      <c r="F752" s="433"/>
      <c r="G752" s="433"/>
    </row>
    <row r="753" spans="1:7">
      <c r="A753" s="379"/>
      <c r="B753" s="379"/>
      <c r="C753" s="431"/>
      <c r="D753" s="432"/>
      <c r="E753" s="432"/>
      <c r="F753" s="433"/>
      <c r="G753" s="433"/>
    </row>
    <row r="754" spans="1:7">
      <c r="A754" s="379"/>
      <c r="B754" s="379"/>
      <c r="C754" s="431"/>
      <c r="D754" s="432"/>
      <c r="E754" s="432"/>
      <c r="F754" s="433"/>
      <c r="G754" s="433"/>
    </row>
    <row r="755" spans="1:7">
      <c r="A755" s="379"/>
      <c r="B755" s="379"/>
      <c r="C755" s="431"/>
      <c r="D755" s="432"/>
      <c r="E755" s="432"/>
      <c r="F755" s="433"/>
      <c r="G755" s="433"/>
    </row>
    <row r="756" spans="1:7">
      <c r="A756" s="379"/>
      <c r="B756" s="379"/>
      <c r="C756" s="431"/>
      <c r="D756" s="432"/>
      <c r="E756" s="432"/>
      <c r="F756" s="433"/>
      <c r="G756" s="433"/>
    </row>
    <row r="757" spans="1:7">
      <c r="A757" s="379"/>
      <c r="B757" s="379"/>
      <c r="C757" s="431"/>
      <c r="D757" s="432"/>
      <c r="E757" s="432"/>
      <c r="F757" s="433"/>
      <c r="G757" s="433"/>
    </row>
    <row r="758" spans="1:7">
      <c r="A758" s="379"/>
      <c r="B758" s="379"/>
      <c r="C758" s="431"/>
      <c r="D758" s="432"/>
      <c r="E758" s="432"/>
      <c r="F758" s="433"/>
      <c r="G758" s="433"/>
    </row>
    <row r="759" spans="1:7">
      <c r="A759" s="379"/>
      <c r="B759" s="379"/>
      <c r="C759" s="431"/>
      <c r="D759" s="432"/>
      <c r="E759" s="432"/>
      <c r="F759" s="433"/>
      <c r="G759" s="433"/>
    </row>
    <row r="760" spans="1:7">
      <c r="A760" s="379"/>
      <c r="B760" s="379"/>
      <c r="C760" s="431"/>
      <c r="D760" s="432"/>
      <c r="E760" s="432"/>
      <c r="F760" s="433"/>
      <c r="G760" s="433"/>
    </row>
    <row r="761" spans="1:7">
      <c r="A761" s="379"/>
      <c r="B761" s="379"/>
      <c r="C761" s="431"/>
      <c r="D761" s="432"/>
      <c r="E761" s="432"/>
      <c r="F761" s="433"/>
      <c r="G761" s="433"/>
    </row>
    <row r="762" spans="1:7">
      <c r="A762" s="379"/>
      <c r="B762" s="379"/>
      <c r="C762" s="431"/>
      <c r="D762" s="432"/>
      <c r="E762" s="432"/>
      <c r="F762" s="433"/>
      <c r="G762" s="433"/>
    </row>
    <row r="763" spans="1:7">
      <c r="A763" s="379"/>
      <c r="B763" s="379"/>
      <c r="C763" s="431"/>
      <c r="D763" s="432"/>
      <c r="E763" s="432"/>
      <c r="F763" s="433"/>
      <c r="G763" s="433"/>
    </row>
    <row r="764" spans="1:7">
      <c r="A764" s="379"/>
      <c r="B764" s="379"/>
      <c r="C764" s="431"/>
      <c r="D764" s="432"/>
      <c r="E764" s="432"/>
      <c r="F764" s="433"/>
      <c r="G764" s="433"/>
    </row>
    <row r="765" spans="1:7">
      <c r="A765" s="379"/>
      <c r="B765" s="379"/>
      <c r="C765" s="431"/>
      <c r="D765" s="432"/>
      <c r="E765" s="432"/>
      <c r="F765" s="433"/>
      <c r="G765" s="433"/>
    </row>
    <row r="766" spans="1:7">
      <c r="A766" s="379"/>
      <c r="B766" s="379"/>
      <c r="C766" s="431"/>
      <c r="D766" s="432"/>
      <c r="E766" s="432"/>
      <c r="F766" s="433"/>
      <c r="G766" s="433"/>
    </row>
    <row r="767" spans="1:7">
      <c r="A767" s="379"/>
      <c r="B767" s="379"/>
      <c r="C767" s="431"/>
      <c r="D767" s="432"/>
      <c r="E767" s="432"/>
      <c r="F767" s="433"/>
      <c r="G767" s="433"/>
    </row>
    <row r="768" spans="1:7">
      <c r="A768" s="379"/>
      <c r="B768" s="379"/>
      <c r="C768" s="431"/>
      <c r="D768" s="432"/>
      <c r="E768" s="432"/>
      <c r="F768" s="433"/>
      <c r="G768" s="433"/>
    </row>
    <row r="769" spans="1:7">
      <c r="A769" s="379"/>
      <c r="B769" s="379"/>
      <c r="C769" s="431"/>
      <c r="D769" s="432"/>
      <c r="E769" s="432"/>
      <c r="F769" s="433"/>
      <c r="G769" s="433"/>
    </row>
    <row r="770" spans="1:7">
      <c r="A770" s="379"/>
      <c r="B770" s="379"/>
      <c r="C770" s="431"/>
      <c r="D770" s="432"/>
      <c r="E770" s="432"/>
      <c r="F770" s="433"/>
      <c r="G770" s="433"/>
    </row>
    <row r="771" spans="1:7">
      <c r="A771" s="379"/>
      <c r="B771" s="379"/>
      <c r="C771" s="431"/>
      <c r="D771" s="432"/>
      <c r="E771" s="432"/>
      <c r="F771" s="433"/>
      <c r="G771" s="433"/>
    </row>
    <row r="772" spans="1:7">
      <c r="A772" s="379"/>
      <c r="B772" s="379"/>
      <c r="C772" s="431"/>
      <c r="D772" s="432"/>
      <c r="E772" s="432"/>
      <c r="F772" s="433"/>
      <c r="G772" s="433"/>
    </row>
    <row r="773" spans="1:7">
      <c r="A773" s="379"/>
      <c r="B773" s="379"/>
      <c r="C773" s="431"/>
      <c r="D773" s="432"/>
      <c r="E773" s="432"/>
      <c r="F773" s="433"/>
      <c r="G773" s="433"/>
    </row>
    <row r="774" spans="1:7">
      <c r="A774" s="379"/>
      <c r="B774" s="379"/>
      <c r="C774" s="431"/>
      <c r="D774" s="432"/>
      <c r="E774" s="432"/>
      <c r="F774" s="433"/>
      <c r="G774" s="433"/>
    </row>
    <row r="775" spans="1:7">
      <c r="A775" s="379"/>
      <c r="B775" s="379"/>
      <c r="C775" s="431"/>
      <c r="D775" s="432"/>
      <c r="E775" s="432"/>
      <c r="F775" s="433"/>
      <c r="G775" s="433"/>
    </row>
    <row r="776" spans="1:7">
      <c r="A776" s="379"/>
      <c r="B776" s="379"/>
      <c r="C776" s="431"/>
      <c r="D776" s="432"/>
      <c r="E776" s="432"/>
      <c r="F776" s="433"/>
      <c r="G776" s="433"/>
    </row>
    <row r="777" spans="1:7">
      <c r="A777" s="379"/>
      <c r="B777" s="379"/>
      <c r="C777" s="431"/>
      <c r="D777" s="432"/>
      <c r="E777" s="432"/>
      <c r="F777" s="433"/>
      <c r="G777" s="433"/>
    </row>
    <row r="778" spans="1:7">
      <c r="A778" s="379"/>
      <c r="B778" s="379"/>
      <c r="C778" s="431"/>
      <c r="D778" s="432"/>
      <c r="E778" s="432"/>
      <c r="F778" s="433"/>
      <c r="G778" s="433"/>
    </row>
    <row r="779" spans="1:7">
      <c r="A779" s="379"/>
      <c r="B779" s="379"/>
      <c r="C779" s="431"/>
      <c r="D779" s="432"/>
      <c r="E779" s="432"/>
      <c r="F779" s="433"/>
      <c r="G779" s="433"/>
    </row>
    <row r="780" spans="1:7">
      <c r="A780" s="379"/>
      <c r="B780" s="379"/>
      <c r="C780" s="431"/>
      <c r="D780" s="432"/>
      <c r="E780" s="432"/>
      <c r="F780" s="433"/>
      <c r="G780" s="433"/>
    </row>
    <row r="781" spans="1:7">
      <c r="A781" s="379"/>
      <c r="B781" s="379"/>
      <c r="C781" s="431"/>
      <c r="D781" s="432"/>
      <c r="E781" s="432"/>
      <c r="F781" s="433"/>
      <c r="G781" s="433"/>
    </row>
    <row r="782" spans="1:7">
      <c r="A782" s="379"/>
      <c r="B782" s="379"/>
      <c r="C782" s="431"/>
      <c r="D782" s="432"/>
      <c r="E782" s="432"/>
      <c r="F782" s="433"/>
      <c r="G782" s="433"/>
    </row>
    <row r="783" spans="1:7">
      <c r="A783" s="379"/>
      <c r="B783" s="379"/>
      <c r="C783" s="431"/>
      <c r="D783" s="432"/>
      <c r="E783" s="432"/>
      <c r="F783" s="433"/>
      <c r="G783" s="433"/>
    </row>
    <row r="784" spans="1:7">
      <c r="A784" s="379"/>
      <c r="B784" s="379"/>
      <c r="C784" s="431"/>
      <c r="D784" s="432"/>
      <c r="E784" s="432"/>
      <c r="F784" s="433"/>
      <c r="G784" s="433"/>
    </row>
    <row r="785" spans="1:7">
      <c r="A785" s="379"/>
      <c r="B785" s="379"/>
      <c r="C785" s="431"/>
      <c r="D785" s="432"/>
      <c r="E785" s="432"/>
      <c r="F785" s="433"/>
      <c r="G785" s="433"/>
    </row>
    <row r="786" spans="1:7">
      <c r="A786" s="379"/>
      <c r="B786" s="379"/>
      <c r="C786" s="431"/>
      <c r="D786" s="432"/>
      <c r="E786" s="432"/>
      <c r="F786" s="433"/>
      <c r="G786" s="433"/>
    </row>
    <row r="787" spans="1:7">
      <c r="A787" s="379"/>
      <c r="B787" s="379"/>
      <c r="C787" s="431"/>
      <c r="D787" s="432"/>
      <c r="E787" s="432"/>
      <c r="F787" s="433"/>
      <c r="G787" s="433"/>
    </row>
    <row r="788" spans="1:7">
      <c r="A788" s="379"/>
      <c r="B788" s="379"/>
      <c r="C788" s="431"/>
      <c r="D788" s="432"/>
      <c r="E788" s="432"/>
      <c r="F788" s="433"/>
      <c r="G788" s="433"/>
    </row>
    <row r="789" spans="1:7">
      <c r="A789" s="379"/>
      <c r="B789" s="379"/>
      <c r="C789" s="431"/>
      <c r="D789" s="432"/>
      <c r="E789" s="432"/>
      <c r="F789" s="433"/>
      <c r="G789" s="433"/>
    </row>
    <row r="790" spans="1:7">
      <c r="A790" s="379"/>
      <c r="B790" s="379"/>
      <c r="C790" s="431"/>
      <c r="D790" s="432"/>
      <c r="E790" s="432"/>
      <c r="F790" s="433"/>
      <c r="G790" s="433"/>
    </row>
    <row r="791" spans="1:7">
      <c r="A791" s="379"/>
      <c r="B791" s="379"/>
      <c r="C791" s="431"/>
      <c r="D791" s="432"/>
      <c r="E791" s="432"/>
      <c r="F791" s="433"/>
      <c r="G791" s="433"/>
    </row>
    <row r="792" spans="1:7">
      <c r="A792" s="379"/>
      <c r="B792" s="379"/>
      <c r="C792" s="431"/>
      <c r="D792" s="432"/>
      <c r="E792" s="432"/>
      <c r="F792" s="433"/>
      <c r="G792" s="433"/>
    </row>
    <row r="793" spans="1:7">
      <c r="A793" s="379"/>
      <c r="B793" s="379"/>
      <c r="C793" s="431"/>
      <c r="D793" s="432"/>
      <c r="E793" s="432"/>
      <c r="F793" s="433"/>
      <c r="G793" s="433"/>
    </row>
    <row r="794" spans="1:7">
      <c r="A794" s="379"/>
      <c r="B794" s="379"/>
      <c r="C794" s="431"/>
      <c r="D794" s="432"/>
      <c r="E794" s="432"/>
      <c r="F794" s="433"/>
      <c r="G794" s="433"/>
    </row>
    <row r="795" spans="1:7">
      <c r="A795" s="379"/>
      <c r="B795" s="379"/>
      <c r="C795" s="431"/>
      <c r="D795" s="432"/>
      <c r="E795" s="432"/>
      <c r="F795" s="433"/>
      <c r="G795" s="433"/>
    </row>
    <row r="796" spans="1:7">
      <c r="A796" s="379"/>
      <c r="B796" s="379"/>
      <c r="C796" s="431"/>
      <c r="D796" s="432"/>
      <c r="E796" s="432"/>
      <c r="F796" s="433"/>
      <c r="G796" s="433"/>
    </row>
    <row r="797" spans="1:7">
      <c r="A797" s="379"/>
      <c r="B797" s="379"/>
      <c r="C797" s="431"/>
      <c r="D797" s="432"/>
      <c r="E797" s="432"/>
      <c r="F797" s="433"/>
      <c r="G797" s="433"/>
    </row>
    <row r="798" spans="1:7">
      <c r="A798" s="379"/>
      <c r="B798" s="379"/>
      <c r="C798" s="431"/>
      <c r="D798" s="432"/>
      <c r="E798" s="432"/>
      <c r="F798" s="433"/>
      <c r="G798" s="433"/>
    </row>
    <row r="799" spans="1:7">
      <c r="A799" s="379"/>
      <c r="B799" s="379"/>
      <c r="C799" s="431"/>
      <c r="D799" s="432"/>
      <c r="E799" s="432"/>
      <c r="F799" s="433"/>
      <c r="G799" s="433"/>
    </row>
    <row r="800" spans="1:7">
      <c r="A800" s="379"/>
      <c r="B800" s="379"/>
      <c r="C800" s="431"/>
      <c r="D800" s="432"/>
      <c r="E800" s="432"/>
      <c r="F800" s="433"/>
      <c r="G800" s="433"/>
    </row>
    <row r="801" spans="1:7">
      <c r="A801" s="379"/>
      <c r="B801" s="379"/>
      <c r="C801" s="431"/>
      <c r="D801" s="432"/>
      <c r="E801" s="432"/>
      <c r="F801" s="433"/>
      <c r="G801" s="433"/>
    </row>
    <row r="802" spans="1:7">
      <c r="A802" s="379"/>
      <c r="B802" s="379"/>
      <c r="C802" s="431"/>
      <c r="D802" s="432"/>
      <c r="E802" s="432"/>
      <c r="F802" s="433"/>
      <c r="G802" s="433"/>
    </row>
    <row r="803" spans="1:7">
      <c r="A803" s="379"/>
      <c r="B803" s="379"/>
      <c r="C803" s="431"/>
      <c r="D803" s="432"/>
      <c r="E803" s="432"/>
      <c r="F803" s="433"/>
      <c r="G803" s="433"/>
    </row>
    <row r="804" spans="1:7">
      <c r="A804" s="379"/>
      <c r="B804" s="379"/>
      <c r="C804" s="431"/>
      <c r="D804" s="432"/>
      <c r="E804" s="432"/>
      <c r="F804" s="433"/>
      <c r="G804" s="433"/>
    </row>
    <row r="805" spans="1:7">
      <c r="A805" s="379"/>
      <c r="B805" s="379"/>
      <c r="C805" s="431"/>
      <c r="D805" s="432"/>
      <c r="E805" s="432"/>
      <c r="F805" s="433"/>
      <c r="G805" s="433"/>
    </row>
    <row r="806" spans="1:7">
      <c r="A806" s="379"/>
      <c r="B806" s="379"/>
      <c r="C806" s="431"/>
      <c r="D806" s="432"/>
      <c r="E806" s="432"/>
      <c r="F806" s="433"/>
      <c r="G806" s="433"/>
    </row>
    <row r="807" spans="1:7">
      <c r="A807" s="379"/>
      <c r="B807" s="379"/>
      <c r="C807" s="431"/>
      <c r="D807" s="432"/>
      <c r="E807" s="432"/>
      <c r="F807" s="433"/>
      <c r="G807" s="433"/>
    </row>
    <row r="808" spans="1:7">
      <c r="A808" s="379"/>
      <c r="B808" s="379"/>
      <c r="C808" s="431"/>
      <c r="D808" s="432"/>
      <c r="E808" s="432"/>
      <c r="F808" s="433"/>
      <c r="G808" s="433"/>
    </row>
    <row r="809" spans="1:7">
      <c r="A809" s="379"/>
      <c r="B809" s="379"/>
      <c r="C809" s="431"/>
      <c r="D809" s="432"/>
      <c r="E809" s="432"/>
      <c r="F809" s="433"/>
      <c r="G809" s="433"/>
    </row>
    <row r="810" spans="1:7">
      <c r="A810" s="379"/>
      <c r="B810" s="379"/>
      <c r="C810" s="431"/>
      <c r="D810" s="432"/>
      <c r="E810" s="432"/>
      <c r="F810" s="433"/>
      <c r="G810" s="433"/>
    </row>
    <row r="811" spans="1:7">
      <c r="A811" s="379"/>
      <c r="B811" s="379"/>
      <c r="C811" s="431"/>
      <c r="D811" s="432"/>
      <c r="E811" s="432"/>
      <c r="F811" s="433"/>
      <c r="G811" s="433"/>
    </row>
    <row r="812" spans="1:7">
      <c r="A812" s="379"/>
      <c r="B812" s="379"/>
      <c r="C812" s="431"/>
      <c r="D812" s="432"/>
      <c r="E812" s="432"/>
      <c r="F812" s="433"/>
      <c r="G812" s="433"/>
    </row>
    <row r="813" spans="1:7">
      <c r="A813" s="379"/>
      <c r="B813" s="379"/>
      <c r="C813" s="431"/>
      <c r="D813" s="432"/>
      <c r="E813" s="432"/>
      <c r="F813" s="433"/>
      <c r="G813" s="433"/>
    </row>
    <row r="814" spans="1:7">
      <c r="A814" s="379"/>
      <c r="B814" s="379"/>
      <c r="C814" s="431"/>
      <c r="D814" s="432"/>
      <c r="E814" s="432"/>
      <c r="F814" s="433"/>
      <c r="G814" s="433"/>
    </row>
    <row r="815" spans="1:7">
      <c r="A815" s="379"/>
      <c r="B815" s="379"/>
      <c r="C815" s="431"/>
      <c r="D815" s="432"/>
      <c r="E815" s="432"/>
      <c r="F815" s="433"/>
      <c r="G815" s="433"/>
    </row>
    <row r="816" spans="1:7">
      <c r="A816" s="379"/>
      <c r="B816" s="379"/>
      <c r="C816" s="431"/>
      <c r="D816" s="432"/>
      <c r="E816" s="432"/>
      <c r="F816" s="433"/>
      <c r="G816" s="433"/>
    </row>
    <row r="817" spans="1:7">
      <c r="A817" s="379"/>
      <c r="B817" s="379"/>
      <c r="C817" s="431"/>
      <c r="D817" s="432"/>
      <c r="E817" s="432"/>
      <c r="F817" s="433"/>
      <c r="G817" s="433"/>
    </row>
    <row r="818" spans="1:7">
      <c r="A818" s="379"/>
      <c r="B818" s="379"/>
      <c r="C818" s="431"/>
      <c r="D818" s="432"/>
      <c r="E818" s="432"/>
      <c r="F818" s="433"/>
      <c r="G818" s="433"/>
    </row>
    <row r="819" spans="1:7">
      <c r="A819" s="379"/>
      <c r="B819" s="379"/>
      <c r="C819" s="431"/>
      <c r="D819" s="432"/>
      <c r="E819" s="432"/>
      <c r="F819" s="433"/>
      <c r="G819" s="433"/>
    </row>
    <row r="820" spans="1:7">
      <c r="A820" s="379"/>
      <c r="B820" s="379"/>
      <c r="C820" s="431"/>
      <c r="D820" s="432"/>
      <c r="E820" s="432"/>
      <c r="F820" s="433"/>
      <c r="G820" s="433"/>
    </row>
    <row r="821" spans="1:7">
      <c r="A821" s="379"/>
      <c r="B821" s="379"/>
      <c r="C821" s="431"/>
      <c r="D821" s="432"/>
      <c r="E821" s="432"/>
      <c r="F821" s="433"/>
      <c r="G821" s="433"/>
    </row>
    <row r="822" spans="1:7">
      <c r="A822" s="379"/>
      <c r="B822" s="379"/>
      <c r="C822" s="431"/>
      <c r="D822" s="432"/>
      <c r="E822" s="432"/>
      <c r="F822" s="433"/>
      <c r="G822" s="433"/>
    </row>
    <row r="823" spans="1:7">
      <c r="A823" s="379"/>
      <c r="B823" s="379"/>
      <c r="C823" s="431"/>
      <c r="D823" s="432"/>
      <c r="E823" s="432"/>
      <c r="F823" s="433"/>
      <c r="G823" s="433"/>
    </row>
    <row r="824" spans="1:7">
      <c r="A824" s="379"/>
      <c r="B824" s="379"/>
      <c r="C824" s="431"/>
      <c r="D824" s="432"/>
      <c r="E824" s="432"/>
      <c r="F824" s="433"/>
      <c r="G824" s="433"/>
    </row>
    <row r="825" spans="1:7">
      <c r="A825" s="379"/>
      <c r="B825" s="379"/>
      <c r="C825" s="431"/>
      <c r="D825" s="432"/>
      <c r="E825" s="432"/>
      <c r="F825" s="433"/>
      <c r="G825" s="433"/>
    </row>
    <row r="826" spans="1:7">
      <c r="A826" s="379"/>
      <c r="B826" s="379"/>
      <c r="C826" s="431"/>
      <c r="D826" s="432"/>
      <c r="E826" s="432"/>
      <c r="F826" s="433"/>
      <c r="G826" s="433"/>
    </row>
    <row r="827" spans="1:7">
      <c r="A827" s="379"/>
      <c r="B827" s="379"/>
      <c r="C827" s="431"/>
      <c r="D827" s="432"/>
      <c r="E827" s="432"/>
      <c r="F827" s="433"/>
      <c r="G827" s="433"/>
    </row>
    <row r="828" spans="1:7">
      <c r="A828" s="379"/>
      <c r="B828" s="379"/>
      <c r="C828" s="431"/>
      <c r="D828" s="432"/>
      <c r="E828" s="432"/>
      <c r="F828" s="433"/>
      <c r="G828" s="433"/>
    </row>
    <row r="829" spans="1:7">
      <c r="A829" s="379"/>
      <c r="B829" s="379"/>
      <c r="C829" s="431"/>
      <c r="D829" s="432"/>
      <c r="E829" s="432"/>
      <c r="F829" s="433"/>
      <c r="G829" s="433"/>
    </row>
    <row r="830" spans="1:7">
      <c r="A830" s="379"/>
      <c r="B830" s="379"/>
      <c r="C830" s="431"/>
      <c r="D830" s="432"/>
      <c r="E830" s="432"/>
      <c r="F830" s="433"/>
      <c r="G830" s="433"/>
    </row>
    <row r="831" spans="1:7">
      <c r="A831" s="379"/>
      <c r="B831" s="379"/>
      <c r="C831" s="431"/>
      <c r="D831" s="432"/>
      <c r="E831" s="432"/>
      <c r="F831" s="433"/>
      <c r="G831" s="433"/>
    </row>
    <row r="832" spans="1:7">
      <c r="A832" s="379"/>
      <c r="B832" s="379"/>
      <c r="C832" s="431"/>
      <c r="D832" s="432"/>
      <c r="E832" s="432"/>
      <c r="F832" s="433"/>
      <c r="G832" s="433"/>
    </row>
    <row r="833" spans="1:7">
      <c r="A833" s="379"/>
      <c r="B833" s="379"/>
      <c r="C833" s="431"/>
      <c r="D833" s="432"/>
      <c r="E833" s="432"/>
      <c r="F833" s="433"/>
      <c r="G833" s="433"/>
    </row>
    <row r="834" spans="1:7">
      <c r="A834" s="379"/>
      <c r="B834" s="379"/>
      <c r="C834" s="431"/>
      <c r="D834" s="432"/>
      <c r="E834" s="432"/>
      <c r="F834" s="433"/>
      <c r="G834" s="433"/>
    </row>
    <row r="835" spans="1:7">
      <c r="A835" s="379"/>
      <c r="B835" s="379"/>
      <c r="C835" s="431"/>
      <c r="D835" s="432"/>
      <c r="E835" s="432"/>
      <c r="F835" s="433"/>
      <c r="G835" s="433"/>
    </row>
    <row r="836" spans="1:7">
      <c r="A836" s="379"/>
      <c r="B836" s="379"/>
      <c r="C836" s="431"/>
      <c r="D836" s="432"/>
      <c r="E836" s="432"/>
      <c r="F836" s="433"/>
      <c r="G836" s="433"/>
    </row>
    <row r="837" spans="1:7">
      <c r="A837" s="379"/>
      <c r="B837" s="379"/>
      <c r="C837" s="431"/>
      <c r="D837" s="432"/>
      <c r="E837" s="432"/>
      <c r="F837" s="433"/>
      <c r="G837" s="433"/>
    </row>
    <row r="838" spans="1:7">
      <c r="A838" s="379"/>
      <c r="B838" s="379"/>
      <c r="C838" s="431"/>
      <c r="D838" s="432"/>
      <c r="E838" s="432"/>
      <c r="F838" s="433"/>
      <c r="G838" s="433"/>
    </row>
    <row r="839" spans="1:7">
      <c r="A839" s="379"/>
      <c r="B839" s="379"/>
      <c r="C839" s="431"/>
      <c r="D839" s="432"/>
      <c r="E839" s="432"/>
      <c r="F839" s="433"/>
      <c r="G839" s="433"/>
    </row>
    <row r="840" spans="1:7">
      <c r="A840" s="379"/>
      <c r="B840" s="379"/>
      <c r="C840" s="431"/>
      <c r="D840" s="432"/>
      <c r="E840" s="432"/>
      <c r="F840" s="433"/>
      <c r="G840" s="433"/>
    </row>
    <row r="841" spans="1:7">
      <c r="A841" s="379"/>
      <c r="B841" s="379"/>
      <c r="C841" s="431"/>
      <c r="D841" s="432"/>
      <c r="E841" s="432"/>
      <c r="F841" s="433"/>
      <c r="G841" s="433"/>
    </row>
    <row r="842" spans="1:7">
      <c r="A842" s="379"/>
      <c r="B842" s="379"/>
      <c r="C842" s="431"/>
      <c r="D842" s="432"/>
      <c r="E842" s="432"/>
      <c r="F842" s="433"/>
      <c r="G842" s="433"/>
    </row>
    <row r="843" spans="1:7">
      <c r="A843" s="379"/>
      <c r="B843" s="379"/>
      <c r="C843" s="431"/>
      <c r="D843" s="432"/>
      <c r="E843" s="432"/>
      <c r="F843" s="433"/>
      <c r="G843" s="433"/>
    </row>
    <row r="844" spans="1:7">
      <c r="A844" s="379"/>
      <c r="B844" s="379"/>
      <c r="C844" s="431"/>
      <c r="D844" s="432"/>
      <c r="E844" s="432"/>
      <c r="F844" s="433"/>
      <c r="G844" s="433"/>
    </row>
    <row r="845" spans="1:7">
      <c r="A845" s="379"/>
      <c r="B845" s="379"/>
      <c r="C845" s="431"/>
      <c r="D845" s="432"/>
      <c r="E845" s="432"/>
      <c r="F845" s="433"/>
      <c r="G845" s="433"/>
    </row>
    <row r="846" spans="1:7">
      <c r="A846" s="379"/>
      <c r="B846" s="379"/>
      <c r="C846" s="431"/>
      <c r="D846" s="432"/>
      <c r="E846" s="432"/>
      <c r="F846" s="433"/>
      <c r="G846" s="433"/>
    </row>
    <row r="847" spans="1:7">
      <c r="A847" s="379"/>
      <c r="B847" s="379"/>
      <c r="C847" s="431"/>
      <c r="D847" s="432"/>
      <c r="E847" s="432"/>
      <c r="F847" s="433"/>
      <c r="G847" s="433"/>
    </row>
    <row r="848" spans="1:7">
      <c r="A848" s="379"/>
      <c r="B848" s="379"/>
      <c r="C848" s="431"/>
      <c r="D848" s="432"/>
      <c r="E848" s="432"/>
      <c r="F848" s="433"/>
      <c r="G848" s="433"/>
    </row>
    <row r="849" spans="1:7">
      <c r="A849" s="379"/>
      <c r="B849" s="379"/>
      <c r="C849" s="431"/>
      <c r="D849" s="432"/>
      <c r="E849" s="432"/>
      <c r="F849" s="433"/>
      <c r="G849" s="433"/>
    </row>
    <row r="850" spans="1:7">
      <c r="A850" s="379"/>
      <c r="B850" s="379"/>
      <c r="C850" s="431"/>
      <c r="D850" s="432"/>
      <c r="E850" s="432"/>
      <c r="F850" s="433"/>
      <c r="G850" s="433"/>
    </row>
    <row r="851" spans="1:7">
      <c r="A851" s="379"/>
      <c r="B851" s="379"/>
      <c r="C851" s="431"/>
      <c r="D851" s="432"/>
      <c r="E851" s="432"/>
      <c r="F851" s="433"/>
      <c r="G851" s="433"/>
    </row>
    <row r="852" spans="1:7">
      <c r="A852" s="379"/>
      <c r="B852" s="379"/>
      <c r="C852" s="431"/>
      <c r="D852" s="432"/>
      <c r="E852" s="432"/>
      <c r="F852" s="433"/>
      <c r="G852" s="433"/>
    </row>
    <row r="853" spans="1:7">
      <c r="A853" s="379"/>
      <c r="B853" s="379"/>
      <c r="C853" s="431"/>
      <c r="D853" s="432"/>
      <c r="E853" s="432"/>
      <c r="F853" s="433"/>
      <c r="G853" s="433"/>
    </row>
    <row r="854" spans="1:7">
      <c r="A854" s="379"/>
      <c r="B854" s="379"/>
      <c r="C854" s="431"/>
      <c r="D854" s="432"/>
      <c r="E854" s="432"/>
      <c r="F854" s="433"/>
      <c r="G854" s="433"/>
    </row>
    <row r="855" spans="1:7">
      <c r="A855" s="379"/>
      <c r="B855" s="379"/>
      <c r="C855" s="431"/>
      <c r="D855" s="432"/>
      <c r="E855" s="432"/>
      <c r="F855" s="433"/>
      <c r="G855" s="433"/>
    </row>
    <row r="856" spans="1:7">
      <c r="A856" s="379"/>
      <c r="B856" s="379"/>
      <c r="C856" s="431"/>
      <c r="D856" s="432"/>
      <c r="E856" s="432"/>
      <c r="F856" s="433"/>
      <c r="G856" s="433"/>
    </row>
    <row r="857" spans="1:7">
      <c r="A857" s="379"/>
      <c r="B857" s="379"/>
      <c r="C857" s="431"/>
      <c r="D857" s="432"/>
      <c r="E857" s="432"/>
      <c r="F857" s="433"/>
      <c r="G857" s="433"/>
    </row>
    <row r="858" spans="1:7">
      <c r="A858" s="379"/>
      <c r="B858" s="379"/>
      <c r="C858" s="431"/>
      <c r="D858" s="432"/>
      <c r="E858" s="432"/>
      <c r="F858" s="433"/>
      <c r="G858" s="433"/>
    </row>
    <row r="859" spans="1:7">
      <c r="A859" s="379"/>
      <c r="B859" s="379"/>
      <c r="C859" s="431"/>
      <c r="D859" s="432"/>
      <c r="E859" s="432"/>
      <c r="F859" s="433"/>
      <c r="G859" s="433"/>
    </row>
    <row r="860" spans="1:7">
      <c r="A860" s="379"/>
      <c r="B860" s="379"/>
      <c r="C860" s="431"/>
      <c r="D860" s="432"/>
      <c r="E860" s="432"/>
      <c r="F860" s="433"/>
      <c r="G860" s="433"/>
    </row>
    <row r="861" spans="1:7">
      <c r="A861" s="379"/>
      <c r="B861" s="379"/>
      <c r="C861" s="431"/>
      <c r="D861" s="432"/>
      <c r="E861" s="432"/>
      <c r="F861" s="433"/>
      <c r="G861" s="433"/>
    </row>
    <row r="862" spans="1:7">
      <c r="A862" s="379"/>
      <c r="B862" s="379"/>
      <c r="C862" s="431"/>
      <c r="D862" s="432"/>
      <c r="E862" s="432"/>
      <c r="F862" s="433"/>
      <c r="G862" s="433"/>
    </row>
    <row r="863" spans="1:7">
      <c r="A863" s="379"/>
      <c r="B863" s="379"/>
      <c r="C863" s="431"/>
      <c r="D863" s="432"/>
      <c r="E863" s="432"/>
      <c r="F863" s="433"/>
      <c r="G863" s="433"/>
    </row>
    <row r="864" spans="1:7">
      <c r="A864" s="379"/>
      <c r="B864" s="379"/>
      <c r="C864" s="431"/>
      <c r="D864" s="432"/>
      <c r="E864" s="432"/>
      <c r="F864" s="433"/>
      <c r="G864" s="433"/>
    </row>
    <row r="865" spans="1:7">
      <c r="A865" s="379"/>
      <c r="B865" s="379"/>
      <c r="C865" s="431"/>
      <c r="D865" s="432"/>
      <c r="E865" s="432"/>
      <c r="F865" s="433"/>
      <c r="G865" s="433"/>
    </row>
    <row r="866" spans="1:7">
      <c r="A866" s="379"/>
      <c r="B866" s="379"/>
      <c r="C866" s="431"/>
      <c r="D866" s="432"/>
      <c r="E866" s="432"/>
      <c r="F866" s="433"/>
      <c r="G866" s="433"/>
    </row>
    <row r="867" spans="1:7">
      <c r="A867" s="379"/>
      <c r="B867" s="379"/>
      <c r="C867" s="431"/>
      <c r="D867" s="432"/>
      <c r="E867" s="432"/>
      <c r="F867" s="433"/>
      <c r="G867" s="433"/>
    </row>
    <row r="868" spans="1:7">
      <c r="A868" s="379"/>
      <c r="B868" s="379"/>
      <c r="C868" s="431"/>
      <c r="D868" s="432"/>
      <c r="E868" s="432"/>
      <c r="F868" s="433"/>
      <c r="G868" s="433"/>
    </row>
    <row r="869" spans="1:7">
      <c r="A869" s="379"/>
      <c r="B869" s="379"/>
      <c r="C869" s="431"/>
      <c r="D869" s="432"/>
      <c r="E869" s="432"/>
      <c r="F869" s="433"/>
      <c r="G869" s="433"/>
    </row>
    <row r="870" spans="1:7">
      <c r="A870" s="379"/>
      <c r="B870" s="379"/>
      <c r="C870" s="431"/>
      <c r="D870" s="432"/>
      <c r="E870" s="432"/>
      <c r="F870" s="433"/>
      <c r="G870" s="433"/>
    </row>
    <row r="871" spans="1:7">
      <c r="A871" s="379"/>
      <c r="B871" s="379"/>
      <c r="C871" s="431"/>
      <c r="D871" s="432"/>
      <c r="E871" s="432"/>
      <c r="F871" s="433"/>
      <c r="G871" s="433"/>
    </row>
    <row r="872" spans="1:7">
      <c r="A872" s="379"/>
      <c r="B872" s="379"/>
      <c r="C872" s="431"/>
      <c r="D872" s="432"/>
      <c r="E872" s="432"/>
      <c r="F872" s="433"/>
      <c r="G872" s="433"/>
    </row>
    <row r="873" spans="1:7">
      <c r="A873" s="379"/>
      <c r="B873" s="379"/>
      <c r="C873" s="431"/>
      <c r="D873" s="432"/>
      <c r="E873" s="432"/>
      <c r="F873" s="433"/>
      <c r="G873" s="433"/>
    </row>
    <row r="874" spans="1:7">
      <c r="A874" s="379"/>
      <c r="B874" s="379"/>
      <c r="C874" s="431"/>
      <c r="D874" s="432"/>
      <c r="E874" s="432"/>
      <c r="F874" s="433"/>
      <c r="G874" s="433"/>
    </row>
    <row r="875" spans="1:7">
      <c r="A875" s="379"/>
      <c r="B875" s="379"/>
      <c r="C875" s="431"/>
      <c r="D875" s="432"/>
      <c r="E875" s="432"/>
      <c r="F875" s="433"/>
      <c r="G875" s="433"/>
    </row>
    <row r="876" spans="1:7">
      <c r="A876" s="379"/>
      <c r="B876" s="379"/>
      <c r="C876" s="431"/>
      <c r="D876" s="432"/>
      <c r="E876" s="432"/>
      <c r="F876" s="433"/>
      <c r="G876" s="433"/>
    </row>
    <row r="877" spans="1:7">
      <c r="A877" s="379"/>
      <c r="B877" s="379"/>
      <c r="C877" s="431"/>
      <c r="D877" s="432"/>
      <c r="E877" s="432"/>
      <c r="F877" s="433"/>
      <c r="G877" s="433"/>
    </row>
    <row r="878" spans="1:7">
      <c r="A878" s="379"/>
      <c r="B878" s="379"/>
      <c r="C878" s="431"/>
      <c r="D878" s="432"/>
      <c r="E878" s="432"/>
      <c r="F878" s="433"/>
      <c r="G878" s="433"/>
    </row>
    <row r="879" spans="1:7">
      <c r="A879" s="379"/>
      <c r="B879" s="379"/>
      <c r="C879" s="431"/>
      <c r="D879" s="432"/>
      <c r="E879" s="432"/>
      <c r="F879" s="433"/>
      <c r="G879" s="433"/>
    </row>
    <row r="880" spans="1:7">
      <c r="A880" s="379"/>
      <c r="B880" s="379"/>
      <c r="C880" s="431"/>
      <c r="D880" s="432"/>
      <c r="E880" s="432"/>
      <c r="F880" s="433"/>
      <c r="G880" s="433"/>
    </row>
    <row r="881" spans="1:7">
      <c r="A881" s="379"/>
      <c r="B881" s="379"/>
      <c r="C881" s="431"/>
      <c r="D881" s="432"/>
      <c r="E881" s="432"/>
      <c r="F881" s="433"/>
      <c r="G881" s="433"/>
    </row>
    <row r="882" spans="1:7">
      <c r="A882" s="379"/>
      <c r="B882" s="379"/>
      <c r="C882" s="431"/>
      <c r="D882" s="432"/>
      <c r="E882" s="432"/>
      <c r="F882" s="433"/>
      <c r="G882" s="433"/>
    </row>
    <row r="883" spans="1:7">
      <c r="A883" s="379"/>
      <c r="B883" s="379"/>
      <c r="C883" s="431"/>
      <c r="D883" s="432"/>
      <c r="E883" s="432"/>
      <c r="F883" s="433"/>
      <c r="G883" s="433"/>
    </row>
    <row r="884" spans="1:7">
      <c r="A884" s="379"/>
      <c r="B884" s="379"/>
      <c r="C884" s="431"/>
      <c r="D884" s="432"/>
      <c r="E884" s="432"/>
      <c r="F884" s="433"/>
      <c r="G884" s="433"/>
    </row>
    <row r="885" spans="1:7">
      <c r="A885" s="379"/>
      <c r="B885" s="379"/>
      <c r="C885" s="431"/>
      <c r="D885" s="432"/>
      <c r="E885" s="432"/>
      <c r="F885" s="433"/>
      <c r="G885" s="433"/>
    </row>
    <row r="886" spans="1:7">
      <c r="A886" s="379"/>
      <c r="B886" s="379"/>
      <c r="C886" s="431"/>
      <c r="D886" s="432"/>
      <c r="E886" s="432"/>
      <c r="F886" s="433"/>
      <c r="G886" s="433"/>
    </row>
    <row r="887" spans="1:7">
      <c r="A887" s="379"/>
      <c r="B887" s="379"/>
      <c r="C887" s="431"/>
      <c r="D887" s="432"/>
      <c r="E887" s="432"/>
      <c r="F887" s="433"/>
      <c r="G887" s="433"/>
    </row>
    <row r="888" spans="1:7">
      <c r="A888" s="379"/>
      <c r="B888" s="379"/>
      <c r="C888" s="431"/>
      <c r="D888" s="432"/>
      <c r="E888" s="432"/>
      <c r="F888" s="433"/>
      <c r="G888" s="433"/>
    </row>
    <row r="889" spans="1:7">
      <c r="A889" s="379"/>
      <c r="B889" s="379"/>
      <c r="C889" s="431"/>
      <c r="D889" s="432"/>
      <c r="E889" s="432"/>
      <c r="F889" s="433"/>
      <c r="G889" s="433"/>
    </row>
    <row r="890" spans="1:7">
      <c r="A890" s="379"/>
      <c r="B890" s="379"/>
      <c r="C890" s="431"/>
      <c r="D890" s="432"/>
      <c r="E890" s="432"/>
      <c r="F890" s="433"/>
      <c r="G890" s="433"/>
    </row>
    <row r="891" spans="1:7">
      <c r="A891" s="379"/>
      <c r="B891" s="379"/>
      <c r="C891" s="431"/>
      <c r="D891" s="432"/>
      <c r="E891" s="432"/>
      <c r="F891" s="433"/>
      <c r="G891" s="433"/>
    </row>
    <row r="892" spans="1:7">
      <c r="A892" s="379"/>
      <c r="B892" s="379"/>
      <c r="C892" s="431"/>
      <c r="D892" s="432"/>
      <c r="E892" s="432"/>
      <c r="F892" s="433"/>
      <c r="G892" s="433"/>
    </row>
    <row r="893" spans="1:7">
      <c r="A893" s="379"/>
      <c r="B893" s="379"/>
      <c r="C893" s="431"/>
      <c r="D893" s="432"/>
      <c r="E893" s="432"/>
      <c r="F893" s="433"/>
      <c r="G893" s="433"/>
    </row>
    <row r="894" spans="1:7">
      <c r="A894" s="379"/>
      <c r="B894" s="379"/>
      <c r="C894" s="431"/>
      <c r="D894" s="432"/>
      <c r="E894" s="432"/>
      <c r="F894" s="433"/>
      <c r="G894" s="433"/>
    </row>
    <row r="895" spans="1:7">
      <c r="A895" s="379"/>
      <c r="B895" s="379"/>
      <c r="C895" s="431"/>
      <c r="D895" s="432"/>
      <c r="E895" s="432"/>
      <c r="F895" s="433"/>
      <c r="G895" s="433"/>
    </row>
    <row r="896" spans="1:7">
      <c r="A896" s="379"/>
      <c r="B896" s="379"/>
      <c r="C896" s="431"/>
      <c r="D896" s="432"/>
      <c r="E896" s="432"/>
      <c r="F896" s="433"/>
      <c r="G896" s="433"/>
    </row>
    <row r="897" spans="1:7">
      <c r="A897" s="379"/>
      <c r="B897" s="379"/>
      <c r="C897" s="431"/>
      <c r="D897" s="432"/>
      <c r="E897" s="432"/>
      <c r="F897" s="433"/>
      <c r="G897" s="433"/>
    </row>
    <row r="898" spans="1:7">
      <c r="A898" s="379"/>
      <c r="B898" s="379"/>
      <c r="C898" s="431"/>
      <c r="D898" s="432"/>
      <c r="E898" s="432"/>
      <c r="F898" s="433"/>
      <c r="G898" s="433"/>
    </row>
    <row r="899" spans="1:7">
      <c r="A899" s="379"/>
      <c r="B899" s="379"/>
      <c r="C899" s="431"/>
      <c r="D899" s="432"/>
      <c r="E899" s="432"/>
      <c r="F899" s="433"/>
      <c r="G899" s="433"/>
    </row>
    <row r="900" spans="1:7">
      <c r="A900" s="379"/>
      <c r="B900" s="379"/>
      <c r="C900" s="431"/>
      <c r="D900" s="432"/>
      <c r="E900" s="432"/>
      <c r="F900" s="433"/>
      <c r="G900" s="433"/>
    </row>
    <row r="901" spans="1:7">
      <c r="A901" s="379"/>
      <c r="B901" s="379"/>
      <c r="C901" s="431"/>
      <c r="D901" s="432"/>
      <c r="E901" s="432"/>
      <c r="F901" s="433"/>
      <c r="G901" s="433"/>
    </row>
    <row r="902" spans="1:7">
      <c r="A902" s="379"/>
      <c r="B902" s="379"/>
      <c r="C902" s="431"/>
      <c r="D902" s="432"/>
      <c r="E902" s="432"/>
      <c r="F902" s="433"/>
      <c r="G902" s="433"/>
    </row>
    <row r="903" spans="1:7">
      <c r="A903" s="379"/>
      <c r="B903" s="379"/>
      <c r="C903" s="431"/>
      <c r="D903" s="432"/>
      <c r="E903" s="432"/>
      <c r="F903" s="433"/>
      <c r="G903" s="433"/>
    </row>
    <row r="904" spans="1:7">
      <c r="A904" s="379"/>
      <c r="B904" s="379"/>
      <c r="C904" s="431"/>
      <c r="D904" s="432"/>
      <c r="E904" s="432"/>
      <c r="F904" s="433"/>
      <c r="G904" s="433"/>
    </row>
    <row r="905" spans="1:7">
      <c r="A905" s="379"/>
      <c r="B905" s="379"/>
      <c r="C905" s="431"/>
      <c r="D905" s="432"/>
      <c r="E905" s="432"/>
      <c r="F905" s="433"/>
      <c r="G905" s="433"/>
    </row>
    <row r="906" spans="1:7">
      <c r="A906" s="379"/>
      <c r="B906" s="379"/>
      <c r="C906" s="431"/>
      <c r="D906" s="432"/>
      <c r="E906" s="432"/>
      <c r="F906" s="433"/>
      <c r="G906" s="433"/>
    </row>
    <row r="907" spans="1:7">
      <c r="A907" s="379"/>
      <c r="B907" s="379"/>
      <c r="C907" s="431"/>
      <c r="D907" s="432"/>
      <c r="E907" s="432"/>
      <c r="F907" s="433"/>
      <c r="G907" s="433"/>
    </row>
    <row r="908" spans="1:7">
      <c r="A908" s="379"/>
      <c r="B908" s="379"/>
      <c r="C908" s="431"/>
      <c r="D908" s="432"/>
      <c r="E908" s="432"/>
      <c r="F908" s="433"/>
      <c r="G908" s="433"/>
    </row>
    <row r="909" spans="1:7">
      <c r="A909" s="379"/>
      <c r="B909" s="379"/>
      <c r="C909" s="431"/>
      <c r="D909" s="432"/>
      <c r="E909" s="432"/>
      <c r="F909" s="433"/>
      <c r="G909" s="433"/>
    </row>
    <row r="910" spans="1:7">
      <c r="A910" s="379"/>
      <c r="B910" s="379"/>
      <c r="C910" s="431"/>
      <c r="D910" s="432"/>
      <c r="E910" s="432"/>
      <c r="F910" s="433"/>
      <c r="G910" s="433"/>
    </row>
    <row r="911" spans="1:7">
      <c r="A911" s="379"/>
      <c r="B911" s="379"/>
      <c r="C911" s="431"/>
      <c r="D911" s="432"/>
      <c r="E911" s="432"/>
      <c r="F911" s="433"/>
      <c r="G911" s="433"/>
    </row>
    <row r="912" spans="1:7">
      <c r="A912" s="379"/>
      <c r="B912" s="379"/>
      <c r="C912" s="431"/>
      <c r="D912" s="432"/>
      <c r="E912" s="432"/>
      <c r="F912" s="433"/>
      <c r="G912" s="433"/>
    </row>
    <row r="913" spans="1:7">
      <c r="A913" s="379"/>
      <c r="B913" s="379"/>
      <c r="C913" s="431"/>
      <c r="D913" s="432"/>
      <c r="E913" s="432"/>
      <c r="F913" s="433"/>
      <c r="G913" s="433"/>
    </row>
    <row r="914" spans="1:7">
      <c r="A914" s="379"/>
      <c r="B914" s="379"/>
      <c r="C914" s="431"/>
      <c r="D914" s="432"/>
      <c r="E914" s="432"/>
      <c r="F914" s="433"/>
      <c r="G914" s="433"/>
    </row>
    <row r="915" spans="1:7">
      <c r="A915" s="379"/>
      <c r="B915" s="379"/>
      <c r="C915" s="431"/>
      <c r="D915" s="432"/>
      <c r="E915" s="432"/>
      <c r="F915" s="433"/>
      <c r="G915" s="433"/>
    </row>
    <row r="916" spans="1:7">
      <c r="A916" s="379"/>
      <c r="B916" s="379"/>
      <c r="C916" s="431"/>
      <c r="D916" s="432"/>
      <c r="E916" s="432"/>
      <c r="F916" s="433"/>
      <c r="G916" s="433"/>
    </row>
    <row r="917" spans="1:7">
      <c r="A917" s="379"/>
      <c r="B917" s="379"/>
      <c r="C917" s="431"/>
      <c r="D917" s="432"/>
      <c r="E917" s="432"/>
      <c r="F917" s="433"/>
      <c r="G917" s="433"/>
    </row>
    <row r="918" spans="1:7">
      <c r="A918" s="379"/>
      <c r="B918" s="379"/>
      <c r="C918" s="431"/>
      <c r="D918" s="432"/>
      <c r="E918" s="432"/>
      <c r="F918" s="433"/>
      <c r="G918" s="433"/>
    </row>
    <row r="919" spans="1:7">
      <c r="A919" s="379"/>
      <c r="B919" s="379"/>
      <c r="C919" s="431"/>
      <c r="D919" s="432"/>
      <c r="E919" s="432"/>
      <c r="F919" s="433"/>
      <c r="G919" s="433"/>
    </row>
    <row r="920" spans="1:7">
      <c r="A920" s="379"/>
      <c r="B920" s="379"/>
      <c r="C920" s="431"/>
      <c r="D920" s="432"/>
      <c r="E920" s="432"/>
      <c r="F920" s="433"/>
      <c r="G920" s="433"/>
    </row>
    <row r="921" spans="1:7">
      <c r="A921" s="379"/>
      <c r="B921" s="379"/>
      <c r="C921" s="431"/>
      <c r="D921" s="432"/>
      <c r="E921" s="432"/>
      <c r="F921" s="433"/>
      <c r="G921" s="433"/>
    </row>
    <row r="922" spans="1:7">
      <c r="A922" s="379"/>
      <c r="B922" s="379"/>
      <c r="C922" s="431"/>
      <c r="D922" s="432"/>
      <c r="E922" s="432"/>
      <c r="F922" s="433"/>
      <c r="G922" s="433"/>
    </row>
    <row r="923" spans="1:7">
      <c r="A923" s="379"/>
      <c r="B923" s="379"/>
      <c r="C923" s="431"/>
      <c r="D923" s="432"/>
      <c r="E923" s="432"/>
      <c r="F923" s="433"/>
      <c r="G923" s="433"/>
    </row>
    <row r="924" spans="1:7">
      <c r="A924" s="379"/>
      <c r="B924" s="379"/>
      <c r="C924" s="431"/>
      <c r="D924" s="432"/>
      <c r="E924" s="432"/>
      <c r="F924" s="433"/>
      <c r="G924" s="433"/>
    </row>
    <row r="925" spans="1:7">
      <c r="A925" s="379"/>
      <c r="B925" s="379"/>
      <c r="C925" s="431"/>
      <c r="D925" s="432"/>
      <c r="E925" s="432"/>
      <c r="F925" s="433"/>
      <c r="G925" s="433"/>
    </row>
    <row r="926" spans="1:7">
      <c r="A926" s="379"/>
      <c r="B926" s="379"/>
      <c r="C926" s="431"/>
      <c r="D926" s="432"/>
      <c r="E926" s="432"/>
      <c r="F926" s="433"/>
      <c r="G926" s="433"/>
    </row>
    <row r="927" spans="1:7">
      <c r="A927" s="379"/>
      <c r="B927" s="379"/>
      <c r="C927" s="431"/>
      <c r="D927" s="432"/>
      <c r="E927" s="432"/>
      <c r="F927" s="433"/>
      <c r="G927" s="433"/>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30"/>
  <sheetViews>
    <sheetView tabSelected="1" zoomScale="55" zoomScaleNormal="55" workbookViewId="0">
      <pane ySplit="13" topLeftCell="A14" activePane="bottomLeft" state="frozen"/>
      <selection pane="bottomLeft" activeCell="N232" sqref="N232"/>
    </sheetView>
  </sheetViews>
  <sheetFormatPr defaultColWidth="9.140625" defaultRowHeight="69.95" customHeight="1"/>
  <cols>
    <col min="1" max="1" width="9.140625" style="210"/>
    <col min="2" max="2" width="7.5703125" style="209" customWidth="1"/>
    <col min="3" max="3" width="14.42578125" style="209" bestFit="1" customWidth="1"/>
    <col min="4" max="4" width="22.85546875" style="210" customWidth="1"/>
    <col min="5" max="5" width="18.140625" style="210" customWidth="1"/>
    <col min="6" max="6" width="20.5703125" style="211" customWidth="1"/>
    <col min="7" max="7" width="19.7109375" style="212" customWidth="1"/>
    <col min="8" max="8" width="26.140625" style="212" customWidth="1"/>
    <col min="9" max="9" width="20.5703125" style="210" customWidth="1"/>
    <col min="10" max="10" width="15.5703125" style="210" customWidth="1"/>
    <col min="11" max="11" width="104.7109375" style="217" customWidth="1"/>
    <col min="12" max="12" width="37.42578125" style="212" customWidth="1"/>
    <col min="13" max="13" width="34.140625" style="212" customWidth="1"/>
    <col min="14" max="14" width="25.28515625" style="246" customWidth="1"/>
    <col min="15" max="15" width="19.140625" style="210" bestFit="1" customWidth="1"/>
    <col min="16" max="16" width="13.7109375" style="210" customWidth="1"/>
    <col min="17" max="17" width="19.140625" style="210" bestFit="1" customWidth="1"/>
    <col min="18" max="19" width="9.140625" style="210"/>
    <col min="20" max="20" width="125" style="210" customWidth="1"/>
    <col min="21" max="16384" width="9.140625" style="210"/>
  </cols>
  <sheetData>
    <row r="1" spans="2:20" s="468" customFormat="1" ht="30" customHeight="1">
      <c r="B1" s="209"/>
      <c r="C1" s="209"/>
      <c r="F1" s="469"/>
      <c r="G1" s="470"/>
      <c r="H1" s="470"/>
      <c r="L1" s="470"/>
      <c r="M1" s="470"/>
      <c r="N1" s="468" t="s">
        <v>3723</v>
      </c>
      <c r="O1" s="471">
        <f>SUMIF(Table1[Status Realisasi],N1,Table1[Nilai SP2D])</f>
        <v>675810352</v>
      </c>
      <c r="P1" s="468">
        <v>1</v>
      </c>
      <c r="Q1" s="471">
        <f>SUMIF(Table1[Urut],P1,Table1[Nilai SP2D])</f>
        <v>208949299</v>
      </c>
    </row>
    <row r="2" spans="2:20" s="468" customFormat="1" ht="30" customHeight="1">
      <c r="B2" s="209"/>
      <c r="C2" s="209"/>
      <c r="F2" s="469"/>
      <c r="G2" s="470"/>
      <c r="H2" s="470"/>
      <c r="L2" s="470"/>
      <c r="M2" s="470"/>
      <c r="N2" s="468" t="s">
        <v>3724</v>
      </c>
      <c r="O2" s="471">
        <f>SUMIF(Table1[Status Realisasi],N2,Table1[Nilai SP2D])</f>
        <v>879545808</v>
      </c>
      <c r="P2" s="468">
        <v>2</v>
      </c>
      <c r="Q2" s="471">
        <f>SUMIF(Table1[Urut],P2,Table1[Nilai SP2D])</f>
        <v>545654728</v>
      </c>
    </row>
    <row r="3" spans="2:20" s="468" customFormat="1" ht="30" customHeight="1">
      <c r="B3" s="209"/>
      <c r="C3" s="209"/>
      <c r="F3" s="469"/>
      <c r="G3" s="470"/>
      <c r="H3" s="470"/>
      <c r="L3" s="470"/>
      <c r="M3" s="470"/>
      <c r="N3" s="468" t="s">
        <v>7761</v>
      </c>
      <c r="O3" s="471">
        <f>SUMIF(Table1[Status Realisasi],N3,Table1[Nilai SP2D])</f>
        <v>650449424</v>
      </c>
      <c r="P3" s="468">
        <v>3</v>
      </c>
      <c r="Q3" s="471">
        <f>SUMIF(Table1[Urut],P3,Table1[Nilai SP2D])</f>
        <v>1165523791</v>
      </c>
    </row>
    <row r="4" spans="2:20" s="468" customFormat="1" ht="30" customHeight="1">
      <c r="B4" s="209"/>
      <c r="C4" s="209"/>
      <c r="E4" s="472"/>
      <c r="F4" s="469"/>
      <c r="G4" s="470"/>
      <c r="H4" s="470"/>
      <c r="K4" s="470"/>
      <c r="L4" s="470"/>
      <c r="M4" s="470"/>
      <c r="N4" s="468" t="s">
        <v>7760</v>
      </c>
      <c r="O4" s="471">
        <f>SUMIF(Table1[Status Realisasi],N4,Table1[Nilai SP2D])</f>
        <v>10597800</v>
      </c>
      <c r="P4" s="468">
        <v>4</v>
      </c>
      <c r="Q4" s="471">
        <f>SUMIF(Table1[Urut],P4,Table1[Nilai SP2D])</f>
        <v>2703882879</v>
      </c>
    </row>
    <row r="5" spans="2:20" s="468" customFormat="1" ht="30" customHeight="1">
      <c r="B5" s="209"/>
      <c r="C5" s="209"/>
      <c r="E5" s="472"/>
      <c r="F5" s="469"/>
      <c r="G5" s="470"/>
      <c r="H5" s="470"/>
      <c r="K5" s="470"/>
      <c r="L5" s="470"/>
      <c r="M5" s="470"/>
      <c r="N5" s="468" t="s">
        <v>4408</v>
      </c>
      <c r="O5" s="471">
        <f>SUMIF(Table1[Status Realisasi],N5,Table1[Nilai SP2D])</f>
        <v>509120000</v>
      </c>
      <c r="P5" s="468">
        <v>5</v>
      </c>
      <c r="Q5" s="471">
        <f>SUMIF(Table1[Urut],P5,Table1[Nilai SP2D])</f>
        <v>1741539257</v>
      </c>
    </row>
    <row r="6" spans="2:20" s="468" customFormat="1" ht="30" customHeight="1">
      <c r="B6" s="209"/>
      <c r="C6" s="209"/>
      <c r="E6" s="472"/>
      <c r="F6" s="469"/>
      <c r="G6" s="470"/>
      <c r="H6" s="470"/>
      <c r="K6" s="470"/>
      <c r="L6" s="473">
        <f>SUM(O10:O12)</f>
        <v>12445651673</v>
      </c>
      <c r="M6" s="470"/>
      <c r="N6" s="468" t="s">
        <v>4406</v>
      </c>
      <c r="O6" s="471">
        <f>SUMIF(Table1[Status Realisasi],N6,Table1[Nilai SP2D])</f>
        <v>4823760092</v>
      </c>
      <c r="P6" s="468">
        <v>6</v>
      </c>
      <c r="Q6" s="471">
        <f>SUMIF(Table1[Urut],P6,Table1[Nilai SP2D])</f>
        <v>3057804382</v>
      </c>
      <c r="T6" s="468" t="s">
        <v>4470</v>
      </c>
    </row>
    <row r="7" spans="2:20" s="468" customFormat="1" ht="30" customHeight="1">
      <c r="B7" s="209"/>
      <c r="C7" s="209"/>
      <c r="E7" s="472"/>
      <c r="F7" s="469"/>
      <c r="G7" s="470"/>
      <c r="H7" s="470"/>
      <c r="K7" s="470"/>
      <c r="L7" s="473">
        <f>O11+O12</f>
        <v>8203483476</v>
      </c>
      <c r="M7" s="470"/>
      <c r="N7" s="468" t="s">
        <v>4407</v>
      </c>
      <c r="O7" s="471">
        <f>SUMIF(Table1[Status Realisasi],N7,Table1[Nilai SP2D])</f>
        <v>4242168197</v>
      </c>
      <c r="P7" s="468">
        <v>7</v>
      </c>
      <c r="Q7" s="471">
        <f>SUMIF(Table1[Urut],P7,Table1[Nilai SP2D])</f>
        <v>2322323349</v>
      </c>
    </row>
    <row r="8" spans="2:20" s="468" customFormat="1" ht="30" customHeight="1">
      <c r="B8" s="209"/>
      <c r="C8" s="209"/>
      <c r="E8" s="472"/>
      <c r="F8" s="469"/>
      <c r="G8" s="470"/>
      <c r="H8" s="470"/>
      <c r="K8" s="470"/>
      <c r="L8" s="486">
        <f>O1+O2+O3+O4+O5+O6+O8</f>
        <v>8203483476</v>
      </c>
      <c r="M8" s="470"/>
      <c r="N8" s="468" t="s">
        <v>4409</v>
      </c>
      <c r="O8" s="471">
        <f>SUMIF(Table1[Status Realisasi],N8,Table1[Nilai SP2D])</f>
        <v>654200000</v>
      </c>
      <c r="P8" s="468">
        <v>8</v>
      </c>
      <c r="Q8" s="471">
        <f>SUMIF(Table1[Urut],P8,Table1[Nilai SP2D])</f>
        <v>699973988</v>
      </c>
    </row>
    <row r="9" spans="2:20" s="468" customFormat="1" ht="30" customHeight="1">
      <c r="B9" s="209"/>
      <c r="C9" s="209"/>
      <c r="E9" s="472"/>
      <c r="F9" s="469"/>
      <c r="G9" s="470"/>
      <c r="H9" s="470"/>
      <c r="K9" s="470"/>
      <c r="L9" s="474"/>
      <c r="M9" s="470"/>
      <c r="P9" s="468">
        <v>9</v>
      </c>
      <c r="Q9" s="471">
        <f>SUMIF(Table1[Urut],P9,Table1[Nilai SP2D])</f>
        <v>0</v>
      </c>
    </row>
    <row r="10" spans="2:20" s="468" customFormat="1" ht="30" customHeight="1">
      <c r="B10" s="209"/>
      <c r="C10" s="209"/>
      <c r="E10" s="472"/>
      <c r="F10" s="469"/>
      <c r="G10" s="470"/>
      <c r="H10" s="470"/>
      <c r="K10" s="470"/>
      <c r="L10" s="470"/>
      <c r="M10" s="470"/>
      <c r="N10" s="468">
        <v>51</v>
      </c>
      <c r="O10" s="471">
        <f>SUMIF(Table1[all],N10,Table1[Nilai SP2D])</f>
        <v>4242168197</v>
      </c>
      <c r="P10" s="468">
        <v>10</v>
      </c>
      <c r="Q10" s="471">
        <f>SUMIF(Table1[Urut],P10,Table1[Nilai SP2D])</f>
        <v>0</v>
      </c>
    </row>
    <row r="11" spans="2:20" s="468" customFormat="1" ht="30" customHeight="1">
      <c r="B11" s="209"/>
      <c r="C11" s="209"/>
      <c r="E11" s="472"/>
      <c r="G11" s="470"/>
      <c r="H11" s="470"/>
      <c r="K11" s="470"/>
      <c r="L11" s="470"/>
      <c r="M11" s="470"/>
      <c r="N11" s="468">
        <v>52</v>
      </c>
      <c r="O11" s="471">
        <f>SUMIF(Table1[all],N11,Table1[Nilai SP2D])</f>
        <v>7549283476</v>
      </c>
      <c r="P11" s="468">
        <v>11</v>
      </c>
      <c r="Q11" s="471">
        <f>SUMIF(Table1[Urut],P11,Table1[Nilai SP2D])</f>
        <v>0</v>
      </c>
    </row>
    <row r="12" spans="2:20" s="468" customFormat="1" ht="30" customHeight="1">
      <c r="B12" s="209"/>
      <c r="C12" s="209"/>
      <c r="E12" s="472"/>
      <c r="G12" s="470"/>
      <c r="H12" s="470"/>
      <c r="K12" s="470"/>
      <c r="L12" s="470"/>
      <c r="M12" s="470"/>
      <c r="N12" s="468">
        <v>53</v>
      </c>
      <c r="O12" s="471">
        <f>SUMIF(Table1[all],N12,Table1[Nilai SP2D])</f>
        <v>654200000</v>
      </c>
      <c r="P12" s="468">
        <v>12</v>
      </c>
      <c r="Q12" s="471">
        <f>SUMIF(Table1[Urut],P12,Table1[Nilai SP2D])</f>
        <v>0</v>
      </c>
    </row>
    <row r="13" spans="2:20" s="234" customFormat="1" ht="38.25" customHeight="1">
      <c r="B13" s="340" t="s">
        <v>3906</v>
      </c>
      <c r="C13" s="341" t="s">
        <v>4431</v>
      </c>
      <c r="D13" s="341" t="s">
        <v>3907</v>
      </c>
      <c r="E13" s="341" t="s">
        <v>3908</v>
      </c>
      <c r="F13" s="341" t="s">
        <v>3909</v>
      </c>
      <c r="G13" s="341" t="s">
        <v>3910</v>
      </c>
      <c r="H13" s="341" t="s">
        <v>3911</v>
      </c>
      <c r="I13" s="341" t="s">
        <v>3912</v>
      </c>
      <c r="J13" s="341" t="s">
        <v>3913</v>
      </c>
      <c r="K13" s="341" t="s">
        <v>3914</v>
      </c>
      <c r="L13" s="342" t="s">
        <v>4249</v>
      </c>
      <c r="M13" s="342" t="s">
        <v>4250</v>
      </c>
      <c r="N13" s="342" t="s">
        <v>3766</v>
      </c>
      <c r="O13" s="343" t="s">
        <v>4430</v>
      </c>
      <c r="S13" s="234"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00003,00007,00027,00044,00050,00049,00065,00074,00077,00114,00115,00116,00117,00097,00164,00169,00174,00178,00184,00234,00235,00237,00209,00327,00357,00360,00362,00399,00343,00347,00448,00477,00488,00516,00459,00555,00583,00612,00639,00666,00667,00673,00672,00625,00698,00694</v>
      </c>
    </row>
    <row r="14" spans="2:20" ht="69.95" hidden="1" customHeight="1">
      <c r="B14" s="344">
        <v>1</v>
      </c>
      <c r="C14" s="199">
        <v>1</v>
      </c>
      <c r="D14" s="195" t="s">
        <v>4154</v>
      </c>
      <c r="E14" s="219" t="s">
        <v>4155</v>
      </c>
      <c r="F14" s="196">
        <v>208949299</v>
      </c>
      <c r="G14" s="232" t="s">
        <v>4071</v>
      </c>
      <c r="H14" s="214" t="s">
        <v>4156</v>
      </c>
      <c r="I14" s="195" t="s">
        <v>4155</v>
      </c>
      <c r="J14" s="195" t="s">
        <v>3934</v>
      </c>
      <c r="K14" s="198" t="s">
        <v>4157</v>
      </c>
      <c r="L14" s="242" t="s">
        <v>565</v>
      </c>
      <c r="M14" s="242" t="s">
        <v>4220</v>
      </c>
      <c r="N14" s="251" t="s">
        <v>4407</v>
      </c>
      <c r="O14" s="345">
        <v>51</v>
      </c>
    </row>
    <row r="15" spans="2:20" ht="69.95" hidden="1" customHeight="1">
      <c r="B15" s="344">
        <v>2</v>
      </c>
      <c r="C15" s="199">
        <v>2</v>
      </c>
      <c r="D15" s="199" t="s">
        <v>3915</v>
      </c>
      <c r="E15" s="218" t="s">
        <v>3916</v>
      </c>
      <c r="F15" s="215">
        <v>63640000</v>
      </c>
      <c r="G15" s="227" t="s">
        <v>3917</v>
      </c>
      <c r="H15" s="200" t="s">
        <v>3918</v>
      </c>
      <c r="I15" s="199" t="s">
        <v>3919</v>
      </c>
      <c r="J15" s="199" t="s">
        <v>3920</v>
      </c>
      <c r="K15" s="201" t="s">
        <v>3921</v>
      </c>
      <c r="L15" s="242" t="s">
        <v>565</v>
      </c>
      <c r="M15" s="242" t="s">
        <v>4218</v>
      </c>
      <c r="N15" s="251" t="s">
        <v>4408</v>
      </c>
      <c r="O15" s="345">
        <v>52</v>
      </c>
    </row>
    <row r="16" spans="2:20" ht="69.95" hidden="1" customHeight="1">
      <c r="B16" s="344">
        <v>3</v>
      </c>
      <c r="C16" s="199">
        <v>2</v>
      </c>
      <c r="D16" s="195" t="s">
        <v>4149</v>
      </c>
      <c r="E16" s="219" t="s">
        <v>4150</v>
      </c>
      <c r="F16" s="196">
        <v>203627955</v>
      </c>
      <c r="G16" s="232" t="s">
        <v>4071</v>
      </c>
      <c r="H16" s="214" t="s">
        <v>4151</v>
      </c>
      <c r="I16" s="195" t="s">
        <v>4152</v>
      </c>
      <c r="J16" s="195" t="s">
        <v>3934</v>
      </c>
      <c r="K16" s="198" t="s">
        <v>4153</v>
      </c>
      <c r="L16" s="242" t="s">
        <v>565</v>
      </c>
      <c r="M16" s="242" t="s">
        <v>4220</v>
      </c>
      <c r="N16" s="251" t="s">
        <v>4407</v>
      </c>
      <c r="O16" s="345">
        <v>51</v>
      </c>
    </row>
    <row r="17" spans="2:15" ht="69.95" hidden="1" customHeight="1">
      <c r="B17" s="344">
        <v>4</v>
      </c>
      <c r="C17" s="199">
        <v>2</v>
      </c>
      <c r="D17" s="195" t="s">
        <v>4145</v>
      </c>
      <c r="E17" s="219" t="s">
        <v>4146</v>
      </c>
      <c r="F17" s="196">
        <v>233065910</v>
      </c>
      <c r="G17" s="232" t="s">
        <v>3920</v>
      </c>
      <c r="H17" s="214" t="s">
        <v>4147</v>
      </c>
      <c r="I17" s="195" t="s">
        <v>4146</v>
      </c>
      <c r="J17" s="195" t="s">
        <v>3920</v>
      </c>
      <c r="K17" s="198" t="s">
        <v>4148</v>
      </c>
      <c r="L17" s="242" t="s">
        <v>565</v>
      </c>
      <c r="M17" s="242" t="s">
        <v>4220</v>
      </c>
      <c r="N17" s="251" t="s">
        <v>4407</v>
      </c>
      <c r="O17" s="345">
        <v>51</v>
      </c>
    </row>
    <row r="18" spans="2:15" ht="69.95" hidden="1" customHeight="1">
      <c r="B18" s="344">
        <v>5</v>
      </c>
      <c r="C18" s="199">
        <v>2</v>
      </c>
      <c r="D18" s="195" t="s">
        <v>4139</v>
      </c>
      <c r="E18" s="219" t="s">
        <v>4135</v>
      </c>
      <c r="F18" s="196">
        <v>3208063</v>
      </c>
      <c r="G18" s="232" t="s">
        <v>4103</v>
      </c>
      <c r="H18" s="214" t="s">
        <v>4140</v>
      </c>
      <c r="I18" s="195" t="s">
        <v>4137</v>
      </c>
      <c r="J18" s="195" t="s">
        <v>3920</v>
      </c>
      <c r="K18" s="198" t="s">
        <v>4141</v>
      </c>
      <c r="L18" s="242" t="s">
        <v>565</v>
      </c>
      <c r="M18" s="242" t="s">
        <v>4220</v>
      </c>
      <c r="N18" s="251" t="s">
        <v>4407</v>
      </c>
      <c r="O18" s="345">
        <v>51</v>
      </c>
    </row>
    <row r="19" spans="2:15" ht="69.95" hidden="1" customHeight="1">
      <c r="B19" s="344">
        <v>6</v>
      </c>
      <c r="C19" s="199">
        <v>2</v>
      </c>
      <c r="D19" s="195" t="s">
        <v>4142</v>
      </c>
      <c r="E19" s="219" t="s">
        <v>4135</v>
      </c>
      <c r="F19" s="196">
        <v>31515000</v>
      </c>
      <c r="G19" s="232" t="s">
        <v>4087</v>
      </c>
      <c r="H19" s="214" t="s">
        <v>4143</v>
      </c>
      <c r="I19" s="195" t="s">
        <v>4137</v>
      </c>
      <c r="J19" s="195" t="s">
        <v>3920</v>
      </c>
      <c r="K19" s="198" t="s">
        <v>4144</v>
      </c>
      <c r="L19" s="242" t="s">
        <v>565</v>
      </c>
      <c r="M19" s="242" t="s">
        <v>4220</v>
      </c>
      <c r="N19" s="251" t="s">
        <v>4407</v>
      </c>
      <c r="O19" s="345">
        <v>51</v>
      </c>
    </row>
    <row r="20" spans="2:15" ht="69.95" hidden="1" customHeight="1">
      <c r="B20" s="344">
        <v>7</v>
      </c>
      <c r="C20" s="199">
        <v>2</v>
      </c>
      <c r="D20" s="199" t="s">
        <v>3922</v>
      </c>
      <c r="E20" s="218" t="s">
        <v>3924</v>
      </c>
      <c r="F20" s="215">
        <v>9587800</v>
      </c>
      <c r="G20" s="485" t="s">
        <v>3920</v>
      </c>
      <c r="H20" s="199" t="s">
        <v>3925</v>
      </c>
      <c r="I20" s="199" t="s">
        <v>3923</v>
      </c>
      <c r="J20" s="199" t="s">
        <v>3920</v>
      </c>
      <c r="K20" s="201" t="s">
        <v>3926</v>
      </c>
      <c r="L20" s="242" t="s">
        <v>532</v>
      </c>
      <c r="M20" s="242" t="s">
        <v>4219</v>
      </c>
      <c r="N20" s="209" t="s">
        <v>7760</v>
      </c>
      <c r="O20" s="345">
        <v>52</v>
      </c>
    </row>
    <row r="21" spans="2:15" ht="69.95" hidden="1" customHeight="1">
      <c r="B21" s="344">
        <v>8</v>
      </c>
      <c r="C21" s="199">
        <v>2</v>
      </c>
      <c r="D21" s="199" t="s">
        <v>3927</v>
      </c>
      <c r="E21" s="218" t="s">
        <v>3924</v>
      </c>
      <c r="F21" s="215">
        <v>1010000</v>
      </c>
      <c r="G21" s="485" t="s">
        <v>3920</v>
      </c>
      <c r="H21" s="199" t="s">
        <v>3928</v>
      </c>
      <c r="I21" s="199" t="s">
        <v>3923</v>
      </c>
      <c r="J21" s="199" t="s">
        <v>3920</v>
      </c>
      <c r="K21" s="201" t="s">
        <v>3929</v>
      </c>
      <c r="L21" s="242" t="s">
        <v>532</v>
      </c>
      <c r="M21" s="242" t="s">
        <v>4219</v>
      </c>
      <c r="N21" s="251" t="s">
        <v>7760</v>
      </c>
      <c r="O21" s="345">
        <v>52</v>
      </c>
    </row>
    <row r="22" spans="2:15" ht="69.95" hidden="1" customHeight="1">
      <c r="B22" s="344">
        <v>9</v>
      </c>
      <c r="C22" s="199">
        <v>3</v>
      </c>
      <c r="D22" s="213" t="s">
        <v>4049</v>
      </c>
      <c r="E22" s="218" t="s">
        <v>3930</v>
      </c>
      <c r="F22" s="215">
        <v>63640000</v>
      </c>
      <c r="G22" s="227" t="s">
        <v>3931</v>
      </c>
      <c r="H22" s="200" t="s">
        <v>3932</v>
      </c>
      <c r="I22" s="199" t="s">
        <v>3933</v>
      </c>
      <c r="J22" s="199" t="s">
        <v>3934</v>
      </c>
      <c r="K22" s="201" t="s">
        <v>3935</v>
      </c>
      <c r="L22" s="242" t="s">
        <v>565</v>
      </c>
      <c r="M22" s="242" t="s">
        <v>4218</v>
      </c>
      <c r="N22" s="251" t="s">
        <v>4408</v>
      </c>
      <c r="O22" s="345">
        <v>52</v>
      </c>
    </row>
    <row r="23" spans="2:15" ht="69.95" hidden="1" customHeight="1">
      <c r="B23" s="344">
        <v>10</v>
      </c>
      <c r="C23" s="199">
        <v>3</v>
      </c>
      <c r="D23" s="195" t="s">
        <v>4134</v>
      </c>
      <c r="E23" s="219" t="s">
        <v>3930</v>
      </c>
      <c r="F23" s="196">
        <v>211929456</v>
      </c>
      <c r="G23" s="232" t="s">
        <v>4071</v>
      </c>
      <c r="H23" s="214" t="s">
        <v>4136</v>
      </c>
      <c r="I23" s="195" t="s">
        <v>4137</v>
      </c>
      <c r="J23" s="195" t="s">
        <v>3934</v>
      </c>
      <c r="K23" s="198" t="s">
        <v>4138</v>
      </c>
      <c r="L23" s="242" t="s">
        <v>565</v>
      </c>
      <c r="M23" s="242" t="s">
        <v>4220</v>
      </c>
      <c r="N23" s="251" t="s">
        <v>4407</v>
      </c>
      <c r="O23" s="345">
        <v>51</v>
      </c>
    </row>
    <row r="24" spans="2:15" ht="69.95" hidden="1" customHeight="1">
      <c r="B24" s="344">
        <v>11</v>
      </c>
      <c r="C24" s="199">
        <v>3</v>
      </c>
      <c r="D24" s="195" t="s">
        <v>4131</v>
      </c>
      <c r="E24" s="219" t="s">
        <v>3937</v>
      </c>
      <c r="F24" s="196">
        <v>8028903</v>
      </c>
      <c r="G24" s="232" t="s">
        <v>3920</v>
      </c>
      <c r="H24" s="214" t="s">
        <v>4132</v>
      </c>
      <c r="I24" s="195" t="s">
        <v>3940</v>
      </c>
      <c r="J24" s="195" t="s">
        <v>3920</v>
      </c>
      <c r="K24" s="198" t="s">
        <v>4133</v>
      </c>
      <c r="L24" s="242" t="s">
        <v>565</v>
      </c>
      <c r="M24" s="242" t="s">
        <v>4220</v>
      </c>
      <c r="N24" s="251" t="s">
        <v>4407</v>
      </c>
      <c r="O24" s="345">
        <v>51</v>
      </c>
    </row>
    <row r="25" spans="2:15" ht="69.95" hidden="1" customHeight="1">
      <c r="B25" s="344">
        <v>12</v>
      </c>
      <c r="C25" s="199">
        <v>3</v>
      </c>
      <c r="D25" s="195" t="s">
        <v>4123</v>
      </c>
      <c r="E25" s="219" t="s">
        <v>4124</v>
      </c>
      <c r="F25" s="196">
        <v>237145862</v>
      </c>
      <c r="G25" s="232" t="s">
        <v>3920</v>
      </c>
      <c r="H25" s="214" t="s">
        <v>4125</v>
      </c>
      <c r="I25" s="195" t="s">
        <v>4126</v>
      </c>
      <c r="J25" s="195" t="s">
        <v>3920</v>
      </c>
      <c r="K25" s="198" t="s">
        <v>4127</v>
      </c>
      <c r="L25" s="242" t="s">
        <v>565</v>
      </c>
      <c r="M25" s="242" t="s">
        <v>4220</v>
      </c>
      <c r="N25" s="251" t="s">
        <v>4407</v>
      </c>
      <c r="O25" s="345">
        <v>51</v>
      </c>
    </row>
    <row r="26" spans="2:15" ht="69.95" hidden="1" customHeight="1">
      <c r="B26" s="344">
        <v>13</v>
      </c>
      <c r="C26" s="199">
        <v>3</v>
      </c>
      <c r="D26" s="195" t="s">
        <v>4128</v>
      </c>
      <c r="E26" s="219" t="s">
        <v>4124</v>
      </c>
      <c r="F26" s="196">
        <v>24572000</v>
      </c>
      <c r="G26" s="232" t="s">
        <v>4087</v>
      </c>
      <c r="H26" s="214" t="s">
        <v>4129</v>
      </c>
      <c r="I26" s="195" t="s">
        <v>4126</v>
      </c>
      <c r="J26" s="195" t="s">
        <v>3920</v>
      </c>
      <c r="K26" s="198" t="s">
        <v>4130</v>
      </c>
      <c r="L26" s="242" t="s">
        <v>565</v>
      </c>
      <c r="M26" s="242" t="s">
        <v>4220</v>
      </c>
      <c r="N26" s="251" t="s">
        <v>4407</v>
      </c>
      <c r="O26" s="345">
        <v>51</v>
      </c>
    </row>
    <row r="27" spans="2:15" ht="69.95" hidden="1" customHeight="1">
      <c r="B27" s="344">
        <v>14</v>
      </c>
      <c r="C27" s="199">
        <v>3</v>
      </c>
      <c r="D27" s="195" t="s">
        <v>4113</v>
      </c>
      <c r="E27" s="219" t="s">
        <v>3950</v>
      </c>
      <c r="F27" s="196">
        <v>7294465</v>
      </c>
      <c r="G27" s="232" t="s">
        <v>4103</v>
      </c>
      <c r="H27" s="214" t="s">
        <v>4114</v>
      </c>
      <c r="I27" s="195" t="s">
        <v>4108</v>
      </c>
      <c r="J27" s="195" t="s">
        <v>3920</v>
      </c>
      <c r="K27" s="198" t="s">
        <v>4115</v>
      </c>
      <c r="L27" s="242" t="s">
        <v>565</v>
      </c>
      <c r="M27" s="242" t="s">
        <v>4220</v>
      </c>
      <c r="N27" s="251" t="s">
        <v>4407</v>
      </c>
      <c r="O27" s="345">
        <v>51</v>
      </c>
    </row>
    <row r="28" spans="2:15" ht="69.95" hidden="1" customHeight="1">
      <c r="B28" s="344">
        <v>15</v>
      </c>
      <c r="C28" s="199">
        <v>3</v>
      </c>
      <c r="D28" s="195" t="s">
        <v>4110</v>
      </c>
      <c r="E28" s="219" t="s">
        <v>3950</v>
      </c>
      <c r="F28" s="196">
        <v>257904</v>
      </c>
      <c r="G28" s="232" t="s">
        <v>4099</v>
      </c>
      <c r="H28" s="214" t="s">
        <v>4111</v>
      </c>
      <c r="I28" s="195" t="s">
        <v>4108</v>
      </c>
      <c r="J28" s="195" t="s">
        <v>3920</v>
      </c>
      <c r="K28" s="198" t="s">
        <v>4112</v>
      </c>
      <c r="L28" s="242" t="s">
        <v>565</v>
      </c>
      <c r="M28" s="242" t="s">
        <v>4220</v>
      </c>
      <c r="N28" s="251" t="s">
        <v>4407</v>
      </c>
      <c r="O28" s="345">
        <v>51</v>
      </c>
    </row>
    <row r="29" spans="2:15" ht="69.95" hidden="1" customHeight="1">
      <c r="B29" s="344">
        <v>16</v>
      </c>
      <c r="C29" s="199">
        <v>3</v>
      </c>
      <c r="D29" s="195" t="s">
        <v>4116</v>
      </c>
      <c r="E29" s="219" t="s">
        <v>3950</v>
      </c>
      <c r="F29" s="196">
        <v>595396</v>
      </c>
      <c r="G29" s="232" t="s">
        <v>4099</v>
      </c>
      <c r="H29" s="214" t="s">
        <v>4117</v>
      </c>
      <c r="I29" s="195" t="s">
        <v>4108</v>
      </c>
      <c r="J29" s="195" t="s">
        <v>3920</v>
      </c>
      <c r="K29" s="198" t="s">
        <v>4118</v>
      </c>
      <c r="L29" s="242" t="s">
        <v>565</v>
      </c>
      <c r="M29" s="242" t="s">
        <v>4220</v>
      </c>
      <c r="N29" s="251" t="s">
        <v>4407</v>
      </c>
      <c r="O29" s="345">
        <v>51</v>
      </c>
    </row>
    <row r="30" spans="2:15" ht="69.95" hidden="1" customHeight="1">
      <c r="B30" s="344">
        <v>17</v>
      </c>
      <c r="C30" s="199">
        <v>3</v>
      </c>
      <c r="D30" s="195" t="s">
        <v>4106</v>
      </c>
      <c r="E30" s="219" t="s">
        <v>3950</v>
      </c>
      <c r="F30" s="196">
        <v>3422128</v>
      </c>
      <c r="G30" s="232" t="s">
        <v>4099</v>
      </c>
      <c r="H30" s="214" t="s">
        <v>4107</v>
      </c>
      <c r="I30" s="195" t="s">
        <v>4108</v>
      </c>
      <c r="J30" s="195" t="s">
        <v>3920</v>
      </c>
      <c r="K30" s="198" t="s">
        <v>4109</v>
      </c>
      <c r="L30" s="242" t="s">
        <v>565</v>
      </c>
      <c r="M30" s="242" t="s">
        <v>4220</v>
      </c>
      <c r="N30" s="251" t="s">
        <v>4407</v>
      </c>
      <c r="O30" s="345">
        <v>51</v>
      </c>
    </row>
    <row r="31" spans="2:15" ht="69.95" hidden="1" customHeight="1">
      <c r="B31" s="344">
        <v>18</v>
      </c>
      <c r="C31" s="199">
        <v>3</v>
      </c>
      <c r="D31" s="199" t="s">
        <v>3936</v>
      </c>
      <c r="E31" s="218" t="s">
        <v>3938</v>
      </c>
      <c r="F31" s="215">
        <v>99961115</v>
      </c>
      <c r="G31" s="229" t="s">
        <v>3723</v>
      </c>
      <c r="H31" s="199" t="s">
        <v>3939</v>
      </c>
      <c r="I31" s="199" t="s">
        <v>3940</v>
      </c>
      <c r="J31" s="199" t="s">
        <v>3920</v>
      </c>
      <c r="K31" s="201" t="s">
        <v>3941</v>
      </c>
      <c r="L31" s="242"/>
      <c r="M31" s="242"/>
      <c r="N31" s="251" t="s">
        <v>3723</v>
      </c>
      <c r="O31" s="345">
        <v>52</v>
      </c>
    </row>
    <row r="32" spans="2:15" ht="69.95" hidden="1" customHeight="1">
      <c r="B32" s="344">
        <v>19</v>
      </c>
      <c r="C32" s="199">
        <v>3</v>
      </c>
      <c r="D32" s="199" t="s">
        <v>3942</v>
      </c>
      <c r="E32" s="218" t="s">
        <v>3943</v>
      </c>
      <c r="F32" s="215">
        <v>21912994</v>
      </c>
      <c r="G32" s="230" t="s">
        <v>3944</v>
      </c>
      <c r="H32" s="199" t="s">
        <v>3945</v>
      </c>
      <c r="I32" s="199" t="s">
        <v>3946</v>
      </c>
      <c r="J32" s="199" t="s">
        <v>3947</v>
      </c>
      <c r="K32" s="201" t="s">
        <v>3948</v>
      </c>
      <c r="L32" s="242"/>
      <c r="M32" s="242"/>
      <c r="N32" s="251" t="s">
        <v>3724</v>
      </c>
      <c r="O32" s="345">
        <v>52</v>
      </c>
    </row>
    <row r="33" spans="2:18" ht="69.95" hidden="1" customHeight="1">
      <c r="B33" s="344">
        <v>20</v>
      </c>
      <c r="C33" s="199">
        <v>3</v>
      </c>
      <c r="D33" s="199" t="s">
        <v>3949</v>
      </c>
      <c r="E33" s="218" t="s">
        <v>3950</v>
      </c>
      <c r="F33" s="215">
        <v>31765000</v>
      </c>
      <c r="G33" s="230" t="s">
        <v>3944</v>
      </c>
      <c r="H33" s="199" t="s">
        <v>3951</v>
      </c>
      <c r="I33" s="199" t="s">
        <v>3946</v>
      </c>
      <c r="J33" s="199" t="s">
        <v>3947</v>
      </c>
      <c r="K33" s="201" t="s">
        <v>3948</v>
      </c>
      <c r="L33" s="242"/>
      <c r="M33" s="242"/>
      <c r="N33" s="251" t="s">
        <v>3724</v>
      </c>
      <c r="O33" s="345">
        <v>52</v>
      </c>
    </row>
    <row r="34" spans="2:18" ht="69.95" hidden="1" customHeight="1">
      <c r="B34" s="344">
        <v>21</v>
      </c>
      <c r="C34" s="199">
        <v>3</v>
      </c>
      <c r="D34" s="199" t="s">
        <v>3952</v>
      </c>
      <c r="E34" s="218" t="s">
        <v>3943</v>
      </c>
      <c r="F34" s="215">
        <v>2949500</v>
      </c>
      <c r="G34" s="230" t="s">
        <v>3944</v>
      </c>
      <c r="H34" s="199" t="s">
        <v>3953</v>
      </c>
      <c r="I34" s="199" t="s">
        <v>3946</v>
      </c>
      <c r="J34" s="199" t="s">
        <v>3947</v>
      </c>
      <c r="K34" s="201" t="s">
        <v>3948</v>
      </c>
      <c r="L34" s="242"/>
      <c r="M34" s="242"/>
      <c r="N34" s="251" t="s">
        <v>3724</v>
      </c>
      <c r="O34" s="345">
        <v>52</v>
      </c>
    </row>
    <row r="35" spans="2:18" ht="69.95" hidden="1" customHeight="1">
      <c r="B35" s="344">
        <v>22</v>
      </c>
      <c r="C35" s="199">
        <v>3</v>
      </c>
      <c r="D35" s="199" t="s">
        <v>3954</v>
      </c>
      <c r="E35" s="218" t="s">
        <v>3943</v>
      </c>
      <c r="F35" s="215">
        <v>58197700</v>
      </c>
      <c r="G35" s="230" t="s">
        <v>3944</v>
      </c>
      <c r="H35" s="199" t="s">
        <v>3955</v>
      </c>
      <c r="I35" s="199" t="s">
        <v>3946</v>
      </c>
      <c r="J35" s="199" t="s">
        <v>3947</v>
      </c>
      <c r="K35" s="201" t="s">
        <v>3948</v>
      </c>
      <c r="L35" s="242"/>
      <c r="M35" s="242"/>
      <c r="N35" s="251" t="s">
        <v>3724</v>
      </c>
      <c r="O35" s="345">
        <v>52</v>
      </c>
    </row>
    <row r="36" spans="2:18" ht="69.95" hidden="1" customHeight="1">
      <c r="B36" s="344">
        <v>23</v>
      </c>
      <c r="C36" s="199">
        <v>3</v>
      </c>
      <c r="D36" s="199" t="s">
        <v>3956</v>
      </c>
      <c r="E36" s="218" t="s">
        <v>3943</v>
      </c>
      <c r="F36" s="215">
        <v>42927193</v>
      </c>
      <c r="G36" s="230" t="s">
        <v>3944</v>
      </c>
      <c r="H36" s="199" t="s">
        <v>3957</v>
      </c>
      <c r="I36" s="199" t="s">
        <v>3946</v>
      </c>
      <c r="J36" s="199" t="s">
        <v>3947</v>
      </c>
      <c r="K36" s="201" t="s">
        <v>3948</v>
      </c>
      <c r="L36" s="242"/>
      <c r="M36" s="242"/>
      <c r="N36" s="251" t="s">
        <v>3724</v>
      </c>
      <c r="O36" s="345">
        <v>52</v>
      </c>
    </row>
    <row r="37" spans="2:18" ht="69.95" hidden="1" customHeight="1">
      <c r="B37" s="344">
        <v>24</v>
      </c>
      <c r="C37" s="199">
        <v>3</v>
      </c>
      <c r="D37" s="199" t="s">
        <v>3958</v>
      </c>
      <c r="E37" s="218" t="s">
        <v>3943</v>
      </c>
      <c r="F37" s="215">
        <v>3436750</v>
      </c>
      <c r="G37" s="230" t="s">
        <v>3944</v>
      </c>
      <c r="H37" s="199" t="s">
        <v>3959</v>
      </c>
      <c r="I37" s="199" t="s">
        <v>3946</v>
      </c>
      <c r="J37" s="199" t="s">
        <v>3947</v>
      </c>
      <c r="K37" s="201" t="s">
        <v>3948</v>
      </c>
      <c r="L37" s="242"/>
      <c r="M37" s="242"/>
      <c r="N37" s="251" t="s">
        <v>3724</v>
      </c>
      <c r="O37" s="345">
        <v>52</v>
      </c>
    </row>
    <row r="38" spans="2:18" ht="69.95" hidden="1" customHeight="1">
      <c r="B38" s="344">
        <v>25</v>
      </c>
      <c r="C38" s="199">
        <v>3</v>
      </c>
      <c r="D38" s="199" t="s">
        <v>3960</v>
      </c>
      <c r="E38" s="218" t="s">
        <v>3943</v>
      </c>
      <c r="F38" s="215">
        <v>50674500</v>
      </c>
      <c r="G38" s="230" t="s">
        <v>3944</v>
      </c>
      <c r="H38" s="199" t="s">
        <v>3961</v>
      </c>
      <c r="I38" s="199" t="s">
        <v>3946</v>
      </c>
      <c r="J38" s="199" t="s">
        <v>3947</v>
      </c>
      <c r="K38" s="201" t="s">
        <v>3948</v>
      </c>
      <c r="L38" s="242"/>
      <c r="M38" s="242"/>
      <c r="N38" s="251" t="s">
        <v>3724</v>
      </c>
      <c r="O38" s="345">
        <v>52</v>
      </c>
    </row>
    <row r="39" spans="2:18" ht="69.95" hidden="1" customHeight="1">
      <c r="B39" s="344">
        <v>26</v>
      </c>
      <c r="C39" s="199">
        <v>3</v>
      </c>
      <c r="D39" s="199" t="s">
        <v>3962</v>
      </c>
      <c r="E39" s="218" t="s">
        <v>3943</v>
      </c>
      <c r="F39" s="215">
        <v>198636550</v>
      </c>
      <c r="G39" s="230" t="s">
        <v>3944</v>
      </c>
      <c r="H39" s="199" t="s">
        <v>3963</v>
      </c>
      <c r="I39" s="199" t="s">
        <v>3946</v>
      </c>
      <c r="J39" s="199" t="s">
        <v>3947</v>
      </c>
      <c r="K39" s="201" t="s">
        <v>3948</v>
      </c>
      <c r="L39" s="242"/>
      <c r="M39" s="242"/>
      <c r="N39" s="251" t="s">
        <v>3724</v>
      </c>
      <c r="O39" s="345">
        <v>52</v>
      </c>
    </row>
    <row r="40" spans="2:18" ht="69.95" hidden="1" customHeight="1">
      <c r="B40" s="344">
        <v>27</v>
      </c>
      <c r="C40" s="199">
        <v>3</v>
      </c>
      <c r="D40" s="199" t="s">
        <v>3968</v>
      </c>
      <c r="E40" s="218" t="s">
        <v>3969</v>
      </c>
      <c r="F40" s="215">
        <v>1743940</v>
      </c>
      <c r="G40" s="229" t="s">
        <v>3723</v>
      </c>
      <c r="H40" s="199" t="s">
        <v>3970</v>
      </c>
      <c r="I40" s="199" t="s">
        <v>3971</v>
      </c>
      <c r="J40" s="199" t="s">
        <v>3920</v>
      </c>
      <c r="K40" s="201" t="s">
        <v>3972</v>
      </c>
      <c r="L40" s="242"/>
      <c r="M40" s="242"/>
      <c r="N40" s="251" t="s">
        <v>3723</v>
      </c>
      <c r="O40" s="345">
        <v>52</v>
      </c>
    </row>
    <row r="41" spans="2:18" ht="69.95" hidden="1" customHeight="1">
      <c r="B41" s="344">
        <v>28</v>
      </c>
      <c r="C41" s="199">
        <v>3</v>
      </c>
      <c r="D41" s="199" t="s">
        <v>3973</v>
      </c>
      <c r="E41" s="218" t="s">
        <v>3969</v>
      </c>
      <c r="F41" s="215">
        <v>21906300</v>
      </c>
      <c r="G41" s="229" t="s">
        <v>3723</v>
      </c>
      <c r="H41" s="199" t="s">
        <v>3974</v>
      </c>
      <c r="I41" s="199" t="s">
        <v>3971</v>
      </c>
      <c r="J41" s="199" t="s">
        <v>3920</v>
      </c>
      <c r="K41" s="201" t="s">
        <v>3972</v>
      </c>
      <c r="L41" s="242"/>
      <c r="M41" s="242"/>
      <c r="N41" s="251" t="s">
        <v>3723</v>
      </c>
      <c r="O41" s="345">
        <v>52</v>
      </c>
    </row>
    <row r="42" spans="2:18" ht="69.95" hidden="1" customHeight="1">
      <c r="B42" s="344">
        <v>29</v>
      </c>
      <c r="C42" s="199">
        <v>3</v>
      </c>
      <c r="D42" s="199" t="s">
        <v>3975</v>
      </c>
      <c r="E42" s="218" t="s">
        <v>3969</v>
      </c>
      <c r="F42" s="215">
        <v>12373213</v>
      </c>
      <c r="G42" s="229" t="s">
        <v>3723</v>
      </c>
      <c r="H42" s="199" t="s">
        <v>3976</v>
      </c>
      <c r="I42" s="199" t="s">
        <v>3971</v>
      </c>
      <c r="J42" s="199" t="s">
        <v>3920</v>
      </c>
      <c r="K42" s="201" t="s">
        <v>3972</v>
      </c>
      <c r="L42" s="242"/>
      <c r="M42" s="242"/>
      <c r="N42" s="251" t="s">
        <v>3723</v>
      </c>
      <c r="O42" s="345">
        <v>52</v>
      </c>
      <c r="R42" s="210" t="s">
        <v>3726</v>
      </c>
    </row>
    <row r="43" spans="2:18" ht="69.95" hidden="1" customHeight="1">
      <c r="B43" s="344">
        <v>30</v>
      </c>
      <c r="C43" s="199">
        <v>3</v>
      </c>
      <c r="D43" s="199" t="s">
        <v>3977</v>
      </c>
      <c r="E43" s="218" t="s">
        <v>3969</v>
      </c>
      <c r="F43" s="215">
        <v>8896000</v>
      </c>
      <c r="G43" s="229" t="s">
        <v>3723</v>
      </c>
      <c r="H43" s="199" t="s">
        <v>3978</v>
      </c>
      <c r="I43" s="199" t="s">
        <v>3971</v>
      </c>
      <c r="J43" s="199" t="s">
        <v>3920</v>
      </c>
      <c r="K43" s="201" t="s">
        <v>3972</v>
      </c>
      <c r="L43" s="242"/>
      <c r="M43" s="242"/>
      <c r="N43" s="251" t="s">
        <v>3723</v>
      </c>
      <c r="O43" s="345">
        <v>52</v>
      </c>
    </row>
    <row r="44" spans="2:18" ht="69.95" hidden="1" customHeight="1">
      <c r="B44" s="344">
        <v>31</v>
      </c>
      <c r="C44" s="199">
        <v>3</v>
      </c>
      <c r="D44" s="199" t="s">
        <v>3979</v>
      </c>
      <c r="E44" s="218" t="s">
        <v>3969</v>
      </c>
      <c r="F44" s="215">
        <v>12075000</v>
      </c>
      <c r="G44" s="229" t="s">
        <v>3723</v>
      </c>
      <c r="H44" s="199" t="s">
        <v>3980</v>
      </c>
      <c r="I44" s="199" t="s">
        <v>3971</v>
      </c>
      <c r="J44" s="199" t="s">
        <v>3920</v>
      </c>
      <c r="K44" s="201" t="s">
        <v>3972</v>
      </c>
      <c r="L44" s="242"/>
      <c r="M44" s="242"/>
      <c r="N44" s="251" t="s">
        <v>3723</v>
      </c>
      <c r="O44" s="345">
        <v>52</v>
      </c>
    </row>
    <row r="45" spans="2:18" ht="69.95" hidden="1" customHeight="1">
      <c r="B45" s="344">
        <v>32</v>
      </c>
      <c r="C45" s="199">
        <v>3</v>
      </c>
      <c r="D45" s="199" t="s">
        <v>3981</v>
      </c>
      <c r="E45" s="218" t="s">
        <v>3969</v>
      </c>
      <c r="F45" s="215">
        <v>1890000</v>
      </c>
      <c r="G45" s="229" t="s">
        <v>3723</v>
      </c>
      <c r="H45" s="199" t="s">
        <v>3982</v>
      </c>
      <c r="I45" s="199" t="s">
        <v>3971</v>
      </c>
      <c r="J45" s="199" t="s">
        <v>3920</v>
      </c>
      <c r="K45" s="201" t="s">
        <v>3972</v>
      </c>
      <c r="L45" s="242"/>
      <c r="M45" s="242"/>
      <c r="N45" s="251" t="s">
        <v>3723</v>
      </c>
      <c r="O45" s="345">
        <v>52</v>
      </c>
    </row>
    <row r="46" spans="2:18" ht="69.95" hidden="1" customHeight="1">
      <c r="B46" s="344">
        <v>33</v>
      </c>
      <c r="C46" s="199">
        <v>3</v>
      </c>
      <c r="D46" s="199" t="s">
        <v>3983</v>
      </c>
      <c r="E46" s="218" t="s">
        <v>3969</v>
      </c>
      <c r="F46" s="215">
        <v>18269500</v>
      </c>
      <c r="G46" s="229" t="s">
        <v>3723</v>
      </c>
      <c r="H46" s="199" t="s">
        <v>3984</v>
      </c>
      <c r="I46" s="199" t="s">
        <v>3971</v>
      </c>
      <c r="J46" s="199" t="s">
        <v>3920</v>
      </c>
      <c r="K46" s="201" t="s">
        <v>3972</v>
      </c>
      <c r="L46" s="242"/>
      <c r="M46" s="242"/>
      <c r="N46" s="251" t="s">
        <v>3723</v>
      </c>
      <c r="O46" s="345">
        <v>52</v>
      </c>
    </row>
    <row r="47" spans="2:18" ht="69.95" hidden="1" customHeight="1">
      <c r="B47" s="344">
        <v>34</v>
      </c>
      <c r="C47" s="199">
        <v>3</v>
      </c>
      <c r="D47" s="199" t="s">
        <v>3985</v>
      </c>
      <c r="E47" s="218" t="s">
        <v>3969</v>
      </c>
      <c r="F47" s="215">
        <v>21022422</v>
      </c>
      <c r="G47" s="229" t="s">
        <v>3723</v>
      </c>
      <c r="H47" s="199" t="s">
        <v>3986</v>
      </c>
      <c r="I47" s="199" t="s">
        <v>3971</v>
      </c>
      <c r="J47" s="199" t="s">
        <v>3920</v>
      </c>
      <c r="K47" s="201" t="s">
        <v>3972</v>
      </c>
      <c r="L47" s="242"/>
      <c r="M47" s="242"/>
      <c r="N47" s="251" t="s">
        <v>3723</v>
      </c>
      <c r="O47" s="345">
        <v>52</v>
      </c>
    </row>
    <row r="48" spans="2:18" ht="69.95" hidden="1" customHeight="1">
      <c r="B48" s="344">
        <v>35</v>
      </c>
      <c r="C48" s="199">
        <v>4</v>
      </c>
      <c r="D48" s="199" t="s">
        <v>3987</v>
      </c>
      <c r="E48" s="218" t="s">
        <v>3965</v>
      </c>
      <c r="F48" s="215">
        <v>63640000</v>
      </c>
      <c r="G48" s="227" t="s">
        <v>3917</v>
      </c>
      <c r="H48" s="200" t="s">
        <v>3988</v>
      </c>
      <c r="I48" s="199" t="s">
        <v>3965</v>
      </c>
      <c r="J48" s="199" t="s">
        <v>3920</v>
      </c>
      <c r="K48" s="201" t="s">
        <v>3989</v>
      </c>
      <c r="L48" s="242" t="s">
        <v>565</v>
      </c>
      <c r="M48" s="242" t="s">
        <v>4218</v>
      </c>
      <c r="N48" s="251" t="s">
        <v>4408</v>
      </c>
      <c r="O48" s="345">
        <v>52</v>
      </c>
    </row>
    <row r="49" spans="2:15" ht="69.95" hidden="1" customHeight="1">
      <c r="B49" s="344">
        <v>36</v>
      </c>
      <c r="C49" s="199">
        <v>4</v>
      </c>
      <c r="D49" s="195" t="s">
        <v>4210</v>
      </c>
      <c r="E49" s="219" t="s">
        <v>4180</v>
      </c>
      <c r="F49" s="215">
        <v>63640000</v>
      </c>
      <c r="G49" s="227" t="s">
        <v>4211</v>
      </c>
      <c r="H49" s="195" t="s">
        <v>4212</v>
      </c>
      <c r="I49" s="195" t="s">
        <v>4053</v>
      </c>
      <c r="J49" s="195" t="s">
        <v>3934</v>
      </c>
      <c r="K49" s="198" t="s">
        <v>4213</v>
      </c>
      <c r="L49" s="242" t="s">
        <v>565</v>
      </c>
      <c r="M49" s="242" t="s">
        <v>4218</v>
      </c>
      <c r="N49" s="251" t="s">
        <v>4408</v>
      </c>
      <c r="O49" s="345">
        <v>52</v>
      </c>
    </row>
    <row r="50" spans="2:15" ht="69.95" hidden="1" customHeight="1">
      <c r="B50" s="344">
        <v>37</v>
      </c>
      <c r="C50" s="199">
        <v>4</v>
      </c>
      <c r="D50" s="199" t="s">
        <v>3990</v>
      </c>
      <c r="E50" s="218" t="s">
        <v>3991</v>
      </c>
      <c r="F50" s="215">
        <v>830060208</v>
      </c>
      <c r="G50" s="231" t="s">
        <v>3920</v>
      </c>
      <c r="H50" s="200" t="s">
        <v>3992</v>
      </c>
      <c r="I50" s="199" t="s">
        <v>3993</v>
      </c>
      <c r="J50" s="199" t="s">
        <v>3920</v>
      </c>
      <c r="K50" s="201" t="s">
        <v>3994</v>
      </c>
      <c r="L50" s="242" t="s">
        <v>532</v>
      </c>
      <c r="M50" s="242" t="s">
        <v>4219</v>
      </c>
      <c r="N50" s="251" t="s">
        <v>4406</v>
      </c>
      <c r="O50" s="345">
        <v>52</v>
      </c>
    </row>
    <row r="51" spans="2:15" ht="69.95" hidden="1" customHeight="1">
      <c r="B51" s="344">
        <v>38</v>
      </c>
      <c r="C51" s="199">
        <v>4</v>
      </c>
      <c r="D51" s="199" t="s">
        <v>3995</v>
      </c>
      <c r="E51" s="218" t="s">
        <v>3996</v>
      </c>
      <c r="F51" s="215">
        <v>5925000</v>
      </c>
      <c r="G51" s="231" t="s">
        <v>3920</v>
      </c>
      <c r="H51" s="200" t="s">
        <v>3997</v>
      </c>
      <c r="I51" s="199" t="s">
        <v>3991</v>
      </c>
      <c r="J51" s="199" t="s">
        <v>3920</v>
      </c>
      <c r="K51" s="201" t="s">
        <v>3998</v>
      </c>
      <c r="L51" s="242" t="s">
        <v>532</v>
      </c>
      <c r="M51" s="242" t="s">
        <v>4219</v>
      </c>
      <c r="N51" s="251" t="s">
        <v>4406</v>
      </c>
      <c r="O51" s="345">
        <v>52</v>
      </c>
    </row>
    <row r="52" spans="2:15" ht="69.95" hidden="1" customHeight="1">
      <c r="B52" s="344">
        <v>39</v>
      </c>
      <c r="C52" s="199">
        <v>4</v>
      </c>
      <c r="D52" s="199" t="s">
        <v>3999</v>
      </c>
      <c r="E52" s="218" t="s">
        <v>3996</v>
      </c>
      <c r="F52" s="215">
        <v>5925000</v>
      </c>
      <c r="G52" s="231" t="s">
        <v>3920</v>
      </c>
      <c r="H52" s="200" t="s">
        <v>4000</v>
      </c>
      <c r="I52" s="199" t="s">
        <v>3991</v>
      </c>
      <c r="J52" s="199" t="s">
        <v>3920</v>
      </c>
      <c r="K52" s="201" t="s">
        <v>4001</v>
      </c>
      <c r="L52" s="242" t="s">
        <v>532</v>
      </c>
      <c r="M52" s="242" t="s">
        <v>4219</v>
      </c>
      <c r="N52" s="251" t="s">
        <v>4406</v>
      </c>
      <c r="O52" s="345">
        <v>52</v>
      </c>
    </row>
    <row r="53" spans="2:15" ht="69.95" hidden="1" customHeight="1">
      <c r="B53" s="344">
        <v>40</v>
      </c>
      <c r="C53" s="199">
        <v>4</v>
      </c>
      <c r="D53" s="195" t="s">
        <v>4020</v>
      </c>
      <c r="E53" s="219" t="s">
        <v>4019</v>
      </c>
      <c r="F53" s="196">
        <v>577980144</v>
      </c>
      <c r="G53" s="231" t="s">
        <v>3920</v>
      </c>
      <c r="H53" s="195" t="s">
        <v>4029</v>
      </c>
      <c r="I53" s="195" t="s">
        <v>4018</v>
      </c>
      <c r="J53" s="195" t="s">
        <v>3920</v>
      </c>
      <c r="K53" s="198" t="s">
        <v>4030</v>
      </c>
      <c r="L53" s="242" t="s">
        <v>532</v>
      </c>
      <c r="M53" s="242" t="s">
        <v>4219</v>
      </c>
      <c r="N53" s="251" t="s">
        <v>4406</v>
      </c>
      <c r="O53" s="345">
        <v>52</v>
      </c>
    </row>
    <row r="54" spans="2:15" ht="69.95" hidden="1" customHeight="1">
      <c r="B54" s="344">
        <v>41</v>
      </c>
      <c r="C54" s="199">
        <v>4</v>
      </c>
      <c r="D54" s="214" t="s">
        <v>4050</v>
      </c>
      <c r="E54" s="220" t="s">
        <v>4051</v>
      </c>
      <c r="F54" s="215">
        <v>11850000</v>
      </c>
      <c r="G54" s="231" t="s">
        <v>3920</v>
      </c>
      <c r="H54" s="214" t="s">
        <v>4052</v>
      </c>
      <c r="I54" s="214" t="s">
        <v>4053</v>
      </c>
      <c r="J54" s="214" t="s">
        <v>3920</v>
      </c>
      <c r="K54" s="216" t="s">
        <v>4054</v>
      </c>
      <c r="L54" s="242" t="s">
        <v>532</v>
      </c>
      <c r="M54" s="242" t="s">
        <v>4219</v>
      </c>
      <c r="N54" s="251" t="s">
        <v>4406</v>
      </c>
      <c r="O54" s="345">
        <v>52</v>
      </c>
    </row>
    <row r="55" spans="2:15" ht="69.95" hidden="1" customHeight="1">
      <c r="B55" s="344">
        <v>42</v>
      </c>
      <c r="C55" s="199">
        <v>4</v>
      </c>
      <c r="D55" s="214" t="s">
        <v>4061</v>
      </c>
      <c r="E55" s="220" t="s">
        <v>4051</v>
      </c>
      <c r="F55" s="215">
        <v>11850000</v>
      </c>
      <c r="G55" s="231" t="s">
        <v>3920</v>
      </c>
      <c r="H55" s="214" t="s">
        <v>4062</v>
      </c>
      <c r="I55" s="214" t="s">
        <v>4053</v>
      </c>
      <c r="J55" s="214" t="s">
        <v>3920</v>
      </c>
      <c r="K55" s="216" t="s">
        <v>4063</v>
      </c>
      <c r="L55" s="242" t="s">
        <v>532</v>
      </c>
      <c r="M55" s="242" t="s">
        <v>4219</v>
      </c>
      <c r="N55" s="251" t="s">
        <v>4406</v>
      </c>
      <c r="O55" s="345">
        <v>52</v>
      </c>
    </row>
    <row r="56" spans="2:15" ht="69.95" hidden="1" customHeight="1">
      <c r="B56" s="344">
        <v>43</v>
      </c>
      <c r="C56" s="199">
        <v>4</v>
      </c>
      <c r="D56" s="195" t="s">
        <v>4172</v>
      </c>
      <c r="E56" s="219" t="s">
        <v>4159</v>
      </c>
      <c r="F56" s="196">
        <v>5925000</v>
      </c>
      <c r="G56" s="231" t="s">
        <v>3920</v>
      </c>
      <c r="H56" s="195" t="s">
        <v>4173</v>
      </c>
      <c r="I56" s="195" t="s">
        <v>4161</v>
      </c>
      <c r="J56" s="195" t="s">
        <v>3920</v>
      </c>
      <c r="K56" s="198" t="s">
        <v>4174</v>
      </c>
      <c r="L56" s="242" t="s">
        <v>532</v>
      </c>
      <c r="M56" s="242" t="s">
        <v>4219</v>
      </c>
      <c r="N56" s="251" t="s">
        <v>4406</v>
      </c>
      <c r="O56" s="345">
        <v>52</v>
      </c>
    </row>
    <row r="57" spans="2:15" ht="69.95" hidden="1" customHeight="1">
      <c r="B57" s="344">
        <v>44</v>
      </c>
      <c r="C57" s="199">
        <v>4</v>
      </c>
      <c r="D57" s="214" t="s">
        <v>4058</v>
      </c>
      <c r="E57" s="220" t="s">
        <v>4051</v>
      </c>
      <c r="F57" s="215">
        <v>17775000</v>
      </c>
      <c r="G57" s="231" t="s">
        <v>3920</v>
      </c>
      <c r="H57" s="214" t="s">
        <v>4059</v>
      </c>
      <c r="I57" s="214" t="s">
        <v>4053</v>
      </c>
      <c r="J57" s="214" t="s">
        <v>3920</v>
      </c>
      <c r="K57" s="216" t="s">
        <v>4060</v>
      </c>
      <c r="L57" s="242" t="s">
        <v>532</v>
      </c>
      <c r="M57" s="242" t="s">
        <v>4219</v>
      </c>
      <c r="N57" s="251" t="s">
        <v>4406</v>
      </c>
      <c r="O57" s="345">
        <v>52</v>
      </c>
    </row>
    <row r="58" spans="2:15" ht="69.95" hidden="1" customHeight="1">
      <c r="B58" s="344">
        <v>45</v>
      </c>
      <c r="C58" s="199">
        <v>4</v>
      </c>
      <c r="D58" s="214" t="s">
        <v>4055</v>
      </c>
      <c r="E58" s="220" t="s">
        <v>4051</v>
      </c>
      <c r="F58" s="215">
        <v>11850000</v>
      </c>
      <c r="G58" s="231" t="s">
        <v>3920</v>
      </c>
      <c r="H58" s="214" t="s">
        <v>4056</v>
      </c>
      <c r="I58" s="214" t="s">
        <v>4053</v>
      </c>
      <c r="J58" s="214" t="s">
        <v>3920</v>
      </c>
      <c r="K58" s="216" t="s">
        <v>4057</v>
      </c>
      <c r="L58" s="242" t="s">
        <v>532</v>
      </c>
      <c r="M58" s="242" t="s">
        <v>4219</v>
      </c>
      <c r="N58" s="251" t="s">
        <v>4406</v>
      </c>
      <c r="O58" s="345">
        <v>52</v>
      </c>
    </row>
    <row r="59" spans="2:15" ht="69.95" hidden="1" customHeight="1">
      <c r="B59" s="344">
        <v>46</v>
      </c>
      <c r="C59" s="199">
        <v>4</v>
      </c>
      <c r="D59" s="214" t="s">
        <v>4064</v>
      </c>
      <c r="E59" s="220" t="s">
        <v>4051</v>
      </c>
      <c r="F59" s="215">
        <v>58805004</v>
      </c>
      <c r="G59" s="231" t="s">
        <v>3920</v>
      </c>
      <c r="H59" s="214" t="s">
        <v>4065</v>
      </c>
      <c r="I59" s="214" t="s">
        <v>4053</v>
      </c>
      <c r="J59" s="214" t="s">
        <v>3920</v>
      </c>
      <c r="K59" s="216" t="s">
        <v>4066</v>
      </c>
      <c r="L59" s="242" t="s">
        <v>532</v>
      </c>
      <c r="M59" s="242" t="s">
        <v>4219</v>
      </c>
      <c r="N59" s="251" t="s">
        <v>4406</v>
      </c>
      <c r="O59" s="345">
        <v>52</v>
      </c>
    </row>
    <row r="60" spans="2:15" ht="69.95" hidden="1" customHeight="1">
      <c r="B60" s="344">
        <v>47</v>
      </c>
      <c r="C60" s="199">
        <v>4</v>
      </c>
      <c r="D60" s="195" t="s">
        <v>4175</v>
      </c>
      <c r="E60" s="219" t="s">
        <v>4159</v>
      </c>
      <c r="F60" s="196">
        <v>11850000</v>
      </c>
      <c r="G60" s="231" t="s">
        <v>3920</v>
      </c>
      <c r="H60" s="195" t="s">
        <v>4176</v>
      </c>
      <c r="I60" s="195" t="s">
        <v>4161</v>
      </c>
      <c r="J60" s="195" t="s">
        <v>3920</v>
      </c>
      <c r="K60" s="198" t="s">
        <v>4177</v>
      </c>
      <c r="L60" s="242" t="s">
        <v>532</v>
      </c>
      <c r="M60" s="242" t="s">
        <v>4219</v>
      </c>
      <c r="N60" s="251" t="s">
        <v>4406</v>
      </c>
      <c r="O60" s="345">
        <v>52</v>
      </c>
    </row>
    <row r="61" spans="2:15" ht="69.95" hidden="1" customHeight="1">
      <c r="B61" s="344">
        <v>48</v>
      </c>
      <c r="C61" s="199">
        <v>4</v>
      </c>
      <c r="D61" s="195" t="s">
        <v>4119</v>
      </c>
      <c r="E61" s="219" t="s">
        <v>4120</v>
      </c>
      <c r="F61" s="196">
        <v>206653906</v>
      </c>
      <c r="G61" s="232" t="s">
        <v>4071</v>
      </c>
      <c r="H61" s="214" t="s">
        <v>4121</v>
      </c>
      <c r="I61" s="195" t="s">
        <v>3946</v>
      </c>
      <c r="J61" s="195" t="s">
        <v>3934</v>
      </c>
      <c r="K61" s="198" t="s">
        <v>4122</v>
      </c>
      <c r="L61" s="242" t="s">
        <v>565</v>
      </c>
      <c r="M61" s="242" t="s">
        <v>4220</v>
      </c>
      <c r="N61" s="251" t="s">
        <v>4407</v>
      </c>
      <c r="O61" s="345">
        <v>51</v>
      </c>
    </row>
    <row r="62" spans="2:15" ht="69.95" hidden="1" customHeight="1">
      <c r="B62" s="344">
        <v>49</v>
      </c>
      <c r="C62" s="199">
        <v>4</v>
      </c>
      <c r="D62" s="195" t="s">
        <v>4097</v>
      </c>
      <c r="E62" s="219" t="s">
        <v>4098</v>
      </c>
      <c r="F62" s="196">
        <v>633328</v>
      </c>
      <c r="G62" s="232" t="s">
        <v>4099</v>
      </c>
      <c r="H62" s="214" t="s">
        <v>4100</v>
      </c>
      <c r="I62" s="195" t="s">
        <v>4098</v>
      </c>
      <c r="J62" s="195" t="s">
        <v>3920</v>
      </c>
      <c r="K62" s="198" t="s">
        <v>4101</v>
      </c>
      <c r="L62" s="242" t="s">
        <v>565</v>
      </c>
      <c r="M62" s="242" t="s">
        <v>4220</v>
      </c>
      <c r="N62" s="251" t="s">
        <v>4407</v>
      </c>
      <c r="O62" s="345">
        <v>51</v>
      </c>
    </row>
    <row r="63" spans="2:15" ht="69.95" hidden="1" customHeight="1">
      <c r="B63" s="344">
        <v>50</v>
      </c>
      <c r="C63" s="199">
        <v>4</v>
      </c>
      <c r="D63" s="195" t="s">
        <v>4102</v>
      </c>
      <c r="E63" s="219" t="s">
        <v>4098</v>
      </c>
      <c r="F63" s="196">
        <v>3233276</v>
      </c>
      <c r="G63" s="232" t="s">
        <v>4103</v>
      </c>
      <c r="H63" s="214" t="s">
        <v>4104</v>
      </c>
      <c r="I63" s="195" t="s">
        <v>4098</v>
      </c>
      <c r="J63" s="195" t="s">
        <v>3920</v>
      </c>
      <c r="K63" s="198" t="s">
        <v>4105</v>
      </c>
      <c r="L63" s="242" t="s">
        <v>565</v>
      </c>
      <c r="M63" s="242" t="s">
        <v>4220</v>
      </c>
      <c r="N63" s="251" t="s">
        <v>4407</v>
      </c>
      <c r="O63" s="345">
        <v>51</v>
      </c>
    </row>
    <row r="64" spans="2:15" ht="69.95" hidden="1" customHeight="1">
      <c r="B64" s="344">
        <v>51</v>
      </c>
      <c r="C64" s="199">
        <v>4</v>
      </c>
      <c r="D64" s="195" t="s">
        <v>4091</v>
      </c>
      <c r="E64" s="219" t="s">
        <v>4086</v>
      </c>
      <c r="F64" s="196">
        <v>595000</v>
      </c>
      <c r="G64" s="232" t="s">
        <v>4087</v>
      </c>
      <c r="H64" s="214" t="s">
        <v>4092</v>
      </c>
      <c r="I64" s="195" t="s">
        <v>4089</v>
      </c>
      <c r="J64" s="195" t="s">
        <v>3920</v>
      </c>
      <c r="K64" s="198" t="s">
        <v>4093</v>
      </c>
      <c r="L64" s="242" t="s">
        <v>565</v>
      </c>
      <c r="M64" s="242" t="s">
        <v>4220</v>
      </c>
      <c r="N64" s="251" t="s">
        <v>4407</v>
      </c>
      <c r="O64" s="345">
        <v>51</v>
      </c>
    </row>
    <row r="65" spans="2:15" ht="69.95" hidden="1" customHeight="1">
      <c r="B65" s="344">
        <v>52</v>
      </c>
      <c r="C65" s="199">
        <v>4</v>
      </c>
      <c r="D65" s="195" t="s">
        <v>4094</v>
      </c>
      <c r="E65" s="219" t="s">
        <v>4086</v>
      </c>
      <c r="F65" s="196">
        <v>239665141</v>
      </c>
      <c r="G65" s="232" t="s">
        <v>3920</v>
      </c>
      <c r="H65" s="214" t="s">
        <v>4095</v>
      </c>
      <c r="I65" s="195" t="s">
        <v>4089</v>
      </c>
      <c r="J65" s="195" t="s">
        <v>3920</v>
      </c>
      <c r="K65" s="198" t="s">
        <v>4096</v>
      </c>
      <c r="L65" s="242" t="s">
        <v>565</v>
      </c>
      <c r="M65" s="242" t="s">
        <v>4220</v>
      </c>
      <c r="N65" s="251" t="s">
        <v>4407</v>
      </c>
      <c r="O65" s="345">
        <v>51</v>
      </c>
    </row>
    <row r="66" spans="2:15" ht="69.95" hidden="1" customHeight="1">
      <c r="B66" s="344">
        <v>53</v>
      </c>
      <c r="C66" s="199">
        <v>4</v>
      </c>
      <c r="D66" s="195" t="s">
        <v>4085</v>
      </c>
      <c r="E66" s="219" t="s">
        <v>4086</v>
      </c>
      <c r="F66" s="196">
        <v>26735000</v>
      </c>
      <c r="G66" s="232" t="s">
        <v>4087</v>
      </c>
      <c r="H66" s="214" t="s">
        <v>4088</v>
      </c>
      <c r="I66" s="195" t="s">
        <v>4089</v>
      </c>
      <c r="J66" s="195" t="s">
        <v>3920</v>
      </c>
      <c r="K66" s="198" t="s">
        <v>4090</v>
      </c>
      <c r="L66" s="242" t="s">
        <v>565</v>
      </c>
      <c r="M66" s="242" t="s">
        <v>4220</v>
      </c>
      <c r="N66" s="251" t="s">
        <v>4407</v>
      </c>
      <c r="O66" s="345">
        <v>51</v>
      </c>
    </row>
    <row r="67" spans="2:15" ht="69.95" hidden="1" customHeight="1">
      <c r="B67" s="344">
        <v>54</v>
      </c>
      <c r="C67" s="199">
        <v>4</v>
      </c>
      <c r="D67" s="195" t="s">
        <v>4082</v>
      </c>
      <c r="E67" s="219" t="s">
        <v>4019</v>
      </c>
      <c r="F67" s="196">
        <v>208979992</v>
      </c>
      <c r="G67" s="232" t="s">
        <v>4079</v>
      </c>
      <c r="H67" s="214" t="s">
        <v>4083</v>
      </c>
      <c r="I67" s="195" t="s">
        <v>4018</v>
      </c>
      <c r="J67" s="195" t="s">
        <v>3934</v>
      </c>
      <c r="K67" s="198" t="s">
        <v>4084</v>
      </c>
      <c r="L67" s="242" t="s">
        <v>565</v>
      </c>
      <c r="M67" s="242" t="s">
        <v>4220</v>
      </c>
      <c r="N67" s="251" t="s">
        <v>4407</v>
      </c>
      <c r="O67" s="345">
        <v>51</v>
      </c>
    </row>
    <row r="68" spans="2:15" ht="69.95" hidden="1" customHeight="1">
      <c r="B68" s="344">
        <v>55</v>
      </c>
      <c r="C68" s="199">
        <v>4</v>
      </c>
      <c r="D68" s="195" t="s">
        <v>4078</v>
      </c>
      <c r="E68" s="219" t="s">
        <v>4019</v>
      </c>
      <c r="F68" s="196">
        <v>3233300</v>
      </c>
      <c r="G68" s="232" t="s">
        <v>4079</v>
      </c>
      <c r="H68" s="214" t="s">
        <v>4080</v>
      </c>
      <c r="I68" s="195" t="s">
        <v>4018</v>
      </c>
      <c r="J68" s="195" t="s">
        <v>3934</v>
      </c>
      <c r="K68" s="198" t="s">
        <v>4081</v>
      </c>
      <c r="L68" s="242" t="s">
        <v>565</v>
      </c>
      <c r="M68" s="242" t="s">
        <v>4220</v>
      </c>
      <c r="N68" s="251" t="s">
        <v>4407</v>
      </c>
      <c r="O68" s="345">
        <v>51</v>
      </c>
    </row>
    <row r="69" spans="2:15" ht="69.95" hidden="1" customHeight="1">
      <c r="B69" s="344">
        <v>56</v>
      </c>
      <c r="C69" s="199">
        <v>4</v>
      </c>
      <c r="D69" s="195" t="s">
        <v>4074</v>
      </c>
      <c r="E69" s="219" t="s">
        <v>4053</v>
      </c>
      <c r="F69" s="196">
        <v>121465086</v>
      </c>
      <c r="G69" s="232" t="s">
        <v>4075</v>
      </c>
      <c r="H69" s="214" t="s">
        <v>4076</v>
      </c>
      <c r="I69" s="195" t="s">
        <v>4019</v>
      </c>
      <c r="J69" s="195" t="s">
        <v>3920</v>
      </c>
      <c r="K69" s="198" t="s">
        <v>4077</v>
      </c>
      <c r="L69" s="242" t="s">
        <v>565</v>
      </c>
      <c r="M69" s="242" t="s">
        <v>4220</v>
      </c>
      <c r="N69" s="251" t="s">
        <v>4407</v>
      </c>
      <c r="O69" s="345">
        <v>51</v>
      </c>
    </row>
    <row r="70" spans="2:15" ht="69.95" hidden="1" customHeight="1">
      <c r="B70" s="344">
        <v>57</v>
      </c>
      <c r="C70" s="199">
        <v>4</v>
      </c>
      <c r="D70" s="199" t="s">
        <v>3964</v>
      </c>
      <c r="E70" s="218" t="s">
        <v>3965</v>
      </c>
      <c r="F70" s="215">
        <f>6840000+360000</f>
        <v>7200000</v>
      </c>
      <c r="G70" s="228" t="s">
        <v>3920</v>
      </c>
      <c r="H70" s="199" t="s">
        <v>3966</v>
      </c>
      <c r="I70" s="199" t="s">
        <v>3965</v>
      </c>
      <c r="J70" s="199" t="s">
        <v>3920</v>
      </c>
      <c r="K70" s="201" t="s">
        <v>3967</v>
      </c>
      <c r="L70" s="242" t="s">
        <v>528</v>
      </c>
      <c r="M70" s="242" t="s">
        <v>4251</v>
      </c>
      <c r="N70" s="209" t="s">
        <v>7761</v>
      </c>
      <c r="O70" s="345">
        <v>52</v>
      </c>
    </row>
    <row r="71" spans="2:15" ht="69.95" hidden="1" customHeight="1">
      <c r="B71" s="344">
        <v>58</v>
      </c>
      <c r="C71" s="199">
        <v>4</v>
      </c>
      <c r="D71" s="199" t="s">
        <v>4002</v>
      </c>
      <c r="E71" s="218" t="s">
        <v>3996</v>
      </c>
      <c r="F71" s="215">
        <v>6060000</v>
      </c>
      <c r="G71" s="228" t="s">
        <v>3920</v>
      </c>
      <c r="H71" s="200" t="s">
        <v>4003</v>
      </c>
      <c r="I71" s="199" t="s">
        <v>3991</v>
      </c>
      <c r="J71" s="199" t="s">
        <v>3920</v>
      </c>
      <c r="K71" s="201" t="s">
        <v>4004</v>
      </c>
      <c r="L71" s="242" t="s">
        <v>524</v>
      </c>
      <c r="M71" s="242" t="s">
        <v>4252</v>
      </c>
      <c r="N71" s="209" t="s">
        <v>7761</v>
      </c>
      <c r="O71" s="345">
        <v>52</v>
      </c>
    </row>
    <row r="72" spans="2:15" ht="69.95" hidden="1" customHeight="1">
      <c r="B72" s="344">
        <v>59</v>
      </c>
      <c r="C72" s="199">
        <v>4</v>
      </c>
      <c r="D72" s="199" t="s">
        <v>4005</v>
      </c>
      <c r="E72" s="218" t="s">
        <v>3996</v>
      </c>
      <c r="F72" s="215">
        <v>1800000</v>
      </c>
      <c r="G72" s="228" t="s">
        <v>3920</v>
      </c>
      <c r="H72" s="200" t="s">
        <v>4006</v>
      </c>
      <c r="I72" s="199" t="s">
        <v>3991</v>
      </c>
      <c r="J72" s="199" t="s">
        <v>3920</v>
      </c>
      <c r="K72" s="201" t="s">
        <v>4007</v>
      </c>
      <c r="L72" s="242" t="s">
        <v>524</v>
      </c>
      <c r="M72" s="242" t="s">
        <v>4253</v>
      </c>
      <c r="N72" s="209" t="s">
        <v>7761</v>
      </c>
      <c r="O72" s="345">
        <v>52</v>
      </c>
    </row>
    <row r="73" spans="2:15" ht="69.95" customHeight="1">
      <c r="B73" s="344">
        <v>60</v>
      </c>
      <c r="C73" s="199">
        <v>4</v>
      </c>
      <c r="D73" s="199" t="s">
        <v>4008</v>
      </c>
      <c r="E73" s="218" t="s">
        <v>3996</v>
      </c>
      <c r="F73" s="215">
        <v>6320000</v>
      </c>
      <c r="G73" s="228" t="s">
        <v>3920</v>
      </c>
      <c r="H73" s="200" t="s">
        <v>4009</v>
      </c>
      <c r="I73" s="199" t="s">
        <v>3991</v>
      </c>
      <c r="J73" s="199" t="s">
        <v>3920</v>
      </c>
      <c r="K73" s="201" t="s">
        <v>4010</v>
      </c>
      <c r="L73" s="242" t="s">
        <v>528</v>
      </c>
      <c r="M73" s="242" t="s">
        <v>4254</v>
      </c>
      <c r="N73" s="209" t="s">
        <v>7761</v>
      </c>
      <c r="O73" s="345">
        <v>52</v>
      </c>
    </row>
    <row r="74" spans="2:15" ht="69.95" hidden="1" customHeight="1">
      <c r="B74" s="344">
        <v>61</v>
      </c>
      <c r="C74" s="199">
        <v>4</v>
      </c>
      <c r="D74" s="199" t="s">
        <v>4011</v>
      </c>
      <c r="E74" s="218" t="s">
        <v>3996</v>
      </c>
      <c r="F74" s="215">
        <v>3570000</v>
      </c>
      <c r="G74" s="228" t="s">
        <v>3920</v>
      </c>
      <c r="H74" s="200" t="s">
        <v>4012</v>
      </c>
      <c r="I74" s="199" t="s">
        <v>3991</v>
      </c>
      <c r="J74" s="199" t="s">
        <v>3920</v>
      </c>
      <c r="K74" s="201" t="s">
        <v>4013</v>
      </c>
      <c r="L74" s="242" t="s">
        <v>532</v>
      </c>
      <c r="M74" s="242" t="s">
        <v>4219</v>
      </c>
      <c r="N74" s="209" t="s">
        <v>7761</v>
      </c>
      <c r="O74" s="345">
        <v>52</v>
      </c>
    </row>
    <row r="75" spans="2:15" ht="69.95" hidden="1" customHeight="1">
      <c r="B75" s="344">
        <v>62</v>
      </c>
      <c r="C75" s="199">
        <v>4</v>
      </c>
      <c r="D75" s="199" t="s">
        <v>4014</v>
      </c>
      <c r="E75" s="218" t="s">
        <v>3996</v>
      </c>
      <c r="F75" s="215">
        <v>1040000</v>
      </c>
      <c r="G75" s="228" t="s">
        <v>3920</v>
      </c>
      <c r="H75" s="200" t="s">
        <v>4015</v>
      </c>
      <c r="I75" s="199" t="s">
        <v>3991</v>
      </c>
      <c r="J75" s="199" t="s">
        <v>3920</v>
      </c>
      <c r="K75" s="201" t="s">
        <v>4016</v>
      </c>
      <c r="L75" s="242" t="s">
        <v>524</v>
      </c>
      <c r="M75" s="242" t="s">
        <v>4253</v>
      </c>
      <c r="N75" s="209" t="s">
        <v>7761</v>
      </c>
      <c r="O75" s="345">
        <v>52</v>
      </c>
    </row>
    <row r="76" spans="2:15" ht="69.95" hidden="1" customHeight="1">
      <c r="B76" s="344">
        <v>63</v>
      </c>
      <c r="C76" s="199">
        <v>4</v>
      </c>
      <c r="D76" s="195" t="s">
        <v>4017</v>
      </c>
      <c r="E76" s="219" t="s">
        <v>4019</v>
      </c>
      <c r="F76" s="196">
        <v>8760000</v>
      </c>
      <c r="G76" s="228" t="s">
        <v>3920</v>
      </c>
      <c r="H76" s="195" t="s">
        <v>4027</v>
      </c>
      <c r="I76" s="195" t="s">
        <v>4018</v>
      </c>
      <c r="J76" s="195" t="s">
        <v>3920</v>
      </c>
      <c r="K76" s="198" t="s">
        <v>4028</v>
      </c>
      <c r="L76" s="242" t="s">
        <v>532</v>
      </c>
      <c r="M76" s="242" t="s">
        <v>4255</v>
      </c>
      <c r="N76" s="209" t="s">
        <v>7761</v>
      </c>
      <c r="O76" s="345">
        <v>52</v>
      </c>
    </row>
    <row r="77" spans="2:15" ht="69.95" hidden="1" customHeight="1">
      <c r="B77" s="344">
        <v>64</v>
      </c>
      <c r="C77" s="199">
        <v>4</v>
      </c>
      <c r="D77" s="195" t="s">
        <v>4024</v>
      </c>
      <c r="E77" s="219" t="s">
        <v>4019</v>
      </c>
      <c r="F77" s="196">
        <v>4980000</v>
      </c>
      <c r="G77" s="228" t="s">
        <v>3920</v>
      </c>
      <c r="H77" s="195" t="s">
        <v>4037</v>
      </c>
      <c r="I77" s="195" t="s">
        <v>4018</v>
      </c>
      <c r="J77" s="195" t="s">
        <v>3920</v>
      </c>
      <c r="K77" s="198" t="s">
        <v>4038</v>
      </c>
      <c r="L77" s="242" t="s">
        <v>532</v>
      </c>
      <c r="M77" s="242" t="s">
        <v>4255</v>
      </c>
      <c r="N77" s="209" t="s">
        <v>7761</v>
      </c>
      <c r="O77" s="345">
        <v>52</v>
      </c>
    </row>
    <row r="78" spans="2:15" ht="69.95" hidden="1" customHeight="1">
      <c r="B78" s="344">
        <v>65</v>
      </c>
      <c r="C78" s="199">
        <v>4</v>
      </c>
      <c r="D78" s="195" t="s">
        <v>4021</v>
      </c>
      <c r="E78" s="219" t="s">
        <v>4019</v>
      </c>
      <c r="F78" s="196">
        <v>34977460</v>
      </c>
      <c r="G78" s="228" t="s">
        <v>3920</v>
      </c>
      <c r="H78" s="195" t="s">
        <v>4031</v>
      </c>
      <c r="I78" s="195" t="s">
        <v>4018</v>
      </c>
      <c r="J78" s="195" t="s">
        <v>3920</v>
      </c>
      <c r="K78" s="198" t="s">
        <v>4032</v>
      </c>
      <c r="L78" s="242" t="s">
        <v>565</v>
      </c>
      <c r="M78" s="242" t="s">
        <v>4218</v>
      </c>
      <c r="N78" s="209" t="s">
        <v>7761</v>
      </c>
      <c r="O78" s="345">
        <v>52</v>
      </c>
    </row>
    <row r="79" spans="2:15" ht="69.95" hidden="1" customHeight="1">
      <c r="B79" s="344">
        <v>66</v>
      </c>
      <c r="C79" s="199">
        <v>4</v>
      </c>
      <c r="D79" s="195" t="s">
        <v>4022</v>
      </c>
      <c r="E79" s="219" t="s">
        <v>4019</v>
      </c>
      <c r="F79" s="196">
        <v>5656000</v>
      </c>
      <c r="G79" s="228" t="s">
        <v>3920</v>
      </c>
      <c r="H79" s="195" t="s">
        <v>4033</v>
      </c>
      <c r="I79" s="195" t="s">
        <v>4018</v>
      </c>
      <c r="J79" s="195" t="s">
        <v>3920</v>
      </c>
      <c r="K79" s="198" t="s">
        <v>4034</v>
      </c>
      <c r="L79" s="242" t="s">
        <v>524</v>
      </c>
      <c r="M79" s="242" t="s">
        <v>4252</v>
      </c>
      <c r="N79" s="209" t="s">
        <v>7761</v>
      </c>
      <c r="O79" s="345">
        <v>52</v>
      </c>
    </row>
    <row r="80" spans="2:15" ht="69.95" hidden="1" customHeight="1">
      <c r="B80" s="344">
        <v>67</v>
      </c>
      <c r="C80" s="199">
        <v>4</v>
      </c>
      <c r="D80" s="195" t="s">
        <v>4043</v>
      </c>
      <c r="E80" s="219" t="s">
        <v>4019</v>
      </c>
      <c r="F80" s="196">
        <v>6180000</v>
      </c>
      <c r="G80" s="228" t="s">
        <v>3920</v>
      </c>
      <c r="H80" s="195" t="s">
        <v>4045</v>
      </c>
      <c r="I80" s="195" t="s">
        <v>4018</v>
      </c>
      <c r="J80" s="195" t="s">
        <v>3920</v>
      </c>
      <c r="K80" s="198" t="s">
        <v>4046</v>
      </c>
      <c r="L80" s="242" t="s">
        <v>528</v>
      </c>
      <c r="M80" s="242" t="s">
        <v>4251</v>
      </c>
      <c r="N80" s="209" t="s">
        <v>7761</v>
      </c>
      <c r="O80" s="345">
        <v>52</v>
      </c>
    </row>
    <row r="81" spans="2:15" ht="69.95" hidden="1" customHeight="1">
      <c r="B81" s="344">
        <v>68</v>
      </c>
      <c r="C81" s="199">
        <v>4</v>
      </c>
      <c r="D81" s="195" t="s">
        <v>4023</v>
      </c>
      <c r="E81" s="219" t="s">
        <v>4019</v>
      </c>
      <c r="F81" s="196">
        <v>5900000</v>
      </c>
      <c r="G81" s="228" t="s">
        <v>3920</v>
      </c>
      <c r="H81" s="195" t="s">
        <v>4035</v>
      </c>
      <c r="I81" s="195" t="s">
        <v>4018</v>
      </c>
      <c r="J81" s="195" t="s">
        <v>3920</v>
      </c>
      <c r="K81" s="198" t="s">
        <v>4036</v>
      </c>
      <c r="L81" s="242" t="s">
        <v>532</v>
      </c>
      <c r="M81" s="242" t="s">
        <v>4219</v>
      </c>
      <c r="N81" s="209" t="s">
        <v>7761</v>
      </c>
      <c r="O81" s="345">
        <v>52</v>
      </c>
    </row>
    <row r="82" spans="2:15" ht="69.95" hidden="1" customHeight="1">
      <c r="B82" s="344">
        <v>69</v>
      </c>
      <c r="C82" s="199">
        <v>4</v>
      </c>
      <c r="D82" s="195" t="s">
        <v>4025</v>
      </c>
      <c r="E82" s="219" t="s">
        <v>4019</v>
      </c>
      <c r="F82" s="196">
        <v>6330000</v>
      </c>
      <c r="G82" s="228" t="s">
        <v>3920</v>
      </c>
      <c r="H82" s="195" t="s">
        <v>4039</v>
      </c>
      <c r="I82" s="195" t="s">
        <v>4018</v>
      </c>
      <c r="J82" s="195" t="s">
        <v>3920</v>
      </c>
      <c r="K82" s="198" t="s">
        <v>4040</v>
      </c>
      <c r="L82" s="242" t="s">
        <v>532</v>
      </c>
      <c r="M82" s="242" t="s">
        <v>4219</v>
      </c>
      <c r="N82" s="209" t="s">
        <v>7761</v>
      </c>
      <c r="O82" s="345">
        <v>52</v>
      </c>
    </row>
    <row r="83" spans="2:15" ht="69.95" hidden="1" customHeight="1">
      <c r="B83" s="344">
        <v>70</v>
      </c>
      <c r="C83" s="199">
        <v>4</v>
      </c>
      <c r="D83" s="195" t="s">
        <v>4026</v>
      </c>
      <c r="E83" s="219" t="s">
        <v>4019</v>
      </c>
      <c r="F83" s="196">
        <v>75325796</v>
      </c>
      <c r="G83" s="229" t="s">
        <v>3723</v>
      </c>
      <c r="H83" s="195" t="s">
        <v>4041</v>
      </c>
      <c r="I83" s="195" t="s">
        <v>4018</v>
      </c>
      <c r="J83" s="195" t="s">
        <v>3920</v>
      </c>
      <c r="K83" s="198" t="s">
        <v>4042</v>
      </c>
      <c r="L83" s="242"/>
      <c r="M83" s="242"/>
      <c r="N83" s="251" t="s">
        <v>3723</v>
      </c>
      <c r="O83" s="345">
        <v>52</v>
      </c>
    </row>
    <row r="84" spans="2:15" ht="69.95" hidden="1" customHeight="1">
      <c r="B84" s="344">
        <v>71</v>
      </c>
      <c r="C84" s="199">
        <v>4</v>
      </c>
      <c r="D84" s="195" t="s">
        <v>4044</v>
      </c>
      <c r="E84" s="219" t="s">
        <v>4019</v>
      </c>
      <c r="F84" s="196">
        <v>19929200</v>
      </c>
      <c r="G84" s="229" t="s">
        <v>3723</v>
      </c>
      <c r="H84" s="195" t="s">
        <v>4047</v>
      </c>
      <c r="I84" s="195" t="s">
        <v>4018</v>
      </c>
      <c r="J84" s="195" t="s">
        <v>3920</v>
      </c>
      <c r="K84" s="198" t="s">
        <v>4048</v>
      </c>
      <c r="L84" s="242"/>
      <c r="M84" s="242"/>
      <c r="N84" s="251" t="s">
        <v>3723</v>
      </c>
      <c r="O84" s="345">
        <v>52</v>
      </c>
    </row>
    <row r="85" spans="2:15" ht="69.95" hidden="1" customHeight="1">
      <c r="B85" s="344">
        <v>72</v>
      </c>
      <c r="C85" s="199">
        <v>4</v>
      </c>
      <c r="D85" s="195" t="s">
        <v>4178</v>
      </c>
      <c r="E85" s="219" t="s">
        <v>4159</v>
      </c>
      <c r="F85" s="196">
        <v>14352838</v>
      </c>
      <c r="G85" s="228" t="s">
        <v>3920</v>
      </c>
      <c r="H85" s="195" t="s">
        <v>4179</v>
      </c>
      <c r="I85" s="195" t="s">
        <v>4180</v>
      </c>
      <c r="J85" s="195" t="s">
        <v>3920</v>
      </c>
      <c r="K85" s="198" t="s">
        <v>4181</v>
      </c>
      <c r="L85" s="242" t="s">
        <v>565</v>
      </c>
      <c r="M85" s="242" t="s">
        <v>4218</v>
      </c>
      <c r="N85" s="209" t="s">
        <v>7761</v>
      </c>
      <c r="O85" s="345">
        <v>52</v>
      </c>
    </row>
    <row r="86" spans="2:15" ht="69.95" hidden="1" customHeight="1">
      <c r="B86" s="344">
        <v>73</v>
      </c>
      <c r="C86" s="199">
        <v>4</v>
      </c>
      <c r="D86" s="195" t="s">
        <v>4182</v>
      </c>
      <c r="E86" s="219" t="s">
        <v>4159</v>
      </c>
      <c r="F86" s="196">
        <v>3712700</v>
      </c>
      <c r="G86" s="228" t="s">
        <v>3920</v>
      </c>
      <c r="H86" s="195" t="s">
        <v>4183</v>
      </c>
      <c r="I86" s="195" t="s">
        <v>4161</v>
      </c>
      <c r="J86" s="195" t="s">
        <v>3920</v>
      </c>
      <c r="K86" s="198" t="s">
        <v>4184</v>
      </c>
      <c r="L86" s="242" t="s">
        <v>565</v>
      </c>
      <c r="M86" s="242" t="s">
        <v>4218</v>
      </c>
      <c r="N86" s="209" t="s">
        <v>7761</v>
      </c>
      <c r="O86" s="345">
        <v>52</v>
      </c>
    </row>
    <row r="87" spans="2:15" ht="69.95" hidden="1" customHeight="1">
      <c r="B87" s="344">
        <v>74</v>
      </c>
      <c r="C87" s="199">
        <v>4</v>
      </c>
      <c r="D87" s="195" t="s">
        <v>4166</v>
      </c>
      <c r="E87" s="219" t="s">
        <v>4159</v>
      </c>
      <c r="F87" s="196">
        <v>205000</v>
      </c>
      <c r="G87" s="228" t="s">
        <v>3920</v>
      </c>
      <c r="H87" s="195" t="s">
        <v>4167</v>
      </c>
      <c r="I87" s="195" t="s">
        <v>4161</v>
      </c>
      <c r="J87" s="195" t="s">
        <v>3920</v>
      </c>
      <c r="K87" s="198" t="s">
        <v>4168</v>
      </c>
      <c r="L87" s="242" t="s">
        <v>532</v>
      </c>
      <c r="M87" s="242" t="s">
        <v>4219</v>
      </c>
      <c r="N87" s="209" t="s">
        <v>7761</v>
      </c>
      <c r="O87" s="345">
        <v>52</v>
      </c>
    </row>
    <row r="88" spans="2:15" ht="69.95" hidden="1" customHeight="1">
      <c r="B88" s="344">
        <v>75</v>
      </c>
      <c r="C88" s="199">
        <v>4</v>
      </c>
      <c r="D88" s="195" t="s">
        <v>4163</v>
      </c>
      <c r="E88" s="219" t="s">
        <v>4159</v>
      </c>
      <c r="F88" s="196">
        <v>524500</v>
      </c>
      <c r="G88" s="228" t="s">
        <v>3920</v>
      </c>
      <c r="H88" s="195" t="s">
        <v>4164</v>
      </c>
      <c r="I88" s="195" t="s">
        <v>4161</v>
      </c>
      <c r="J88" s="195" t="s">
        <v>3920</v>
      </c>
      <c r="K88" s="198" t="s">
        <v>4165</v>
      </c>
      <c r="L88" s="242" t="s">
        <v>532</v>
      </c>
      <c r="M88" s="242" t="s">
        <v>4255</v>
      </c>
      <c r="N88" s="209" t="s">
        <v>7761</v>
      </c>
      <c r="O88" s="345">
        <v>52</v>
      </c>
    </row>
    <row r="89" spans="2:15" ht="69.95" hidden="1" customHeight="1">
      <c r="B89" s="344">
        <v>76</v>
      </c>
      <c r="C89" s="199">
        <v>4</v>
      </c>
      <c r="D89" s="195" t="s">
        <v>4158</v>
      </c>
      <c r="E89" s="219" t="s">
        <v>4159</v>
      </c>
      <c r="F89" s="196">
        <v>1790000</v>
      </c>
      <c r="G89" s="228" t="s">
        <v>3920</v>
      </c>
      <c r="H89" s="195" t="s">
        <v>4160</v>
      </c>
      <c r="I89" s="195" t="s">
        <v>4161</v>
      </c>
      <c r="J89" s="195" t="s">
        <v>3920</v>
      </c>
      <c r="K89" s="198" t="s">
        <v>4162</v>
      </c>
      <c r="L89" s="242" t="s">
        <v>532</v>
      </c>
      <c r="M89" s="242" t="s">
        <v>4255</v>
      </c>
      <c r="N89" s="209" t="s">
        <v>7761</v>
      </c>
      <c r="O89" s="345">
        <v>52</v>
      </c>
    </row>
    <row r="90" spans="2:15" ht="69.95" hidden="1" customHeight="1">
      <c r="B90" s="344">
        <v>77</v>
      </c>
      <c r="C90" s="199">
        <v>4</v>
      </c>
      <c r="D90" s="195" t="s">
        <v>4169</v>
      </c>
      <c r="E90" s="219" t="s">
        <v>4159</v>
      </c>
      <c r="F90" s="196">
        <v>1000000</v>
      </c>
      <c r="G90" s="228" t="s">
        <v>3920</v>
      </c>
      <c r="H90" s="195" t="s">
        <v>4170</v>
      </c>
      <c r="I90" s="195" t="s">
        <v>4161</v>
      </c>
      <c r="J90" s="195" t="s">
        <v>3920</v>
      </c>
      <c r="K90" s="198" t="s">
        <v>4171</v>
      </c>
      <c r="L90" s="242" t="s">
        <v>524</v>
      </c>
      <c r="M90" s="242" t="s">
        <v>4252</v>
      </c>
      <c r="N90" s="209" t="s">
        <v>7761</v>
      </c>
      <c r="O90" s="345">
        <v>52</v>
      </c>
    </row>
    <row r="91" spans="2:15" ht="69.95" hidden="1" customHeight="1">
      <c r="B91" s="344">
        <v>78</v>
      </c>
      <c r="C91" s="199">
        <v>5</v>
      </c>
      <c r="D91" s="195" t="s">
        <v>4207</v>
      </c>
      <c r="E91" s="219" t="s">
        <v>4070</v>
      </c>
      <c r="F91" s="215">
        <v>63640000</v>
      </c>
      <c r="G91" s="227" t="s">
        <v>3931</v>
      </c>
      <c r="H91" s="195" t="s">
        <v>4208</v>
      </c>
      <c r="I91" s="195" t="s">
        <v>4053</v>
      </c>
      <c r="J91" s="195" t="s">
        <v>3934</v>
      </c>
      <c r="K91" s="198" t="s">
        <v>4209</v>
      </c>
      <c r="L91" s="242" t="s">
        <v>565</v>
      </c>
      <c r="M91" s="242" t="s">
        <v>4218</v>
      </c>
      <c r="N91" s="251" t="s">
        <v>4408</v>
      </c>
      <c r="O91" s="345">
        <v>52</v>
      </c>
    </row>
    <row r="92" spans="2:15" ht="69.95" hidden="1" customHeight="1">
      <c r="B92" s="344">
        <v>79</v>
      </c>
      <c r="C92" s="199">
        <v>5</v>
      </c>
      <c r="D92" s="195" t="s">
        <v>4069</v>
      </c>
      <c r="E92" s="219" t="s">
        <v>4070</v>
      </c>
      <c r="F92" s="196">
        <v>210863345</v>
      </c>
      <c r="G92" s="232" t="s">
        <v>4071</v>
      </c>
      <c r="H92" s="214" t="s">
        <v>4072</v>
      </c>
      <c r="I92" s="195" t="s">
        <v>3991</v>
      </c>
      <c r="J92" s="195" t="s">
        <v>3934</v>
      </c>
      <c r="K92" s="198" t="s">
        <v>4073</v>
      </c>
      <c r="L92" s="242" t="s">
        <v>565</v>
      </c>
      <c r="M92" s="242" t="s">
        <v>4220</v>
      </c>
      <c r="N92" s="251" t="s">
        <v>4407</v>
      </c>
      <c r="O92" s="345">
        <v>51</v>
      </c>
    </row>
    <row r="93" spans="2:15" ht="69.95" hidden="1" customHeight="1">
      <c r="B93" s="344">
        <v>80</v>
      </c>
      <c r="C93" s="199">
        <v>5</v>
      </c>
      <c r="D93" s="195" t="s">
        <v>4215</v>
      </c>
      <c r="E93" s="219" t="s">
        <v>4214</v>
      </c>
      <c r="F93" s="196">
        <v>236089382</v>
      </c>
      <c r="G93" s="232" t="s">
        <v>3920</v>
      </c>
      <c r="H93" s="238" t="s">
        <v>4216</v>
      </c>
      <c r="I93" s="195" t="s">
        <v>4186</v>
      </c>
      <c r="J93" s="195" t="s">
        <v>3920</v>
      </c>
      <c r="K93" s="198" t="s">
        <v>4217</v>
      </c>
      <c r="L93" s="242" t="s">
        <v>565</v>
      </c>
      <c r="M93" s="242" t="s">
        <v>4220</v>
      </c>
      <c r="N93" s="251" t="s">
        <v>4407</v>
      </c>
      <c r="O93" s="345">
        <v>51</v>
      </c>
    </row>
    <row r="94" spans="2:15" ht="69.95" hidden="1" customHeight="1">
      <c r="B94" s="344">
        <v>81</v>
      </c>
      <c r="C94" s="199">
        <v>5</v>
      </c>
      <c r="D94" s="195" t="s">
        <v>4237</v>
      </c>
      <c r="E94" s="219" t="s">
        <v>4238</v>
      </c>
      <c r="F94" s="196">
        <v>26312000</v>
      </c>
      <c r="G94" s="232" t="s">
        <v>4087</v>
      </c>
      <c r="H94" s="214" t="s">
        <v>4239</v>
      </c>
      <c r="I94" s="195" t="s">
        <v>4238</v>
      </c>
      <c r="J94" s="195" t="s">
        <v>3920</v>
      </c>
      <c r="K94" s="198" t="s">
        <v>4240</v>
      </c>
      <c r="L94" s="242" t="s">
        <v>565</v>
      </c>
      <c r="M94" s="242" t="s">
        <v>4220</v>
      </c>
      <c r="N94" s="251" t="s">
        <v>4407</v>
      </c>
      <c r="O94" s="345">
        <v>51</v>
      </c>
    </row>
    <row r="95" spans="2:15" ht="69.95" hidden="1" customHeight="1">
      <c r="B95" s="344">
        <v>82</v>
      </c>
      <c r="C95" s="199">
        <v>5</v>
      </c>
      <c r="D95" s="195" t="s">
        <v>4241</v>
      </c>
      <c r="E95" s="219" t="s">
        <v>4242</v>
      </c>
      <c r="F95" s="196">
        <v>4745975</v>
      </c>
      <c r="G95" s="232" t="s">
        <v>3920</v>
      </c>
      <c r="H95" s="195" t="s">
        <v>4243</v>
      </c>
      <c r="I95" s="195" t="s">
        <v>4244</v>
      </c>
      <c r="J95" s="195" t="s">
        <v>3920</v>
      </c>
      <c r="K95" s="198" t="s">
        <v>4245</v>
      </c>
      <c r="L95" s="242" t="s">
        <v>565</v>
      </c>
      <c r="M95" s="242" t="s">
        <v>4220</v>
      </c>
      <c r="N95" s="251" t="s">
        <v>4407</v>
      </c>
      <c r="O95" s="345">
        <v>51</v>
      </c>
    </row>
    <row r="96" spans="2:15" ht="69.95" hidden="1" customHeight="1">
      <c r="B96" s="344">
        <v>83</v>
      </c>
      <c r="C96" s="199">
        <v>5</v>
      </c>
      <c r="D96" s="195" t="s">
        <v>4246</v>
      </c>
      <c r="E96" s="219" t="s">
        <v>4242</v>
      </c>
      <c r="F96" s="196">
        <v>221543</v>
      </c>
      <c r="G96" s="232" t="s">
        <v>4099</v>
      </c>
      <c r="H96" s="195" t="s">
        <v>4247</v>
      </c>
      <c r="I96" s="195" t="s">
        <v>4244</v>
      </c>
      <c r="J96" s="195" t="s">
        <v>3920</v>
      </c>
      <c r="K96" s="198" t="s">
        <v>4248</v>
      </c>
      <c r="L96" s="242" t="s">
        <v>565</v>
      </c>
      <c r="M96" s="242" t="s">
        <v>4220</v>
      </c>
      <c r="N96" s="251" t="s">
        <v>4407</v>
      </c>
      <c r="O96" s="345">
        <v>51</v>
      </c>
    </row>
    <row r="97" spans="2:15" ht="69.95" hidden="1" customHeight="1">
      <c r="B97" s="344">
        <v>84</v>
      </c>
      <c r="C97" s="199">
        <v>5</v>
      </c>
      <c r="D97" s="195" t="s">
        <v>4280</v>
      </c>
      <c r="E97" s="219" t="s">
        <v>4259</v>
      </c>
      <c r="F97" s="196">
        <v>2372988</v>
      </c>
      <c r="G97" s="232" t="s">
        <v>4075</v>
      </c>
      <c r="H97" s="195" t="s">
        <v>4281</v>
      </c>
      <c r="I97" s="195" t="s">
        <v>4261</v>
      </c>
      <c r="J97" s="195" t="s">
        <v>3920</v>
      </c>
      <c r="K97" s="198" t="s">
        <v>4081</v>
      </c>
      <c r="L97" s="235" t="s">
        <v>565</v>
      </c>
      <c r="M97" s="235" t="s">
        <v>4220</v>
      </c>
      <c r="N97" s="251" t="s">
        <v>4407</v>
      </c>
      <c r="O97" s="345">
        <v>51</v>
      </c>
    </row>
    <row r="98" spans="2:15" ht="69.95" hidden="1" customHeight="1">
      <c r="B98" s="344">
        <v>85</v>
      </c>
      <c r="C98" s="199">
        <v>5</v>
      </c>
      <c r="D98" s="195" t="s">
        <v>4185</v>
      </c>
      <c r="E98" s="219" t="s">
        <v>4186</v>
      </c>
      <c r="F98" s="196">
        <v>540000000</v>
      </c>
      <c r="G98" s="247" t="s">
        <v>4187</v>
      </c>
      <c r="H98" s="195" t="s">
        <v>4188</v>
      </c>
      <c r="I98" s="195" t="s">
        <v>4189</v>
      </c>
      <c r="J98" s="195" t="s">
        <v>3920</v>
      </c>
      <c r="K98" s="198" t="s">
        <v>4190</v>
      </c>
      <c r="L98" s="242" t="s">
        <v>565</v>
      </c>
      <c r="M98" s="242" t="s">
        <v>4218</v>
      </c>
      <c r="N98" s="251" t="s">
        <v>4409</v>
      </c>
      <c r="O98" s="345">
        <v>53</v>
      </c>
    </row>
    <row r="99" spans="2:15" ht="69.95" hidden="1" customHeight="1">
      <c r="B99" s="344">
        <v>86</v>
      </c>
      <c r="C99" s="199">
        <v>5</v>
      </c>
      <c r="D99" s="195" t="s">
        <v>4191</v>
      </c>
      <c r="E99" s="219" t="s">
        <v>4189</v>
      </c>
      <c r="F99" s="196">
        <v>900500</v>
      </c>
      <c r="G99" s="228" t="s">
        <v>3920</v>
      </c>
      <c r="H99" s="195" t="s">
        <v>4192</v>
      </c>
      <c r="I99" s="195" t="s">
        <v>4193</v>
      </c>
      <c r="J99" s="195" t="s">
        <v>3920</v>
      </c>
      <c r="K99" s="198" t="s">
        <v>4194</v>
      </c>
      <c r="L99" s="242" t="s">
        <v>532</v>
      </c>
      <c r="M99" s="242" t="s">
        <v>4219</v>
      </c>
      <c r="N99" s="209" t="s">
        <v>7761</v>
      </c>
      <c r="O99" s="345">
        <v>52</v>
      </c>
    </row>
    <row r="100" spans="2:15" ht="69.95" hidden="1" customHeight="1">
      <c r="B100" s="344">
        <v>87</v>
      </c>
      <c r="C100" s="199">
        <v>5</v>
      </c>
      <c r="D100" s="195" t="s">
        <v>4198</v>
      </c>
      <c r="E100" s="219" t="s">
        <v>4189</v>
      </c>
      <c r="F100" s="196">
        <v>3600000</v>
      </c>
      <c r="G100" s="228" t="s">
        <v>3920</v>
      </c>
      <c r="H100" s="195" t="s">
        <v>4199</v>
      </c>
      <c r="I100" s="195" t="s">
        <v>4193</v>
      </c>
      <c r="J100" s="195" t="s">
        <v>3920</v>
      </c>
      <c r="K100" s="198" t="s">
        <v>4200</v>
      </c>
      <c r="L100" s="242" t="s">
        <v>532</v>
      </c>
      <c r="M100" s="242" t="s">
        <v>4219</v>
      </c>
      <c r="N100" s="209" t="s">
        <v>7761</v>
      </c>
      <c r="O100" s="345">
        <v>52</v>
      </c>
    </row>
    <row r="101" spans="2:15" ht="69.95" hidden="1" customHeight="1">
      <c r="B101" s="344">
        <v>88</v>
      </c>
      <c r="C101" s="199">
        <v>5</v>
      </c>
      <c r="D101" s="195" t="s">
        <v>4201</v>
      </c>
      <c r="E101" s="219" t="s">
        <v>4189</v>
      </c>
      <c r="F101" s="196">
        <v>10960600</v>
      </c>
      <c r="G101" s="228" t="s">
        <v>3920</v>
      </c>
      <c r="H101" s="195" t="s">
        <v>4202</v>
      </c>
      <c r="I101" s="195" t="s">
        <v>4193</v>
      </c>
      <c r="J101" s="195" t="s">
        <v>3920</v>
      </c>
      <c r="K101" s="198" t="s">
        <v>4203</v>
      </c>
      <c r="L101" s="242" t="s">
        <v>532</v>
      </c>
      <c r="M101" s="242" t="s">
        <v>4219</v>
      </c>
      <c r="N101" s="209" t="s">
        <v>7761</v>
      </c>
      <c r="O101" s="345">
        <v>52</v>
      </c>
    </row>
    <row r="102" spans="2:15" ht="69.95" hidden="1" customHeight="1">
      <c r="B102" s="344">
        <v>89</v>
      </c>
      <c r="C102" s="199">
        <v>5</v>
      </c>
      <c r="D102" s="195" t="s">
        <v>4204</v>
      </c>
      <c r="E102" s="219" t="s">
        <v>4189</v>
      </c>
      <c r="F102" s="196">
        <v>930000</v>
      </c>
      <c r="G102" s="228" t="s">
        <v>3920</v>
      </c>
      <c r="H102" s="195" t="s">
        <v>4205</v>
      </c>
      <c r="I102" s="195" t="s">
        <v>4193</v>
      </c>
      <c r="J102" s="195" t="s">
        <v>3920</v>
      </c>
      <c r="K102" s="198" t="s">
        <v>4206</v>
      </c>
      <c r="L102" s="242" t="s">
        <v>528</v>
      </c>
      <c r="M102" s="242" t="s">
        <v>4251</v>
      </c>
      <c r="N102" s="209" t="s">
        <v>7761</v>
      </c>
      <c r="O102" s="345">
        <v>52</v>
      </c>
    </row>
    <row r="103" spans="2:15" ht="69.95" hidden="1" customHeight="1">
      <c r="B103" s="344">
        <v>90</v>
      </c>
      <c r="C103" s="199">
        <v>5</v>
      </c>
      <c r="D103" s="195" t="s">
        <v>4195</v>
      </c>
      <c r="E103" s="219" t="s">
        <v>4189</v>
      </c>
      <c r="F103" s="196">
        <v>872000</v>
      </c>
      <c r="G103" s="228" t="s">
        <v>3920</v>
      </c>
      <c r="H103" s="195" t="s">
        <v>4196</v>
      </c>
      <c r="I103" s="195" t="s">
        <v>4193</v>
      </c>
      <c r="J103" s="195" t="s">
        <v>3920</v>
      </c>
      <c r="K103" s="198" t="s">
        <v>4197</v>
      </c>
      <c r="L103" s="242" t="s">
        <v>524</v>
      </c>
      <c r="M103" s="242" t="s">
        <v>4252</v>
      </c>
      <c r="N103" s="209" t="s">
        <v>7761</v>
      </c>
      <c r="O103" s="345">
        <v>52</v>
      </c>
    </row>
    <row r="104" spans="2:15" ht="69.95" hidden="1" customHeight="1">
      <c r="B104" s="344">
        <v>91</v>
      </c>
      <c r="C104" s="199">
        <v>5</v>
      </c>
      <c r="D104" s="197" t="s">
        <v>4234</v>
      </c>
      <c r="E104" s="249" t="s">
        <v>4228</v>
      </c>
      <c r="F104" s="226">
        <v>114200000</v>
      </c>
      <c r="G104" s="247" t="s">
        <v>4187</v>
      </c>
      <c r="H104" s="197" t="s">
        <v>4235</v>
      </c>
      <c r="I104" s="197" t="s">
        <v>4214</v>
      </c>
      <c r="J104" s="197" t="s">
        <v>3920</v>
      </c>
      <c r="K104" s="198" t="s">
        <v>4236</v>
      </c>
      <c r="L104" s="242" t="s">
        <v>565</v>
      </c>
      <c r="M104" s="242" t="s">
        <v>4218</v>
      </c>
      <c r="N104" s="251" t="s">
        <v>4409</v>
      </c>
      <c r="O104" s="345">
        <v>53</v>
      </c>
    </row>
    <row r="105" spans="2:15" ht="69.95" hidden="1" customHeight="1">
      <c r="B105" s="344">
        <v>92</v>
      </c>
      <c r="C105" s="199">
        <v>5</v>
      </c>
      <c r="D105" s="197" t="s">
        <v>4227</v>
      </c>
      <c r="E105" s="249" t="s">
        <v>4228</v>
      </c>
      <c r="F105" s="226">
        <v>93939616</v>
      </c>
      <c r="G105" s="229" t="s">
        <v>3723</v>
      </c>
      <c r="H105" s="197" t="s">
        <v>4229</v>
      </c>
      <c r="I105" s="197" t="s">
        <v>4230</v>
      </c>
      <c r="J105" s="197" t="s">
        <v>3920</v>
      </c>
      <c r="K105" s="198" t="s">
        <v>4231</v>
      </c>
      <c r="L105" s="242"/>
      <c r="M105" s="242"/>
      <c r="N105" s="251" t="s">
        <v>3723</v>
      </c>
      <c r="O105" s="345">
        <v>52</v>
      </c>
    </row>
    <row r="106" spans="2:15" ht="69.95" hidden="1" customHeight="1">
      <c r="B106" s="344">
        <v>93</v>
      </c>
      <c r="C106" s="199">
        <v>5</v>
      </c>
      <c r="D106" s="197" t="s">
        <v>4232</v>
      </c>
      <c r="E106" s="249" t="s">
        <v>4228</v>
      </c>
      <c r="F106" s="226">
        <v>1500000</v>
      </c>
      <c r="G106" s="229" t="s">
        <v>3723</v>
      </c>
      <c r="H106" s="197" t="s">
        <v>4233</v>
      </c>
      <c r="I106" s="197" t="s">
        <v>4230</v>
      </c>
      <c r="J106" s="197" t="s">
        <v>3920</v>
      </c>
      <c r="K106" s="198" t="s">
        <v>4231</v>
      </c>
      <c r="L106" s="242"/>
      <c r="M106" s="242"/>
      <c r="N106" s="251" t="s">
        <v>3723</v>
      </c>
      <c r="O106" s="345">
        <v>52</v>
      </c>
    </row>
    <row r="107" spans="2:15" ht="69.95" hidden="1" customHeight="1">
      <c r="B107" s="344">
        <v>94</v>
      </c>
      <c r="C107" s="199">
        <v>5</v>
      </c>
      <c r="D107" s="195" t="s">
        <v>4274</v>
      </c>
      <c r="E107" s="219" t="s">
        <v>4259</v>
      </c>
      <c r="F107" s="196">
        <v>448000</v>
      </c>
      <c r="G107" s="228" t="s">
        <v>3920</v>
      </c>
      <c r="H107" s="195" t="s">
        <v>4275</v>
      </c>
      <c r="I107" s="195" t="s">
        <v>4261</v>
      </c>
      <c r="J107" s="195" t="s">
        <v>3920</v>
      </c>
      <c r="K107" s="198" t="s">
        <v>4276</v>
      </c>
      <c r="L107" s="235" t="s">
        <v>532</v>
      </c>
      <c r="M107" s="235" t="s">
        <v>4219</v>
      </c>
      <c r="N107" s="209" t="s">
        <v>7761</v>
      </c>
      <c r="O107" s="345">
        <v>52</v>
      </c>
    </row>
    <row r="108" spans="2:15" ht="69.95" hidden="1" customHeight="1">
      <c r="B108" s="344">
        <v>95</v>
      </c>
      <c r="C108" s="199">
        <v>5</v>
      </c>
      <c r="D108" s="195" t="s">
        <v>4287</v>
      </c>
      <c r="E108" s="219" t="s">
        <v>4259</v>
      </c>
      <c r="F108" s="196">
        <v>1040000</v>
      </c>
      <c r="G108" s="228" t="s">
        <v>3920</v>
      </c>
      <c r="H108" s="195" t="s">
        <v>4288</v>
      </c>
      <c r="I108" s="195" t="s">
        <v>4261</v>
      </c>
      <c r="J108" s="195" t="s">
        <v>3920</v>
      </c>
      <c r="K108" s="198" t="s">
        <v>4289</v>
      </c>
      <c r="L108" s="235" t="s">
        <v>524</v>
      </c>
      <c r="M108" s="235" t="s">
        <v>4253</v>
      </c>
      <c r="N108" s="209" t="s">
        <v>7761</v>
      </c>
      <c r="O108" s="345">
        <v>52</v>
      </c>
    </row>
    <row r="109" spans="2:15" ht="69.95" hidden="1" customHeight="1">
      <c r="B109" s="344">
        <v>96</v>
      </c>
      <c r="C109" s="199">
        <v>5</v>
      </c>
      <c r="D109" s="195" t="s">
        <v>4271</v>
      </c>
      <c r="E109" s="219" t="s">
        <v>4259</v>
      </c>
      <c r="F109" s="196">
        <v>14922000</v>
      </c>
      <c r="G109" s="228" t="s">
        <v>3920</v>
      </c>
      <c r="H109" s="195" t="s">
        <v>4272</v>
      </c>
      <c r="I109" s="195" t="s">
        <v>4261</v>
      </c>
      <c r="J109" s="195" t="s">
        <v>3920</v>
      </c>
      <c r="K109" s="198" t="s">
        <v>4273</v>
      </c>
      <c r="L109" s="235" t="s">
        <v>524</v>
      </c>
      <c r="M109" s="235" t="s">
        <v>4252</v>
      </c>
      <c r="N109" s="209" t="s">
        <v>7761</v>
      </c>
      <c r="O109" s="345">
        <v>52</v>
      </c>
    </row>
    <row r="110" spans="2:15" ht="69.95" hidden="1" customHeight="1">
      <c r="B110" s="344">
        <v>97</v>
      </c>
      <c r="C110" s="199">
        <v>5</v>
      </c>
      <c r="D110" s="195" t="s">
        <v>4277</v>
      </c>
      <c r="E110" s="219" t="s">
        <v>4259</v>
      </c>
      <c r="F110" s="196">
        <v>3184000</v>
      </c>
      <c r="G110" s="228" t="s">
        <v>3920</v>
      </c>
      <c r="H110" s="195" t="s">
        <v>4278</v>
      </c>
      <c r="I110" s="195" t="s">
        <v>4261</v>
      </c>
      <c r="J110" s="195" t="s">
        <v>3920</v>
      </c>
      <c r="K110" s="198" t="s">
        <v>4279</v>
      </c>
      <c r="L110" s="235" t="s">
        <v>532</v>
      </c>
      <c r="M110" s="235" t="s">
        <v>4219</v>
      </c>
      <c r="N110" s="209" t="s">
        <v>7761</v>
      </c>
      <c r="O110" s="345">
        <v>52</v>
      </c>
    </row>
    <row r="111" spans="2:15" ht="69.95" hidden="1" customHeight="1">
      <c r="B111" s="344">
        <v>98</v>
      </c>
      <c r="C111" s="199">
        <v>5</v>
      </c>
      <c r="D111" s="195" t="s">
        <v>4282</v>
      </c>
      <c r="E111" s="219" t="s">
        <v>4259</v>
      </c>
      <c r="F111" s="196">
        <v>3620000</v>
      </c>
      <c r="G111" s="228" t="s">
        <v>3920</v>
      </c>
      <c r="H111" s="195" t="s">
        <v>4283</v>
      </c>
      <c r="I111" s="195" t="s">
        <v>4261</v>
      </c>
      <c r="J111" s="195" t="s">
        <v>3920</v>
      </c>
      <c r="K111" s="198" t="s">
        <v>4284</v>
      </c>
      <c r="L111" s="235" t="s">
        <v>524</v>
      </c>
      <c r="M111" s="235" t="s">
        <v>4252</v>
      </c>
      <c r="N111" s="209" t="s">
        <v>7761</v>
      </c>
      <c r="O111" s="345">
        <v>52</v>
      </c>
    </row>
    <row r="112" spans="2:15" ht="69.95" hidden="1" customHeight="1">
      <c r="B112" s="344">
        <v>99</v>
      </c>
      <c r="C112" s="199">
        <v>5</v>
      </c>
      <c r="D112" s="195" t="s">
        <v>4268</v>
      </c>
      <c r="E112" s="219" t="s">
        <v>4259</v>
      </c>
      <c r="F112" s="196">
        <v>1250000</v>
      </c>
      <c r="G112" s="228" t="s">
        <v>3920</v>
      </c>
      <c r="H112" s="195" t="s">
        <v>4269</v>
      </c>
      <c r="I112" s="195" t="s">
        <v>4261</v>
      </c>
      <c r="J112" s="195" t="s">
        <v>3920</v>
      </c>
      <c r="K112" s="198" t="s">
        <v>4270</v>
      </c>
      <c r="L112" s="235" t="s">
        <v>524</v>
      </c>
      <c r="M112" s="235" t="s">
        <v>4253</v>
      </c>
      <c r="N112" s="209" t="s">
        <v>7761</v>
      </c>
      <c r="O112" s="345">
        <v>52</v>
      </c>
    </row>
    <row r="113" spans="2:15" ht="69.95" hidden="1" customHeight="1">
      <c r="B113" s="344">
        <v>100</v>
      </c>
      <c r="C113" s="199">
        <v>5</v>
      </c>
      <c r="D113" s="195" t="s">
        <v>4285</v>
      </c>
      <c r="E113" s="219" t="s">
        <v>4259</v>
      </c>
      <c r="F113" s="196">
        <v>74895594</v>
      </c>
      <c r="G113" s="229" t="s">
        <v>3723</v>
      </c>
      <c r="H113" s="195" t="s">
        <v>4286</v>
      </c>
      <c r="I113" s="195" t="s">
        <v>4261</v>
      </c>
      <c r="J113" s="195" t="s">
        <v>3920</v>
      </c>
      <c r="K113" s="198" t="s">
        <v>4265</v>
      </c>
      <c r="L113" s="235"/>
      <c r="M113" s="235"/>
      <c r="N113" s="251" t="s">
        <v>3723</v>
      </c>
      <c r="O113" s="345">
        <v>52</v>
      </c>
    </row>
    <row r="114" spans="2:15" ht="69.95" hidden="1" customHeight="1">
      <c r="B114" s="344">
        <v>101</v>
      </c>
      <c r="C114" s="199">
        <v>5</v>
      </c>
      <c r="D114" s="195" t="s">
        <v>4263</v>
      </c>
      <c r="E114" s="219" t="s">
        <v>4259</v>
      </c>
      <c r="F114" s="196">
        <v>10182883</v>
      </c>
      <c r="G114" s="229" t="s">
        <v>3723</v>
      </c>
      <c r="H114" s="195" t="s">
        <v>4264</v>
      </c>
      <c r="I114" s="195" t="s">
        <v>4261</v>
      </c>
      <c r="J114" s="195" t="s">
        <v>3920</v>
      </c>
      <c r="K114" s="198" t="s">
        <v>4265</v>
      </c>
      <c r="L114" s="235"/>
      <c r="M114" s="235"/>
      <c r="N114" s="251" t="s">
        <v>3723</v>
      </c>
      <c r="O114" s="345">
        <v>52</v>
      </c>
    </row>
    <row r="115" spans="2:15" ht="69.95" hidden="1" customHeight="1">
      <c r="B115" s="344">
        <v>102</v>
      </c>
      <c r="C115" s="199">
        <v>5</v>
      </c>
      <c r="D115" s="195" t="s">
        <v>4266</v>
      </c>
      <c r="E115" s="219" t="s">
        <v>4259</v>
      </c>
      <c r="F115" s="196">
        <v>8760100</v>
      </c>
      <c r="G115" s="229" t="s">
        <v>3723</v>
      </c>
      <c r="H115" s="195" t="s">
        <v>4267</v>
      </c>
      <c r="I115" s="195" t="s">
        <v>4261</v>
      </c>
      <c r="J115" s="195" t="s">
        <v>3920</v>
      </c>
      <c r="K115" s="198" t="s">
        <v>4265</v>
      </c>
      <c r="L115" s="235"/>
      <c r="M115" s="235"/>
      <c r="N115" s="251" t="s">
        <v>3723</v>
      </c>
      <c r="O115" s="345">
        <v>52</v>
      </c>
    </row>
    <row r="116" spans="2:15" ht="69.95" hidden="1" customHeight="1">
      <c r="B116" s="344">
        <v>103</v>
      </c>
      <c r="C116" s="199">
        <v>5</v>
      </c>
      <c r="D116" s="195" t="s">
        <v>4258</v>
      </c>
      <c r="E116" s="219" t="s">
        <v>4259</v>
      </c>
      <c r="F116" s="196">
        <v>312088731</v>
      </c>
      <c r="G116" s="230" t="s">
        <v>3944</v>
      </c>
      <c r="H116" s="195" t="s">
        <v>4260</v>
      </c>
      <c r="I116" s="195" t="s">
        <v>4261</v>
      </c>
      <c r="J116" s="195" t="s">
        <v>3947</v>
      </c>
      <c r="K116" s="198" t="s">
        <v>4262</v>
      </c>
      <c r="L116" s="235"/>
      <c r="M116" s="235"/>
      <c r="N116" s="251" t="s">
        <v>3724</v>
      </c>
      <c r="O116" s="345">
        <v>52</v>
      </c>
    </row>
    <row r="117" spans="2:15" ht="69.95" hidden="1" customHeight="1">
      <c r="B117" s="344">
        <v>104</v>
      </c>
      <c r="C117" s="199">
        <v>6</v>
      </c>
      <c r="D117" s="195" t="s">
        <v>4300</v>
      </c>
      <c r="E117" s="219" t="s">
        <v>4294</v>
      </c>
      <c r="F117" s="215">
        <v>63640000</v>
      </c>
      <c r="G117" s="227" t="s">
        <v>3931</v>
      </c>
      <c r="H117" s="248" t="s">
        <v>4301</v>
      </c>
      <c r="I117" s="195" t="s">
        <v>4244</v>
      </c>
      <c r="J117" s="195" t="s">
        <v>3934</v>
      </c>
      <c r="K117" s="198" t="s">
        <v>4302</v>
      </c>
      <c r="L117" s="235" t="s">
        <v>565</v>
      </c>
      <c r="M117" s="235" t="s">
        <v>4218</v>
      </c>
      <c r="N117" s="251" t="s">
        <v>4408</v>
      </c>
      <c r="O117" s="345">
        <v>52</v>
      </c>
    </row>
    <row r="118" spans="2:15" ht="69.95" hidden="1" customHeight="1">
      <c r="B118" s="344">
        <v>105</v>
      </c>
      <c r="C118" s="199">
        <v>6</v>
      </c>
      <c r="D118" s="195" t="s">
        <v>4303</v>
      </c>
      <c r="E118" s="219" t="s">
        <v>4305</v>
      </c>
      <c r="F118" s="196">
        <v>11850000</v>
      </c>
      <c r="G118" s="240" t="s">
        <v>3920</v>
      </c>
      <c r="H118" s="197" t="s">
        <v>4306</v>
      </c>
      <c r="I118" s="195" t="s">
        <v>4304</v>
      </c>
      <c r="J118" s="195" t="s">
        <v>3920</v>
      </c>
      <c r="K118" s="198" t="s">
        <v>4307</v>
      </c>
      <c r="L118" s="235" t="s">
        <v>532</v>
      </c>
      <c r="M118" s="235" t="s">
        <v>4219</v>
      </c>
      <c r="N118" s="251" t="s">
        <v>4406</v>
      </c>
      <c r="O118" s="345">
        <v>52</v>
      </c>
    </row>
    <row r="119" spans="2:15" ht="69.95" hidden="1" customHeight="1">
      <c r="B119" s="344">
        <v>106</v>
      </c>
      <c r="C119" s="199">
        <v>6</v>
      </c>
      <c r="D119" s="195" t="s">
        <v>4323</v>
      </c>
      <c r="E119" s="219" t="s">
        <v>4305</v>
      </c>
      <c r="F119" s="196">
        <v>8750000</v>
      </c>
      <c r="G119" s="240" t="s">
        <v>4187</v>
      </c>
      <c r="H119" s="197" t="s">
        <v>4324</v>
      </c>
      <c r="I119" s="195" t="s">
        <v>4304</v>
      </c>
      <c r="J119" s="195" t="s">
        <v>3920</v>
      </c>
      <c r="K119" s="198" t="s">
        <v>4325</v>
      </c>
      <c r="L119" s="235" t="s">
        <v>532</v>
      </c>
      <c r="M119" s="235" t="s">
        <v>4219</v>
      </c>
      <c r="N119" s="251" t="s">
        <v>4406</v>
      </c>
      <c r="O119" s="345">
        <v>52</v>
      </c>
    </row>
    <row r="120" spans="2:15" ht="69.95" hidden="1" customHeight="1">
      <c r="B120" s="344">
        <v>107</v>
      </c>
      <c r="C120" s="199">
        <v>6</v>
      </c>
      <c r="D120" s="195" t="s">
        <v>4320</v>
      </c>
      <c r="E120" s="219" t="s">
        <v>4305</v>
      </c>
      <c r="F120" s="196">
        <v>136000000</v>
      </c>
      <c r="G120" s="240" t="s">
        <v>4187</v>
      </c>
      <c r="H120" s="197" t="s">
        <v>4321</v>
      </c>
      <c r="I120" s="195" t="s">
        <v>4304</v>
      </c>
      <c r="J120" s="195" t="s">
        <v>3920</v>
      </c>
      <c r="K120" s="198" t="s">
        <v>4322</v>
      </c>
      <c r="L120" s="235" t="s">
        <v>532</v>
      </c>
      <c r="M120" s="235" t="s">
        <v>4219</v>
      </c>
      <c r="N120" s="251" t="s">
        <v>4406</v>
      </c>
      <c r="O120" s="345">
        <v>52</v>
      </c>
    </row>
    <row r="121" spans="2:15" ht="69.95" hidden="1" customHeight="1">
      <c r="B121" s="344">
        <v>108</v>
      </c>
      <c r="C121" s="199">
        <v>6</v>
      </c>
      <c r="D121" s="195" t="s">
        <v>4335</v>
      </c>
      <c r="E121" s="219" t="s">
        <v>4305</v>
      </c>
      <c r="F121" s="196">
        <v>202275000</v>
      </c>
      <c r="G121" s="240" t="s">
        <v>4187</v>
      </c>
      <c r="H121" s="197" t="s">
        <v>4336</v>
      </c>
      <c r="I121" s="195" t="s">
        <v>4304</v>
      </c>
      <c r="J121" s="195" t="s">
        <v>3920</v>
      </c>
      <c r="K121" s="198" t="s">
        <v>4337</v>
      </c>
      <c r="L121" s="235" t="s">
        <v>532</v>
      </c>
      <c r="M121" s="235" t="s">
        <v>4219</v>
      </c>
      <c r="N121" s="251" t="s">
        <v>4406</v>
      </c>
      <c r="O121" s="345">
        <v>52</v>
      </c>
    </row>
    <row r="122" spans="2:15" ht="69.95" hidden="1" customHeight="1">
      <c r="B122" s="344">
        <v>109</v>
      </c>
      <c r="C122" s="199">
        <v>6</v>
      </c>
      <c r="D122" s="195" t="s">
        <v>4308</v>
      </c>
      <c r="E122" s="219" t="s">
        <v>4305</v>
      </c>
      <c r="F122" s="196">
        <v>32800000</v>
      </c>
      <c r="G122" s="240" t="s">
        <v>4187</v>
      </c>
      <c r="H122" s="197" t="s">
        <v>4309</v>
      </c>
      <c r="I122" s="195" t="s">
        <v>4304</v>
      </c>
      <c r="J122" s="195" t="s">
        <v>3920</v>
      </c>
      <c r="K122" s="198" t="s">
        <v>4310</v>
      </c>
      <c r="L122" s="235" t="s">
        <v>532</v>
      </c>
      <c r="M122" s="235" t="s">
        <v>4219</v>
      </c>
      <c r="N122" s="251" t="s">
        <v>4406</v>
      </c>
      <c r="O122" s="345">
        <v>52</v>
      </c>
    </row>
    <row r="123" spans="2:15" ht="69.95" hidden="1" customHeight="1">
      <c r="B123" s="344">
        <v>110</v>
      </c>
      <c r="C123" s="199">
        <v>6</v>
      </c>
      <c r="D123" s="195" t="s">
        <v>4326</v>
      </c>
      <c r="E123" s="219" t="s">
        <v>4305</v>
      </c>
      <c r="F123" s="196">
        <v>39150000</v>
      </c>
      <c r="G123" s="240" t="s">
        <v>4187</v>
      </c>
      <c r="H123" s="197" t="s">
        <v>4327</v>
      </c>
      <c r="I123" s="195" t="s">
        <v>4304</v>
      </c>
      <c r="J123" s="195" t="s">
        <v>3920</v>
      </c>
      <c r="K123" s="198" t="s">
        <v>4328</v>
      </c>
      <c r="L123" s="235" t="s">
        <v>532</v>
      </c>
      <c r="M123" s="235" t="s">
        <v>4219</v>
      </c>
      <c r="N123" s="251" t="s">
        <v>4406</v>
      </c>
      <c r="O123" s="345">
        <v>52</v>
      </c>
    </row>
    <row r="124" spans="2:15" ht="69.95" hidden="1" customHeight="1">
      <c r="B124" s="344">
        <v>111</v>
      </c>
      <c r="C124" s="199">
        <v>6</v>
      </c>
      <c r="D124" s="214" t="s">
        <v>4341</v>
      </c>
      <c r="E124" s="220" t="s">
        <v>4342</v>
      </c>
      <c r="F124" s="215">
        <v>180000000</v>
      </c>
      <c r="G124" s="244" t="s">
        <v>3920</v>
      </c>
      <c r="H124" s="214" t="s">
        <v>4343</v>
      </c>
      <c r="I124" s="214" t="s">
        <v>4305</v>
      </c>
      <c r="J124" s="214" t="s">
        <v>3920</v>
      </c>
      <c r="K124" s="216" t="s">
        <v>4344</v>
      </c>
      <c r="L124" s="235" t="s">
        <v>532</v>
      </c>
      <c r="M124" s="235" t="s">
        <v>4219</v>
      </c>
      <c r="N124" s="251" t="s">
        <v>4406</v>
      </c>
      <c r="O124" s="345">
        <v>52</v>
      </c>
    </row>
    <row r="125" spans="2:15" ht="69.95" hidden="1" customHeight="1">
      <c r="B125" s="344">
        <v>112</v>
      </c>
      <c r="C125" s="199">
        <v>6</v>
      </c>
      <c r="D125" s="214" t="s">
        <v>4363</v>
      </c>
      <c r="E125" s="220" t="s">
        <v>4342</v>
      </c>
      <c r="F125" s="215">
        <v>30000000</v>
      </c>
      <c r="G125" s="240" t="s">
        <v>3920</v>
      </c>
      <c r="H125" s="214" t="s">
        <v>4364</v>
      </c>
      <c r="I125" s="214" t="s">
        <v>4305</v>
      </c>
      <c r="J125" s="214" t="s">
        <v>3920</v>
      </c>
      <c r="K125" s="216" t="s">
        <v>4365</v>
      </c>
      <c r="L125" s="235" t="s">
        <v>532</v>
      </c>
      <c r="M125" s="235" t="s">
        <v>4219</v>
      </c>
      <c r="N125" s="251" t="s">
        <v>4406</v>
      </c>
      <c r="O125" s="345">
        <v>52</v>
      </c>
    </row>
    <row r="126" spans="2:15" ht="69.95" hidden="1" customHeight="1">
      <c r="B126" s="344">
        <v>113</v>
      </c>
      <c r="C126" s="199">
        <v>6</v>
      </c>
      <c r="D126" s="195" t="s">
        <v>4372</v>
      </c>
      <c r="E126" s="219" t="s">
        <v>4373</v>
      </c>
      <c r="F126" s="196">
        <v>6750000</v>
      </c>
      <c r="G126" s="240" t="s">
        <v>4187</v>
      </c>
      <c r="H126" s="195" t="s">
        <v>4374</v>
      </c>
      <c r="I126" s="195" t="s">
        <v>4305</v>
      </c>
      <c r="J126" s="195" t="s">
        <v>3920</v>
      </c>
      <c r="K126" s="216" t="s">
        <v>4375</v>
      </c>
      <c r="L126" s="235" t="s">
        <v>532</v>
      </c>
      <c r="M126" s="235" t="s">
        <v>4219</v>
      </c>
      <c r="N126" s="251" t="s">
        <v>4406</v>
      </c>
      <c r="O126" s="345">
        <v>52</v>
      </c>
    </row>
    <row r="127" spans="2:15" ht="69.95" hidden="1" customHeight="1">
      <c r="B127" s="344">
        <v>114</v>
      </c>
      <c r="C127" s="199">
        <v>6</v>
      </c>
      <c r="D127" s="195" t="s">
        <v>4376</v>
      </c>
      <c r="E127" s="219" t="s">
        <v>4373</v>
      </c>
      <c r="F127" s="196">
        <v>14000000</v>
      </c>
      <c r="G127" s="240" t="s">
        <v>4187</v>
      </c>
      <c r="H127" s="195" t="s">
        <v>4377</v>
      </c>
      <c r="I127" s="195" t="s">
        <v>4305</v>
      </c>
      <c r="J127" s="195" t="s">
        <v>3920</v>
      </c>
      <c r="K127" s="216" t="s">
        <v>4378</v>
      </c>
      <c r="L127" s="235" t="s">
        <v>532</v>
      </c>
      <c r="M127" s="235" t="s">
        <v>4219</v>
      </c>
      <c r="N127" s="251" t="s">
        <v>4406</v>
      </c>
      <c r="O127" s="345">
        <v>52</v>
      </c>
    </row>
    <row r="128" spans="2:15" ht="69.95" hidden="1" customHeight="1">
      <c r="B128" s="344">
        <v>115</v>
      </c>
      <c r="C128" s="199">
        <v>6</v>
      </c>
      <c r="D128" s="195" t="s">
        <v>4388</v>
      </c>
      <c r="E128" s="219" t="s">
        <v>4373</v>
      </c>
      <c r="F128" s="196">
        <v>185225000</v>
      </c>
      <c r="G128" s="240" t="s">
        <v>4187</v>
      </c>
      <c r="H128" s="195" t="s">
        <v>4389</v>
      </c>
      <c r="I128" s="195" t="s">
        <v>4305</v>
      </c>
      <c r="J128" s="195" t="s">
        <v>3920</v>
      </c>
      <c r="K128" s="216" t="s">
        <v>4390</v>
      </c>
      <c r="L128" s="235" t="s">
        <v>532</v>
      </c>
      <c r="M128" s="235" t="s">
        <v>4219</v>
      </c>
      <c r="N128" s="251" t="s">
        <v>4406</v>
      </c>
      <c r="O128" s="345">
        <v>52</v>
      </c>
    </row>
    <row r="129" spans="2:15" ht="69.95" hidden="1" customHeight="1">
      <c r="B129" s="344">
        <v>116</v>
      </c>
      <c r="C129" s="199">
        <v>6</v>
      </c>
      <c r="D129" s="195" t="s">
        <v>4382</v>
      </c>
      <c r="E129" s="219" t="s">
        <v>4373</v>
      </c>
      <c r="F129" s="196">
        <v>436225000</v>
      </c>
      <c r="G129" s="240" t="s">
        <v>4187</v>
      </c>
      <c r="H129" s="195" t="s">
        <v>4383</v>
      </c>
      <c r="I129" s="195" t="s">
        <v>4305</v>
      </c>
      <c r="J129" s="195" t="s">
        <v>3920</v>
      </c>
      <c r="K129" s="216" t="s">
        <v>4384</v>
      </c>
      <c r="L129" s="235" t="s">
        <v>532</v>
      </c>
      <c r="M129" s="235" t="s">
        <v>4219</v>
      </c>
      <c r="N129" s="251" t="s">
        <v>4406</v>
      </c>
      <c r="O129" s="345">
        <v>52</v>
      </c>
    </row>
    <row r="130" spans="2:15" ht="69.95" hidden="1" customHeight="1">
      <c r="B130" s="344">
        <v>117</v>
      </c>
      <c r="C130" s="199">
        <v>6</v>
      </c>
      <c r="D130" s="195" t="s">
        <v>4403</v>
      </c>
      <c r="E130" s="219" t="s">
        <v>4373</v>
      </c>
      <c r="F130" s="196">
        <v>9000000</v>
      </c>
      <c r="G130" s="240" t="s">
        <v>4187</v>
      </c>
      <c r="H130" s="195" t="s">
        <v>4404</v>
      </c>
      <c r="I130" s="195" t="s">
        <v>4342</v>
      </c>
      <c r="J130" s="195" t="s">
        <v>3920</v>
      </c>
      <c r="K130" s="216" t="s">
        <v>4405</v>
      </c>
      <c r="L130" s="235" t="s">
        <v>532</v>
      </c>
      <c r="M130" s="235" t="s">
        <v>4219</v>
      </c>
      <c r="N130" s="251" t="s">
        <v>4406</v>
      </c>
      <c r="O130" s="345">
        <v>52</v>
      </c>
    </row>
    <row r="131" spans="2:15" ht="69.95" hidden="1" customHeight="1">
      <c r="B131" s="344">
        <v>118</v>
      </c>
      <c r="C131" s="199">
        <v>6</v>
      </c>
      <c r="D131" s="195" t="s">
        <v>4394</v>
      </c>
      <c r="E131" s="219" t="s">
        <v>4373</v>
      </c>
      <c r="F131" s="196">
        <v>36000000</v>
      </c>
      <c r="G131" s="240" t="s">
        <v>4187</v>
      </c>
      <c r="H131" s="195" t="s">
        <v>4395</v>
      </c>
      <c r="I131" s="195" t="s">
        <v>4342</v>
      </c>
      <c r="J131" s="195" t="s">
        <v>3920</v>
      </c>
      <c r="K131" s="216" t="s">
        <v>4396</v>
      </c>
      <c r="L131" s="235" t="s">
        <v>532</v>
      </c>
      <c r="M131" s="235" t="s">
        <v>4219</v>
      </c>
      <c r="N131" s="251" t="s">
        <v>4406</v>
      </c>
      <c r="O131" s="345">
        <v>52</v>
      </c>
    </row>
    <row r="132" spans="2:15" ht="69.95" hidden="1" customHeight="1">
      <c r="B132" s="344">
        <v>119</v>
      </c>
      <c r="C132" s="199">
        <v>6</v>
      </c>
      <c r="D132" s="195" t="s">
        <v>4391</v>
      </c>
      <c r="E132" s="219" t="s">
        <v>4373</v>
      </c>
      <c r="F132" s="196">
        <v>46500000</v>
      </c>
      <c r="G132" s="240" t="s">
        <v>4187</v>
      </c>
      <c r="H132" s="195" t="s">
        <v>4392</v>
      </c>
      <c r="I132" s="195" t="s">
        <v>4342</v>
      </c>
      <c r="J132" s="195" t="s">
        <v>3920</v>
      </c>
      <c r="K132" s="216" t="s">
        <v>4393</v>
      </c>
      <c r="L132" s="235" t="s">
        <v>532</v>
      </c>
      <c r="M132" s="235" t="s">
        <v>4219</v>
      </c>
      <c r="N132" s="251" t="s">
        <v>4406</v>
      </c>
      <c r="O132" s="345">
        <v>52</v>
      </c>
    </row>
    <row r="133" spans="2:15" ht="69.95" hidden="1" customHeight="1">
      <c r="B133" s="344">
        <v>120</v>
      </c>
      <c r="C133" s="199">
        <v>6</v>
      </c>
      <c r="D133" s="195" t="s">
        <v>4385</v>
      </c>
      <c r="E133" s="219" t="s">
        <v>4373</v>
      </c>
      <c r="F133" s="196">
        <v>10000000</v>
      </c>
      <c r="G133" s="240" t="s">
        <v>4187</v>
      </c>
      <c r="H133" s="195" t="s">
        <v>4386</v>
      </c>
      <c r="I133" s="195" t="s">
        <v>4342</v>
      </c>
      <c r="J133" s="195" t="s">
        <v>3920</v>
      </c>
      <c r="K133" s="216" t="s">
        <v>4387</v>
      </c>
      <c r="L133" s="235" t="s">
        <v>532</v>
      </c>
      <c r="M133" s="235" t="s">
        <v>4219</v>
      </c>
      <c r="N133" s="251" t="s">
        <v>4406</v>
      </c>
      <c r="O133" s="345">
        <v>52</v>
      </c>
    </row>
    <row r="134" spans="2:15" ht="69.95" hidden="1" customHeight="1">
      <c r="B134" s="344">
        <v>121</v>
      </c>
      <c r="C134" s="199">
        <v>6</v>
      </c>
      <c r="D134" s="195" t="s">
        <v>4400</v>
      </c>
      <c r="E134" s="219" t="s">
        <v>4373</v>
      </c>
      <c r="F134" s="196">
        <v>15500000</v>
      </c>
      <c r="G134" s="240" t="s">
        <v>4187</v>
      </c>
      <c r="H134" s="195" t="s">
        <v>4401</v>
      </c>
      <c r="I134" s="195" t="s">
        <v>4342</v>
      </c>
      <c r="J134" s="195" t="s">
        <v>3920</v>
      </c>
      <c r="K134" s="216" t="s">
        <v>4402</v>
      </c>
      <c r="L134" s="235" t="s">
        <v>532</v>
      </c>
      <c r="M134" s="235" t="s">
        <v>4219</v>
      </c>
      <c r="N134" s="251" t="s">
        <v>4406</v>
      </c>
      <c r="O134" s="345">
        <v>52</v>
      </c>
    </row>
    <row r="135" spans="2:15" ht="69.95" hidden="1" customHeight="1">
      <c r="B135" s="344">
        <v>122</v>
      </c>
      <c r="C135" s="199">
        <v>6</v>
      </c>
      <c r="D135" s="195" t="s">
        <v>4379</v>
      </c>
      <c r="E135" s="219" t="s">
        <v>4373</v>
      </c>
      <c r="F135" s="196">
        <v>25000000</v>
      </c>
      <c r="G135" s="240" t="s">
        <v>4187</v>
      </c>
      <c r="H135" s="195" t="s">
        <v>4380</v>
      </c>
      <c r="I135" s="195" t="s">
        <v>4342</v>
      </c>
      <c r="J135" s="195" t="s">
        <v>3920</v>
      </c>
      <c r="K135" s="216" t="s">
        <v>4381</v>
      </c>
      <c r="L135" s="235" t="s">
        <v>532</v>
      </c>
      <c r="M135" s="235" t="s">
        <v>4219</v>
      </c>
      <c r="N135" s="251" t="s">
        <v>4406</v>
      </c>
      <c r="O135" s="345">
        <v>52</v>
      </c>
    </row>
    <row r="136" spans="2:15" ht="69.95" hidden="1" customHeight="1">
      <c r="B136" s="344">
        <v>123</v>
      </c>
      <c r="C136" s="199">
        <v>6</v>
      </c>
      <c r="D136" s="195" t="s">
        <v>4415</v>
      </c>
      <c r="E136" s="219" t="s">
        <v>4412</v>
      </c>
      <c r="F136" s="196">
        <v>30000000</v>
      </c>
      <c r="G136" s="240" t="s">
        <v>3920</v>
      </c>
      <c r="H136" s="195" t="s">
        <v>4416</v>
      </c>
      <c r="I136" s="195" t="s">
        <v>4305</v>
      </c>
      <c r="J136" s="195" t="s">
        <v>3920</v>
      </c>
      <c r="K136" s="198" t="s">
        <v>4417</v>
      </c>
      <c r="L136" s="235" t="s">
        <v>532</v>
      </c>
      <c r="M136" s="235" t="s">
        <v>4219</v>
      </c>
      <c r="N136" s="251" t="s">
        <v>4406</v>
      </c>
      <c r="O136" s="345">
        <v>52</v>
      </c>
    </row>
    <row r="137" spans="2:15" ht="69.95" hidden="1" customHeight="1">
      <c r="B137" s="344">
        <v>124</v>
      </c>
      <c r="C137" s="199">
        <v>6</v>
      </c>
      <c r="D137" s="195" t="s">
        <v>4420</v>
      </c>
      <c r="E137" s="219" t="s">
        <v>4412</v>
      </c>
      <c r="F137" s="196">
        <v>55500000</v>
      </c>
      <c r="G137" s="240" t="s">
        <v>4187</v>
      </c>
      <c r="H137" s="195" t="s">
        <v>4421</v>
      </c>
      <c r="I137" s="195" t="s">
        <v>4305</v>
      </c>
      <c r="J137" s="195" t="s">
        <v>3920</v>
      </c>
      <c r="K137" s="198" t="s">
        <v>4422</v>
      </c>
      <c r="L137" s="235" t="s">
        <v>532</v>
      </c>
      <c r="M137" s="235" t="s">
        <v>4219</v>
      </c>
      <c r="N137" s="251" t="s">
        <v>4406</v>
      </c>
      <c r="O137" s="345">
        <v>52</v>
      </c>
    </row>
    <row r="138" spans="2:15" ht="69.95" hidden="1" customHeight="1">
      <c r="B138" s="344">
        <v>125</v>
      </c>
      <c r="C138" s="199">
        <v>6</v>
      </c>
      <c r="D138" s="195" t="s">
        <v>4423</v>
      </c>
      <c r="E138" s="219" t="s">
        <v>4412</v>
      </c>
      <c r="F138" s="196">
        <v>152000000</v>
      </c>
      <c r="G138" s="240" t="s">
        <v>4187</v>
      </c>
      <c r="H138" s="195" t="s">
        <v>4424</v>
      </c>
      <c r="I138" s="195" t="s">
        <v>4305</v>
      </c>
      <c r="J138" s="195" t="s">
        <v>3920</v>
      </c>
      <c r="K138" s="198" t="s">
        <v>4425</v>
      </c>
      <c r="L138" s="235" t="s">
        <v>532</v>
      </c>
      <c r="M138" s="235" t="s">
        <v>4219</v>
      </c>
      <c r="N138" s="251" t="s">
        <v>4406</v>
      </c>
      <c r="O138" s="345">
        <v>52</v>
      </c>
    </row>
    <row r="139" spans="2:15" ht="69.95" hidden="1" customHeight="1">
      <c r="B139" s="344">
        <v>126</v>
      </c>
      <c r="C139" s="199">
        <v>6</v>
      </c>
      <c r="D139" s="195" t="s">
        <v>4426</v>
      </c>
      <c r="E139" s="219" t="s">
        <v>4412</v>
      </c>
      <c r="F139" s="196">
        <v>16250000</v>
      </c>
      <c r="G139" s="240" t="s">
        <v>4187</v>
      </c>
      <c r="H139" s="195" t="s">
        <v>4427</v>
      </c>
      <c r="I139" s="195" t="s">
        <v>4305</v>
      </c>
      <c r="J139" s="195" t="s">
        <v>3920</v>
      </c>
      <c r="K139" s="198" t="s">
        <v>4428</v>
      </c>
      <c r="L139" s="235" t="s">
        <v>532</v>
      </c>
      <c r="M139" s="235" t="s">
        <v>4219</v>
      </c>
      <c r="N139" s="251" t="s">
        <v>4406</v>
      </c>
      <c r="O139" s="345">
        <v>52</v>
      </c>
    </row>
    <row r="140" spans="2:15" ht="69.95" hidden="1" customHeight="1">
      <c r="B140" s="344">
        <v>127</v>
      </c>
      <c r="C140" s="199">
        <v>6</v>
      </c>
      <c r="D140" s="195" t="s">
        <v>4293</v>
      </c>
      <c r="E140" s="219" t="s">
        <v>4294</v>
      </c>
      <c r="F140" s="215">
        <v>210863345</v>
      </c>
      <c r="G140" s="232" t="s">
        <v>4071</v>
      </c>
      <c r="H140" s="248" t="s">
        <v>4295</v>
      </c>
      <c r="I140" s="195" t="s">
        <v>4230</v>
      </c>
      <c r="J140" s="195" t="s">
        <v>3934</v>
      </c>
      <c r="K140" s="198" t="s">
        <v>4296</v>
      </c>
      <c r="L140" s="235" t="s">
        <v>565</v>
      </c>
      <c r="M140" s="235" t="s">
        <v>4220</v>
      </c>
      <c r="N140" s="251" t="s">
        <v>4407</v>
      </c>
      <c r="O140" s="345">
        <v>51</v>
      </c>
    </row>
    <row r="141" spans="2:15" ht="69.95" hidden="1" customHeight="1">
      <c r="B141" s="344">
        <v>128</v>
      </c>
      <c r="C141" s="199">
        <v>6</v>
      </c>
      <c r="D141" s="195" t="s">
        <v>4297</v>
      </c>
      <c r="E141" s="219" t="s">
        <v>4294</v>
      </c>
      <c r="F141" s="215">
        <v>4697567</v>
      </c>
      <c r="G141" s="232" t="s">
        <v>4071</v>
      </c>
      <c r="H141" s="248" t="s">
        <v>4298</v>
      </c>
      <c r="I141" s="195" t="s">
        <v>4230</v>
      </c>
      <c r="J141" s="195" t="s">
        <v>3934</v>
      </c>
      <c r="K141" s="198" t="s">
        <v>4299</v>
      </c>
      <c r="L141" s="235" t="s">
        <v>565</v>
      </c>
      <c r="M141" s="235" t="s">
        <v>4220</v>
      </c>
      <c r="N141" s="251" t="s">
        <v>4407</v>
      </c>
      <c r="O141" s="345">
        <v>51</v>
      </c>
    </row>
    <row r="142" spans="2:15" ht="69.95" hidden="1" customHeight="1">
      <c r="B142" s="344">
        <v>129</v>
      </c>
      <c r="C142" s="199">
        <v>6</v>
      </c>
      <c r="D142" s="195" t="s">
        <v>4411</v>
      </c>
      <c r="E142" s="219" t="s">
        <v>4412</v>
      </c>
      <c r="F142" s="196">
        <v>241668914</v>
      </c>
      <c r="G142" s="232" t="s">
        <v>3920</v>
      </c>
      <c r="H142" s="195" t="s">
        <v>4413</v>
      </c>
      <c r="I142" s="195" t="s">
        <v>4373</v>
      </c>
      <c r="J142" s="195" t="s">
        <v>3920</v>
      </c>
      <c r="K142" s="198" t="s">
        <v>4414</v>
      </c>
      <c r="L142" s="235" t="s">
        <v>565</v>
      </c>
      <c r="M142" s="235" t="s">
        <v>4220</v>
      </c>
      <c r="N142" s="250" t="s">
        <v>4407</v>
      </c>
      <c r="O142" s="345">
        <v>51</v>
      </c>
    </row>
    <row r="143" spans="2:15" ht="69.95" hidden="1" customHeight="1">
      <c r="B143" s="344">
        <v>130</v>
      </c>
      <c r="C143" s="199">
        <v>6</v>
      </c>
      <c r="D143" s="195" t="s">
        <v>4338</v>
      </c>
      <c r="E143" s="219" t="s">
        <v>4305</v>
      </c>
      <c r="F143" s="196">
        <v>3000000</v>
      </c>
      <c r="G143" s="241" t="s">
        <v>3920</v>
      </c>
      <c r="H143" s="197" t="s">
        <v>4339</v>
      </c>
      <c r="I143" s="195" t="s">
        <v>4261</v>
      </c>
      <c r="J143" s="195" t="s">
        <v>3920</v>
      </c>
      <c r="K143" s="198" t="s">
        <v>4340</v>
      </c>
      <c r="L143" s="243" t="s">
        <v>524</v>
      </c>
      <c r="M143" s="243" t="s">
        <v>4252</v>
      </c>
      <c r="N143" s="209" t="s">
        <v>7761</v>
      </c>
      <c r="O143" s="345">
        <v>52</v>
      </c>
    </row>
    <row r="144" spans="2:15" ht="69.95" hidden="1" customHeight="1">
      <c r="B144" s="344">
        <v>131</v>
      </c>
      <c r="C144" s="199">
        <v>6</v>
      </c>
      <c r="D144" s="214" t="s">
        <v>4357</v>
      </c>
      <c r="E144" s="220" t="s">
        <v>4342</v>
      </c>
      <c r="F144" s="215">
        <v>6450000</v>
      </c>
      <c r="G144" s="241" t="s">
        <v>3920</v>
      </c>
      <c r="H144" s="214" t="s">
        <v>4358</v>
      </c>
      <c r="I144" s="214" t="s">
        <v>4305</v>
      </c>
      <c r="J144" s="214" t="s">
        <v>3920</v>
      </c>
      <c r="K144" s="216" t="s">
        <v>4359</v>
      </c>
      <c r="L144" s="235" t="s">
        <v>532</v>
      </c>
      <c r="M144" s="235" t="s">
        <v>4219</v>
      </c>
      <c r="N144" s="209" t="s">
        <v>7761</v>
      </c>
      <c r="O144" s="345">
        <v>52</v>
      </c>
    </row>
    <row r="145" spans="2:15" ht="69.95" customHeight="1">
      <c r="B145" s="344">
        <v>132</v>
      </c>
      <c r="C145" s="199">
        <v>6</v>
      </c>
      <c r="D145" s="195" t="s">
        <v>4329</v>
      </c>
      <c r="E145" s="219" t="s">
        <v>4305</v>
      </c>
      <c r="F145" s="196">
        <v>11343740</v>
      </c>
      <c r="G145" s="241" t="s">
        <v>3920</v>
      </c>
      <c r="H145" s="197" t="s">
        <v>4330</v>
      </c>
      <c r="I145" s="195" t="s">
        <v>4304</v>
      </c>
      <c r="J145" s="195" t="s">
        <v>3920</v>
      </c>
      <c r="K145" s="198" t="s">
        <v>4331</v>
      </c>
      <c r="L145" s="235" t="s">
        <v>528</v>
      </c>
      <c r="M145" s="235" t="s">
        <v>4254</v>
      </c>
      <c r="N145" s="209" t="s">
        <v>7761</v>
      </c>
      <c r="O145" s="345">
        <v>52</v>
      </c>
    </row>
    <row r="146" spans="2:15" ht="69.95" hidden="1" customHeight="1">
      <c r="B146" s="344">
        <v>133</v>
      </c>
      <c r="C146" s="199">
        <v>6</v>
      </c>
      <c r="D146" s="195" t="s">
        <v>4314</v>
      </c>
      <c r="E146" s="219" t="s">
        <v>4305</v>
      </c>
      <c r="F146" s="196">
        <v>2118000</v>
      </c>
      <c r="G146" s="241" t="s">
        <v>3920</v>
      </c>
      <c r="H146" s="197" t="s">
        <v>4315</v>
      </c>
      <c r="I146" s="195" t="s">
        <v>4304</v>
      </c>
      <c r="J146" s="195" t="s">
        <v>3920</v>
      </c>
      <c r="K146" s="198" t="s">
        <v>4316</v>
      </c>
      <c r="L146" s="235" t="s">
        <v>532</v>
      </c>
      <c r="M146" s="235" t="s">
        <v>4255</v>
      </c>
      <c r="N146" s="209" t="s">
        <v>7761</v>
      </c>
      <c r="O146" s="345">
        <v>52</v>
      </c>
    </row>
    <row r="147" spans="2:15" ht="69.95" customHeight="1">
      <c r="B147" s="344">
        <v>134</v>
      </c>
      <c r="C147" s="199">
        <v>6</v>
      </c>
      <c r="D147" s="195" t="s">
        <v>4332</v>
      </c>
      <c r="E147" s="219" t="s">
        <v>4305</v>
      </c>
      <c r="F147" s="196">
        <v>11404870</v>
      </c>
      <c r="G147" s="241" t="s">
        <v>3920</v>
      </c>
      <c r="H147" s="197" t="s">
        <v>4333</v>
      </c>
      <c r="I147" s="195" t="s">
        <v>4304</v>
      </c>
      <c r="J147" s="195" t="s">
        <v>3920</v>
      </c>
      <c r="K147" s="198" t="s">
        <v>4334</v>
      </c>
      <c r="L147" s="235" t="s">
        <v>528</v>
      </c>
      <c r="M147" s="235" t="s">
        <v>4254</v>
      </c>
      <c r="N147" s="209" t="s">
        <v>7761</v>
      </c>
      <c r="O147" s="345">
        <v>52</v>
      </c>
    </row>
    <row r="148" spans="2:15" ht="69.95" hidden="1" customHeight="1">
      <c r="B148" s="344">
        <v>135</v>
      </c>
      <c r="C148" s="199">
        <v>6</v>
      </c>
      <c r="D148" s="195" t="s">
        <v>4317</v>
      </c>
      <c r="E148" s="219" t="s">
        <v>4305</v>
      </c>
      <c r="F148" s="196">
        <v>7200000</v>
      </c>
      <c r="G148" s="241" t="s">
        <v>3920</v>
      </c>
      <c r="H148" s="197" t="s">
        <v>4318</v>
      </c>
      <c r="I148" s="195" t="s">
        <v>4304</v>
      </c>
      <c r="J148" s="195" t="s">
        <v>3920</v>
      </c>
      <c r="K148" s="198" t="s">
        <v>4319</v>
      </c>
      <c r="L148" s="235" t="s">
        <v>528</v>
      </c>
      <c r="M148" s="235" t="s">
        <v>4251</v>
      </c>
      <c r="N148" s="209" t="s">
        <v>7761</v>
      </c>
      <c r="O148" s="345">
        <v>52</v>
      </c>
    </row>
    <row r="149" spans="2:15" ht="69.95" hidden="1" customHeight="1">
      <c r="B149" s="344">
        <v>136</v>
      </c>
      <c r="C149" s="199">
        <v>6</v>
      </c>
      <c r="D149" s="195" t="s">
        <v>4311</v>
      </c>
      <c r="E149" s="219" t="s">
        <v>4305</v>
      </c>
      <c r="F149" s="196">
        <v>10500000</v>
      </c>
      <c r="G149" s="241" t="s">
        <v>3920</v>
      </c>
      <c r="H149" s="197" t="s">
        <v>4312</v>
      </c>
      <c r="I149" s="195" t="s">
        <v>4304</v>
      </c>
      <c r="J149" s="195" t="s">
        <v>3920</v>
      </c>
      <c r="K149" s="198" t="s">
        <v>4313</v>
      </c>
      <c r="L149" s="235" t="s">
        <v>532</v>
      </c>
      <c r="M149" s="235" t="s">
        <v>4219</v>
      </c>
      <c r="N149" s="209" t="s">
        <v>7761</v>
      </c>
      <c r="O149" s="345">
        <v>52</v>
      </c>
    </row>
    <row r="150" spans="2:15" ht="69.95" customHeight="1">
      <c r="B150" s="344">
        <v>137</v>
      </c>
      <c r="C150" s="199">
        <v>6</v>
      </c>
      <c r="D150" s="214" t="s">
        <v>4366</v>
      </c>
      <c r="E150" s="220" t="s">
        <v>4342</v>
      </c>
      <c r="F150" s="215">
        <v>1650000</v>
      </c>
      <c r="G150" s="241" t="s">
        <v>3920</v>
      </c>
      <c r="H150" s="214" t="s">
        <v>4367</v>
      </c>
      <c r="I150" s="214" t="s">
        <v>4305</v>
      </c>
      <c r="J150" s="214" t="s">
        <v>3920</v>
      </c>
      <c r="K150" s="216" t="s">
        <v>4368</v>
      </c>
      <c r="L150" s="235" t="s">
        <v>528</v>
      </c>
      <c r="M150" s="235" t="s">
        <v>4254</v>
      </c>
      <c r="N150" s="209" t="s">
        <v>7761</v>
      </c>
      <c r="O150" s="345">
        <v>52</v>
      </c>
    </row>
    <row r="151" spans="2:15" ht="69.95" hidden="1" customHeight="1">
      <c r="B151" s="344">
        <v>138</v>
      </c>
      <c r="C151" s="199">
        <v>6</v>
      </c>
      <c r="D151" s="214" t="s">
        <v>4369</v>
      </c>
      <c r="E151" s="220" t="s">
        <v>4342</v>
      </c>
      <c r="F151" s="215">
        <v>4074431</v>
      </c>
      <c r="G151" s="241" t="s">
        <v>3920</v>
      </c>
      <c r="H151" s="214" t="s">
        <v>4370</v>
      </c>
      <c r="I151" s="214" t="s">
        <v>4305</v>
      </c>
      <c r="J151" s="214" t="s">
        <v>3920</v>
      </c>
      <c r="K151" s="216" t="s">
        <v>4371</v>
      </c>
      <c r="L151" s="235" t="s">
        <v>532</v>
      </c>
      <c r="M151" s="235" t="s">
        <v>4255</v>
      </c>
      <c r="N151" s="209" t="s">
        <v>7761</v>
      </c>
      <c r="O151" s="345">
        <v>52</v>
      </c>
    </row>
    <row r="152" spans="2:15" ht="69.95" hidden="1" customHeight="1">
      <c r="B152" s="344">
        <v>139</v>
      </c>
      <c r="C152" s="199">
        <v>6</v>
      </c>
      <c r="D152" s="214" t="s">
        <v>4348</v>
      </c>
      <c r="E152" s="220" t="s">
        <v>4342</v>
      </c>
      <c r="F152" s="215">
        <v>15880573</v>
      </c>
      <c r="G152" s="245" t="s">
        <v>3920</v>
      </c>
      <c r="H152" s="214" t="s">
        <v>4349</v>
      </c>
      <c r="I152" s="214" t="s">
        <v>4305</v>
      </c>
      <c r="J152" s="214" t="s">
        <v>3920</v>
      </c>
      <c r="K152" s="216" t="s">
        <v>4350</v>
      </c>
      <c r="L152" s="235" t="s">
        <v>532</v>
      </c>
      <c r="M152" s="235" t="s">
        <v>4219</v>
      </c>
      <c r="N152" s="209" t="s">
        <v>7761</v>
      </c>
      <c r="O152" s="345">
        <v>52</v>
      </c>
    </row>
    <row r="153" spans="2:15" ht="69.95" customHeight="1">
      <c r="B153" s="344">
        <v>140</v>
      </c>
      <c r="C153" s="199">
        <v>6</v>
      </c>
      <c r="D153" s="195" t="s">
        <v>4397</v>
      </c>
      <c r="E153" s="219" t="s">
        <v>4373</v>
      </c>
      <c r="F153" s="196">
        <v>3700700</v>
      </c>
      <c r="G153" s="241" t="s">
        <v>3920</v>
      </c>
      <c r="H153" s="195" t="s">
        <v>4398</v>
      </c>
      <c r="I153" s="195" t="s">
        <v>4305</v>
      </c>
      <c r="J153" s="195" t="s">
        <v>3920</v>
      </c>
      <c r="K153" s="216" t="s">
        <v>4399</v>
      </c>
      <c r="L153" s="235" t="s">
        <v>528</v>
      </c>
      <c r="M153" s="235" t="s">
        <v>4254</v>
      </c>
      <c r="N153" s="209" t="s">
        <v>7761</v>
      </c>
      <c r="O153" s="345">
        <v>52</v>
      </c>
    </row>
    <row r="154" spans="2:15" ht="69.95" hidden="1" customHeight="1">
      <c r="B154" s="344">
        <v>141</v>
      </c>
      <c r="C154" s="199">
        <v>6</v>
      </c>
      <c r="D154" s="214" t="s">
        <v>4345</v>
      </c>
      <c r="E154" s="220" t="s">
        <v>4342</v>
      </c>
      <c r="F154" s="215">
        <v>3840000</v>
      </c>
      <c r="G154" s="245" t="s">
        <v>3920</v>
      </c>
      <c r="H154" s="214" t="s">
        <v>4346</v>
      </c>
      <c r="I154" s="214" t="s">
        <v>4305</v>
      </c>
      <c r="J154" s="214" t="s">
        <v>3920</v>
      </c>
      <c r="K154" s="216" t="s">
        <v>4347</v>
      </c>
      <c r="L154" s="235" t="s">
        <v>532</v>
      </c>
      <c r="M154" s="235" t="s">
        <v>4219</v>
      </c>
      <c r="N154" s="209" t="s">
        <v>7761</v>
      </c>
      <c r="O154" s="345">
        <v>52</v>
      </c>
    </row>
    <row r="155" spans="2:15" ht="69.95" hidden="1" customHeight="1">
      <c r="B155" s="344">
        <v>142</v>
      </c>
      <c r="C155" s="199">
        <v>6</v>
      </c>
      <c r="D155" s="214" t="s">
        <v>4354</v>
      </c>
      <c r="E155" s="220" t="s">
        <v>4342</v>
      </c>
      <c r="F155" s="215">
        <v>25425327</v>
      </c>
      <c r="G155" s="245" t="s">
        <v>3920</v>
      </c>
      <c r="H155" s="214" t="s">
        <v>4355</v>
      </c>
      <c r="I155" s="214" t="s">
        <v>4305</v>
      </c>
      <c r="J155" s="214" t="s">
        <v>3920</v>
      </c>
      <c r="K155" s="216" t="s">
        <v>4356</v>
      </c>
      <c r="L155" s="235" t="s">
        <v>524</v>
      </c>
      <c r="M155" s="235" t="s">
        <v>4252</v>
      </c>
      <c r="N155" s="209" t="s">
        <v>7761</v>
      </c>
      <c r="O155" s="345">
        <v>52</v>
      </c>
    </row>
    <row r="156" spans="2:15" ht="69.95" hidden="1" customHeight="1">
      <c r="B156" s="344">
        <v>143</v>
      </c>
      <c r="C156" s="199">
        <v>6</v>
      </c>
      <c r="D156" s="214" t="s">
        <v>4351</v>
      </c>
      <c r="E156" s="220" t="s">
        <v>4342</v>
      </c>
      <c r="F156" s="215">
        <v>15508650</v>
      </c>
      <c r="G156" s="245" t="s">
        <v>3920</v>
      </c>
      <c r="H156" s="214" t="s">
        <v>4352</v>
      </c>
      <c r="I156" s="214" t="s">
        <v>4305</v>
      </c>
      <c r="J156" s="214" t="s">
        <v>3920</v>
      </c>
      <c r="K156" s="216" t="s">
        <v>4353</v>
      </c>
      <c r="L156" s="235" t="s">
        <v>528</v>
      </c>
      <c r="M156" s="235" t="s">
        <v>4251</v>
      </c>
      <c r="N156" s="209" t="s">
        <v>7761</v>
      </c>
      <c r="O156" s="345">
        <v>52</v>
      </c>
    </row>
    <row r="157" spans="2:15" ht="69.95" hidden="1" customHeight="1">
      <c r="B157" s="344">
        <v>144</v>
      </c>
      <c r="C157" s="199">
        <v>6</v>
      </c>
      <c r="D157" s="214" t="s">
        <v>4360</v>
      </c>
      <c r="E157" s="220" t="s">
        <v>4342</v>
      </c>
      <c r="F157" s="215">
        <v>27294800</v>
      </c>
      <c r="G157" s="241" t="s">
        <v>3920</v>
      </c>
      <c r="H157" s="214" t="s">
        <v>4361</v>
      </c>
      <c r="I157" s="214" t="s">
        <v>4305</v>
      </c>
      <c r="J157" s="214" t="s">
        <v>3920</v>
      </c>
      <c r="K157" s="216" t="s">
        <v>4362</v>
      </c>
      <c r="L157" s="235" t="s">
        <v>528</v>
      </c>
      <c r="M157" s="235" t="s">
        <v>4251</v>
      </c>
      <c r="N157" s="209" t="s">
        <v>7761</v>
      </c>
      <c r="O157" s="345">
        <v>52</v>
      </c>
    </row>
    <row r="158" spans="2:15" ht="69.95" hidden="1" customHeight="1">
      <c r="B158" s="344">
        <v>145</v>
      </c>
      <c r="C158" s="199">
        <v>6</v>
      </c>
      <c r="D158" s="195" t="s">
        <v>4418</v>
      </c>
      <c r="E158" s="219" t="s">
        <v>4412</v>
      </c>
      <c r="F158" s="196">
        <v>7559500</v>
      </c>
      <c r="G158" s="230" t="s">
        <v>3944</v>
      </c>
      <c r="H158" s="195" t="s">
        <v>4419</v>
      </c>
      <c r="I158" s="195" t="s">
        <v>4373</v>
      </c>
      <c r="J158" s="195" t="s">
        <v>3947</v>
      </c>
      <c r="K158" s="198" t="s">
        <v>4262</v>
      </c>
      <c r="L158" s="235"/>
      <c r="M158" s="235"/>
      <c r="N158" s="251" t="s">
        <v>3724</v>
      </c>
      <c r="O158" s="345">
        <v>52</v>
      </c>
    </row>
    <row r="159" spans="2:15" ht="69.95" hidden="1" customHeight="1">
      <c r="B159" s="344">
        <v>146</v>
      </c>
      <c r="C159" s="199">
        <v>6</v>
      </c>
      <c r="D159" s="195" t="s">
        <v>4432</v>
      </c>
      <c r="E159" s="219" t="s">
        <v>4433</v>
      </c>
      <c r="F159" s="196">
        <v>136770850</v>
      </c>
      <c r="G159" s="240" t="s">
        <v>3920</v>
      </c>
      <c r="H159" s="195" t="s">
        <v>4434</v>
      </c>
      <c r="I159" s="195" t="s">
        <v>4435</v>
      </c>
      <c r="J159" s="195" t="s">
        <v>3920</v>
      </c>
      <c r="K159" s="216" t="s">
        <v>4436</v>
      </c>
      <c r="L159" s="235" t="s">
        <v>532</v>
      </c>
      <c r="M159" s="235" t="s">
        <v>4219</v>
      </c>
      <c r="N159" s="251" t="s">
        <v>4406</v>
      </c>
      <c r="O159" s="345">
        <v>52</v>
      </c>
    </row>
    <row r="160" spans="2:15" ht="69.95" hidden="1" customHeight="1">
      <c r="B160" s="344">
        <v>147</v>
      </c>
      <c r="C160" s="199">
        <v>6</v>
      </c>
      <c r="D160" s="195" t="s">
        <v>4437</v>
      </c>
      <c r="E160" s="219" t="s">
        <v>4433</v>
      </c>
      <c r="F160" s="196">
        <v>48815040</v>
      </c>
      <c r="G160" s="241" t="s">
        <v>3920</v>
      </c>
      <c r="H160" s="195" t="s">
        <v>4438</v>
      </c>
      <c r="I160" s="195" t="s">
        <v>4435</v>
      </c>
      <c r="J160" s="195" t="s">
        <v>3920</v>
      </c>
      <c r="K160" s="216" t="s">
        <v>4439</v>
      </c>
      <c r="L160" s="235" t="s">
        <v>528</v>
      </c>
      <c r="M160" s="235" t="s">
        <v>4251</v>
      </c>
      <c r="N160" s="209" t="s">
        <v>7761</v>
      </c>
      <c r="O160" s="345">
        <v>52</v>
      </c>
    </row>
    <row r="161" spans="2:15" ht="69.95" hidden="1" customHeight="1">
      <c r="B161" s="344">
        <v>148</v>
      </c>
      <c r="C161" s="199">
        <v>6</v>
      </c>
      <c r="D161" s="195" t="s">
        <v>4440</v>
      </c>
      <c r="E161" s="219" t="s">
        <v>4433</v>
      </c>
      <c r="F161" s="196">
        <v>360000</v>
      </c>
      <c r="G161" s="241" t="s">
        <v>3920</v>
      </c>
      <c r="H161" s="195" t="s">
        <v>4441</v>
      </c>
      <c r="I161" s="195" t="s">
        <v>4435</v>
      </c>
      <c r="J161" s="195" t="s">
        <v>3920</v>
      </c>
      <c r="K161" s="216" t="s">
        <v>4442</v>
      </c>
      <c r="L161" s="235" t="s">
        <v>524</v>
      </c>
      <c r="M161" s="235" t="s">
        <v>4253</v>
      </c>
      <c r="N161" s="209" t="s">
        <v>7761</v>
      </c>
      <c r="O161" s="345">
        <v>52</v>
      </c>
    </row>
    <row r="162" spans="2:15" ht="69.95" hidden="1" customHeight="1">
      <c r="B162" s="344">
        <v>149</v>
      </c>
      <c r="C162" s="199">
        <v>6</v>
      </c>
      <c r="D162" s="195" t="s">
        <v>4443</v>
      </c>
      <c r="E162" s="219" t="s">
        <v>4433</v>
      </c>
      <c r="F162" s="196">
        <v>2110000</v>
      </c>
      <c r="G162" s="241" t="s">
        <v>3920</v>
      </c>
      <c r="H162" s="195" t="s">
        <v>4444</v>
      </c>
      <c r="I162" s="195" t="s">
        <v>4435</v>
      </c>
      <c r="J162" s="195" t="s">
        <v>3920</v>
      </c>
      <c r="K162" s="216" t="s">
        <v>4445</v>
      </c>
      <c r="L162" s="235" t="s">
        <v>524</v>
      </c>
      <c r="M162" s="235" t="s">
        <v>4252</v>
      </c>
      <c r="N162" s="209" t="s">
        <v>7761</v>
      </c>
      <c r="O162" s="345">
        <v>52</v>
      </c>
    </row>
    <row r="163" spans="2:15" ht="69.95" hidden="1" customHeight="1">
      <c r="B163" s="344">
        <v>150</v>
      </c>
      <c r="C163" s="199">
        <v>6</v>
      </c>
      <c r="D163" s="195" t="s">
        <v>4446</v>
      </c>
      <c r="E163" s="219" t="s">
        <v>4433</v>
      </c>
      <c r="F163" s="196">
        <v>9185000</v>
      </c>
      <c r="G163" s="241" t="s">
        <v>3920</v>
      </c>
      <c r="H163" s="195" t="s">
        <v>4447</v>
      </c>
      <c r="I163" s="195" t="s">
        <v>4435</v>
      </c>
      <c r="J163" s="195" t="s">
        <v>3920</v>
      </c>
      <c r="K163" s="216" t="s">
        <v>4448</v>
      </c>
      <c r="L163" s="235" t="s">
        <v>532</v>
      </c>
      <c r="M163" s="235" t="s">
        <v>4255</v>
      </c>
      <c r="N163" s="209" t="s">
        <v>7761</v>
      </c>
      <c r="O163" s="345">
        <v>52</v>
      </c>
    </row>
    <row r="164" spans="2:15" ht="69.95" hidden="1" customHeight="1">
      <c r="B164" s="344">
        <v>151</v>
      </c>
      <c r="C164" s="199">
        <v>6</v>
      </c>
      <c r="D164" s="195" t="s">
        <v>4449</v>
      </c>
      <c r="E164" s="219" t="s">
        <v>4433</v>
      </c>
      <c r="F164" s="196">
        <v>14635000</v>
      </c>
      <c r="G164" s="241" t="s">
        <v>3920</v>
      </c>
      <c r="H164" s="195" t="s">
        <v>4450</v>
      </c>
      <c r="I164" s="195" t="s">
        <v>4435</v>
      </c>
      <c r="J164" s="195" t="s">
        <v>3920</v>
      </c>
      <c r="K164" s="216" t="s">
        <v>4451</v>
      </c>
      <c r="L164" s="235" t="s">
        <v>532</v>
      </c>
      <c r="M164" s="235" t="s">
        <v>4219</v>
      </c>
      <c r="N164" s="209" t="s">
        <v>7761</v>
      </c>
      <c r="O164" s="345">
        <v>52</v>
      </c>
    </row>
    <row r="165" spans="2:15" ht="69.95" hidden="1" customHeight="1">
      <c r="B165" s="344">
        <v>152</v>
      </c>
      <c r="C165" s="199">
        <v>6</v>
      </c>
      <c r="D165" s="195" t="s">
        <v>4452</v>
      </c>
      <c r="E165" s="219" t="s">
        <v>4433</v>
      </c>
      <c r="F165" s="196">
        <v>25208100</v>
      </c>
      <c r="G165" s="241" t="s">
        <v>3920</v>
      </c>
      <c r="H165" s="195" t="s">
        <v>4453</v>
      </c>
      <c r="I165" s="195" t="s">
        <v>4435</v>
      </c>
      <c r="J165" s="195" t="s">
        <v>3920</v>
      </c>
      <c r="K165" s="216" t="s">
        <v>4454</v>
      </c>
      <c r="L165" s="235" t="s">
        <v>532</v>
      </c>
      <c r="M165" s="235" t="s">
        <v>4255</v>
      </c>
      <c r="N165" s="209" t="s">
        <v>7761</v>
      </c>
      <c r="O165" s="345">
        <v>52</v>
      </c>
    </row>
    <row r="166" spans="2:15" ht="69.95" hidden="1" customHeight="1">
      <c r="B166" s="344">
        <v>153</v>
      </c>
      <c r="C166" s="199">
        <v>6</v>
      </c>
      <c r="D166" s="195" t="s">
        <v>4455</v>
      </c>
      <c r="E166" s="219" t="s">
        <v>4433</v>
      </c>
      <c r="F166" s="196">
        <v>9875000</v>
      </c>
      <c r="G166" s="240" t="s">
        <v>3920</v>
      </c>
      <c r="H166" s="195" t="s">
        <v>4456</v>
      </c>
      <c r="I166" s="195" t="s">
        <v>4435</v>
      </c>
      <c r="J166" s="195" t="s">
        <v>3920</v>
      </c>
      <c r="K166" s="216" t="s">
        <v>4457</v>
      </c>
      <c r="L166" s="235" t="s">
        <v>532</v>
      </c>
      <c r="M166" s="235" t="s">
        <v>4219</v>
      </c>
      <c r="N166" s="251" t="s">
        <v>4406</v>
      </c>
      <c r="O166" s="345">
        <v>52</v>
      </c>
    </row>
    <row r="167" spans="2:15" ht="69.95" hidden="1" customHeight="1">
      <c r="B167" s="344">
        <v>154</v>
      </c>
      <c r="C167" s="199">
        <v>6</v>
      </c>
      <c r="D167" s="195" t="s">
        <v>4458</v>
      </c>
      <c r="E167" s="219" t="s">
        <v>4433</v>
      </c>
      <c r="F167" s="196">
        <v>3950000</v>
      </c>
      <c r="G167" s="240" t="s">
        <v>3920</v>
      </c>
      <c r="H167" s="195" t="s">
        <v>4459</v>
      </c>
      <c r="I167" s="195" t="s">
        <v>4435</v>
      </c>
      <c r="J167" s="195" t="s">
        <v>3920</v>
      </c>
      <c r="K167" s="216" t="s">
        <v>4460</v>
      </c>
      <c r="L167" s="235" t="s">
        <v>532</v>
      </c>
      <c r="M167" s="235" t="s">
        <v>4219</v>
      </c>
      <c r="N167" s="251" t="s">
        <v>4406</v>
      </c>
      <c r="O167" s="345">
        <v>52</v>
      </c>
    </row>
    <row r="168" spans="2:15" ht="69.95" hidden="1" customHeight="1">
      <c r="B168" s="344">
        <v>155</v>
      </c>
      <c r="C168" s="199">
        <v>6</v>
      </c>
      <c r="D168" s="195" t="s">
        <v>4461</v>
      </c>
      <c r="E168" s="219" t="s">
        <v>4433</v>
      </c>
      <c r="F168" s="196">
        <v>3950000</v>
      </c>
      <c r="G168" s="240" t="s">
        <v>3920</v>
      </c>
      <c r="H168" s="195" t="s">
        <v>4462</v>
      </c>
      <c r="I168" s="195" t="s">
        <v>4435</v>
      </c>
      <c r="J168" s="195" t="s">
        <v>3920</v>
      </c>
      <c r="K168" s="216" t="s">
        <v>4460</v>
      </c>
      <c r="L168" s="235" t="s">
        <v>532</v>
      </c>
      <c r="M168" s="235" t="s">
        <v>4219</v>
      </c>
      <c r="N168" s="251" t="s">
        <v>4406</v>
      </c>
      <c r="O168" s="345">
        <v>52</v>
      </c>
    </row>
    <row r="169" spans="2:15" ht="69.95" hidden="1" customHeight="1">
      <c r="B169" s="344">
        <v>156</v>
      </c>
      <c r="C169" s="250">
        <v>6</v>
      </c>
      <c r="D169" s="195" t="s">
        <v>4463</v>
      </c>
      <c r="E169" s="219" t="s">
        <v>4464</v>
      </c>
      <c r="F169" s="196">
        <v>424528</v>
      </c>
      <c r="G169" s="232" t="s">
        <v>3920</v>
      </c>
      <c r="H169" s="195" t="s">
        <v>4465</v>
      </c>
      <c r="I169" s="195" t="s">
        <v>4435</v>
      </c>
      <c r="J169" s="195" t="s">
        <v>3920</v>
      </c>
      <c r="K169" s="216" t="s">
        <v>4466</v>
      </c>
      <c r="L169" s="235" t="s">
        <v>565</v>
      </c>
      <c r="M169" s="235" t="s">
        <v>4220</v>
      </c>
      <c r="N169" s="251" t="s">
        <v>4407</v>
      </c>
      <c r="O169" s="346">
        <v>51</v>
      </c>
    </row>
    <row r="170" spans="2:15" ht="69.95" hidden="1" customHeight="1">
      <c r="B170" s="344">
        <v>157</v>
      </c>
      <c r="C170" s="250">
        <v>6</v>
      </c>
      <c r="D170" s="195" t="s">
        <v>4467</v>
      </c>
      <c r="E170" s="219" t="s">
        <v>4464</v>
      </c>
      <c r="F170" s="196">
        <v>16698000</v>
      </c>
      <c r="G170" s="232" t="s">
        <v>4087</v>
      </c>
      <c r="H170" s="195" t="s">
        <v>4468</v>
      </c>
      <c r="I170" s="195" t="s">
        <v>4435</v>
      </c>
      <c r="J170" s="195" t="s">
        <v>3920</v>
      </c>
      <c r="K170" s="216" t="s">
        <v>4469</v>
      </c>
      <c r="L170" s="235" t="s">
        <v>565</v>
      </c>
      <c r="M170" s="235" t="s">
        <v>4220</v>
      </c>
      <c r="N170" s="251" t="s">
        <v>4407</v>
      </c>
      <c r="O170" s="346">
        <v>51</v>
      </c>
    </row>
    <row r="171" spans="2:15" ht="69.95" hidden="1" customHeight="1">
      <c r="B171" s="344">
        <v>158</v>
      </c>
      <c r="C171" s="250">
        <v>6</v>
      </c>
      <c r="D171" s="195" t="s">
        <v>4471</v>
      </c>
      <c r="E171" s="219" t="s">
        <v>4472</v>
      </c>
      <c r="F171" s="196">
        <v>1200000</v>
      </c>
      <c r="G171" s="241" t="s">
        <v>3920</v>
      </c>
      <c r="H171" s="195" t="s">
        <v>4473</v>
      </c>
      <c r="I171" s="195" t="s">
        <v>4474</v>
      </c>
      <c r="J171" s="195" t="s">
        <v>3920</v>
      </c>
      <c r="K171" s="198" t="s">
        <v>4475</v>
      </c>
      <c r="L171" s="235" t="s">
        <v>524</v>
      </c>
      <c r="M171" s="235" t="s">
        <v>4252</v>
      </c>
      <c r="N171" s="209" t="s">
        <v>7761</v>
      </c>
      <c r="O171" s="346">
        <v>52</v>
      </c>
    </row>
    <row r="172" spans="2:15" ht="69.95" hidden="1" customHeight="1">
      <c r="B172" s="344">
        <v>159</v>
      </c>
      <c r="C172" s="250">
        <v>6</v>
      </c>
      <c r="D172" s="195" t="s">
        <v>4476</v>
      </c>
      <c r="E172" s="219" t="s">
        <v>4472</v>
      </c>
      <c r="F172" s="196">
        <v>9950000</v>
      </c>
      <c r="G172" s="240" t="s">
        <v>4187</v>
      </c>
      <c r="H172" s="195" t="s">
        <v>4477</v>
      </c>
      <c r="I172" s="195" t="s">
        <v>4474</v>
      </c>
      <c r="J172" s="195" t="s">
        <v>3920</v>
      </c>
      <c r="K172" s="198" t="s">
        <v>4478</v>
      </c>
      <c r="L172" s="235" t="s">
        <v>532</v>
      </c>
      <c r="M172" s="235" t="s">
        <v>4219</v>
      </c>
      <c r="N172" s="251" t="s">
        <v>4406</v>
      </c>
      <c r="O172" s="346">
        <v>52</v>
      </c>
    </row>
    <row r="173" spans="2:15" ht="69.95" hidden="1" customHeight="1">
      <c r="B173" s="344">
        <v>160</v>
      </c>
      <c r="C173" s="250">
        <v>6</v>
      </c>
      <c r="D173" s="195" t="s">
        <v>4479</v>
      </c>
      <c r="E173" s="219" t="s">
        <v>4472</v>
      </c>
      <c r="F173" s="196">
        <v>1810000</v>
      </c>
      <c r="G173" s="241" t="s">
        <v>3920</v>
      </c>
      <c r="H173" s="195" t="s">
        <v>4480</v>
      </c>
      <c r="I173" s="195" t="s">
        <v>4474</v>
      </c>
      <c r="J173" s="195" t="s">
        <v>3920</v>
      </c>
      <c r="K173" s="198" t="s">
        <v>4481</v>
      </c>
      <c r="L173" s="235" t="s">
        <v>524</v>
      </c>
      <c r="M173" s="235" t="s">
        <v>4252</v>
      </c>
      <c r="N173" s="209" t="s">
        <v>7761</v>
      </c>
      <c r="O173" s="346">
        <v>52</v>
      </c>
    </row>
    <row r="174" spans="2:15" ht="69.95" hidden="1" customHeight="1">
      <c r="B174" s="344">
        <v>161</v>
      </c>
      <c r="C174" s="250">
        <v>6</v>
      </c>
      <c r="D174" s="195" t="s">
        <v>4692</v>
      </c>
      <c r="E174" s="219" t="s">
        <v>4693</v>
      </c>
      <c r="F174" s="196">
        <v>618347</v>
      </c>
      <c r="G174" s="232" t="s">
        <v>4099</v>
      </c>
      <c r="H174" s="195" t="s">
        <v>4694</v>
      </c>
      <c r="I174" s="195" t="s">
        <v>4695</v>
      </c>
      <c r="J174" s="195" t="s">
        <v>3920</v>
      </c>
      <c r="K174" s="198" t="s">
        <v>4696</v>
      </c>
      <c r="L174" s="235" t="s">
        <v>565</v>
      </c>
      <c r="M174" s="235" t="s">
        <v>4220</v>
      </c>
      <c r="N174" s="250" t="s">
        <v>4407</v>
      </c>
      <c r="O174" s="346">
        <v>51</v>
      </c>
    </row>
    <row r="175" spans="2:15" ht="69.95" hidden="1" customHeight="1">
      <c r="B175" s="344">
        <v>162</v>
      </c>
      <c r="C175" s="250">
        <v>6</v>
      </c>
      <c r="D175" s="195" t="s">
        <v>4697</v>
      </c>
      <c r="E175" s="195" t="s">
        <v>4698</v>
      </c>
      <c r="F175" s="196">
        <v>1137000</v>
      </c>
      <c r="G175" s="241" t="s">
        <v>3920</v>
      </c>
      <c r="H175" s="195" t="s">
        <v>4699</v>
      </c>
      <c r="I175" s="195" t="s">
        <v>4700</v>
      </c>
      <c r="J175" s="195" t="s">
        <v>3920</v>
      </c>
      <c r="K175" s="198" t="s">
        <v>4701</v>
      </c>
      <c r="L175" s="235" t="s">
        <v>532</v>
      </c>
      <c r="M175" s="235" t="s">
        <v>4219</v>
      </c>
      <c r="N175" s="209" t="s">
        <v>7761</v>
      </c>
      <c r="O175" s="346">
        <v>52</v>
      </c>
    </row>
    <row r="176" spans="2:15" ht="69.95" hidden="1" customHeight="1">
      <c r="B176" s="344">
        <v>163</v>
      </c>
      <c r="C176" s="250">
        <v>6</v>
      </c>
      <c r="D176" s="195" t="s">
        <v>4702</v>
      </c>
      <c r="E176" s="195" t="s">
        <v>4698</v>
      </c>
      <c r="F176" s="196">
        <v>9957100</v>
      </c>
      <c r="G176" s="241" t="s">
        <v>3920</v>
      </c>
      <c r="H176" s="195" t="s">
        <v>4703</v>
      </c>
      <c r="I176" s="195" t="s">
        <v>4700</v>
      </c>
      <c r="J176" s="195" t="s">
        <v>3920</v>
      </c>
      <c r="K176" s="198" t="s">
        <v>4704</v>
      </c>
      <c r="L176" s="235" t="s">
        <v>532</v>
      </c>
      <c r="M176" s="235" t="s">
        <v>4219</v>
      </c>
      <c r="N176" s="209" t="s">
        <v>7761</v>
      </c>
      <c r="O176" s="346">
        <v>52</v>
      </c>
    </row>
    <row r="177" spans="2:15" ht="69.95" hidden="1" customHeight="1">
      <c r="B177" s="344">
        <v>164</v>
      </c>
      <c r="C177" s="250">
        <v>6</v>
      </c>
      <c r="D177" s="195" t="s">
        <v>4705</v>
      </c>
      <c r="E177" s="219" t="s">
        <v>4706</v>
      </c>
      <c r="F177" s="196">
        <v>11000000</v>
      </c>
      <c r="G177" s="240" t="s">
        <v>4187</v>
      </c>
      <c r="H177" s="195" t="s">
        <v>4707</v>
      </c>
      <c r="I177" s="195" t="s">
        <v>4698</v>
      </c>
      <c r="J177" s="195" t="s">
        <v>3920</v>
      </c>
      <c r="K177" s="198" t="s">
        <v>4708</v>
      </c>
      <c r="L177" s="235" t="s">
        <v>532</v>
      </c>
      <c r="M177" s="235" t="s">
        <v>4219</v>
      </c>
      <c r="N177" s="250" t="s">
        <v>4406</v>
      </c>
      <c r="O177" s="346">
        <v>52</v>
      </c>
    </row>
    <row r="178" spans="2:15" ht="69.95" hidden="1" customHeight="1">
      <c r="B178" s="344">
        <v>165</v>
      </c>
      <c r="C178" s="250">
        <v>6</v>
      </c>
      <c r="D178" s="195" t="s">
        <v>4709</v>
      </c>
      <c r="E178" s="219" t="s">
        <v>4706</v>
      </c>
      <c r="F178" s="196">
        <v>23400000</v>
      </c>
      <c r="G178" s="240" t="s">
        <v>4187</v>
      </c>
      <c r="H178" s="195" t="s">
        <v>4710</v>
      </c>
      <c r="I178" s="195" t="s">
        <v>4698</v>
      </c>
      <c r="J178" s="195" t="s">
        <v>3920</v>
      </c>
      <c r="K178" s="198" t="s">
        <v>4711</v>
      </c>
      <c r="L178" s="235" t="s">
        <v>532</v>
      </c>
      <c r="M178" s="235" t="s">
        <v>4219</v>
      </c>
      <c r="N178" s="250" t="s">
        <v>4406</v>
      </c>
      <c r="O178" s="346">
        <v>52</v>
      </c>
    </row>
    <row r="179" spans="2:15" ht="69.95" hidden="1" customHeight="1">
      <c r="B179" s="344">
        <v>166</v>
      </c>
      <c r="C179" s="250">
        <v>6</v>
      </c>
      <c r="D179" s="195" t="s">
        <v>4712</v>
      </c>
      <c r="E179" s="219" t="s">
        <v>4706</v>
      </c>
      <c r="F179" s="196">
        <v>233000000</v>
      </c>
      <c r="G179" s="240" t="s">
        <v>4187</v>
      </c>
      <c r="H179" s="195" t="s">
        <v>4713</v>
      </c>
      <c r="I179" s="195" t="s">
        <v>4698</v>
      </c>
      <c r="J179" s="195" t="s">
        <v>3920</v>
      </c>
      <c r="K179" s="198" t="s">
        <v>4714</v>
      </c>
      <c r="L179" s="235" t="s">
        <v>532</v>
      </c>
      <c r="M179" s="235" t="s">
        <v>4219</v>
      </c>
      <c r="N179" s="250" t="s">
        <v>4406</v>
      </c>
      <c r="O179" s="346">
        <v>52</v>
      </c>
    </row>
    <row r="180" spans="2:15" ht="69.95" hidden="1" customHeight="1">
      <c r="B180" s="344">
        <v>167</v>
      </c>
      <c r="C180" s="250">
        <v>6</v>
      </c>
      <c r="D180" s="195" t="s">
        <v>4715</v>
      </c>
      <c r="E180" s="219" t="s">
        <v>4706</v>
      </c>
      <c r="F180" s="196">
        <v>59950000</v>
      </c>
      <c r="G180" s="240" t="s">
        <v>4187</v>
      </c>
      <c r="H180" s="195" t="s">
        <v>4716</v>
      </c>
      <c r="I180" s="195" t="s">
        <v>4698</v>
      </c>
      <c r="J180" s="195" t="s">
        <v>3920</v>
      </c>
      <c r="K180" s="198" t="s">
        <v>4717</v>
      </c>
      <c r="L180" s="235" t="s">
        <v>532</v>
      </c>
      <c r="M180" s="235" t="s">
        <v>4219</v>
      </c>
      <c r="N180" s="250" t="s">
        <v>4406</v>
      </c>
      <c r="O180" s="346">
        <v>52</v>
      </c>
    </row>
    <row r="181" spans="2:15" ht="69.95" hidden="1" customHeight="1">
      <c r="B181" s="344">
        <v>168</v>
      </c>
      <c r="C181" s="250">
        <v>6</v>
      </c>
      <c r="D181" s="195" t="s">
        <v>4718</v>
      </c>
      <c r="E181" s="219" t="s">
        <v>4706</v>
      </c>
      <c r="F181" s="196">
        <v>33000000</v>
      </c>
      <c r="G181" s="240" t="s">
        <v>4187</v>
      </c>
      <c r="H181" s="195" t="s">
        <v>4719</v>
      </c>
      <c r="I181" s="195" t="s">
        <v>4698</v>
      </c>
      <c r="J181" s="195" t="s">
        <v>3920</v>
      </c>
      <c r="K181" s="198" t="s">
        <v>4720</v>
      </c>
      <c r="L181" s="235" t="s">
        <v>532</v>
      </c>
      <c r="M181" s="235" t="s">
        <v>4219</v>
      </c>
      <c r="N181" s="250" t="s">
        <v>4406</v>
      </c>
      <c r="O181" s="346">
        <v>52</v>
      </c>
    </row>
    <row r="182" spans="2:15" ht="69.95" hidden="1" customHeight="1">
      <c r="B182" s="344">
        <v>169</v>
      </c>
      <c r="C182" s="250">
        <v>6</v>
      </c>
      <c r="D182" s="195" t="s">
        <v>4721</v>
      </c>
      <c r="E182" s="219" t="s">
        <v>4706</v>
      </c>
      <c r="F182" s="196">
        <v>12705000</v>
      </c>
      <c r="G182" s="240" t="s">
        <v>4187</v>
      </c>
      <c r="H182" s="195" t="s">
        <v>4722</v>
      </c>
      <c r="I182" s="195" t="s">
        <v>4698</v>
      </c>
      <c r="J182" s="195" t="s">
        <v>3920</v>
      </c>
      <c r="K182" s="198" t="s">
        <v>4723</v>
      </c>
      <c r="L182" s="235" t="s">
        <v>532</v>
      </c>
      <c r="M182" s="235" t="s">
        <v>4219</v>
      </c>
      <c r="N182" s="250" t="s">
        <v>4406</v>
      </c>
      <c r="O182" s="346">
        <v>52</v>
      </c>
    </row>
    <row r="183" spans="2:15" ht="69.95" hidden="1" customHeight="1">
      <c r="B183" s="344">
        <v>170</v>
      </c>
      <c r="C183" s="250">
        <v>6</v>
      </c>
      <c r="D183" s="195" t="s">
        <v>4724</v>
      </c>
      <c r="E183" s="219" t="s">
        <v>4706</v>
      </c>
      <c r="F183" s="196">
        <v>11500000</v>
      </c>
      <c r="G183" s="240" t="s">
        <v>4187</v>
      </c>
      <c r="H183" s="195" t="s">
        <v>4725</v>
      </c>
      <c r="I183" s="195" t="s">
        <v>4698</v>
      </c>
      <c r="J183" s="195" t="s">
        <v>3920</v>
      </c>
      <c r="K183" s="198" t="s">
        <v>4726</v>
      </c>
      <c r="L183" s="235" t="s">
        <v>532</v>
      </c>
      <c r="M183" s="235" t="s">
        <v>4219</v>
      </c>
      <c r="N183" s="250" t="s">
        <v>4406</v>
      </c>
      <c r="O183" s="346">
        <v>52</v>
      </c>
    </row>
    <row r="184" spans="2:15" ht="69.95" hidden="1" customHeight="1">
      <c r="B184" s="344">
        <v>171</v>
      </c>
      <c r="C184" s="250">
        <v>6</v>
      </c>
      <c r="D184" s="195" t="s">
        <v>4727</v>
      </c>
      <c r="E184" s="219" t="s">
        <v>4706</v>
      </c>
      <c r="F184" s="196">
        <v>20000000</v>
      </c>
      <c r="G184" s="240" t="s">
        <v>4187</v>
      </c>
      <c r="H184" s="195" t="s">
        <v>4728</v>
      </c>
      <c r="I184" s="195" t="s">
        <v>4698</v>
      </c>
      <c r="J184" s="195" t="s">
        <v>3920</v>
      </c>
      <c r="K184" s="198" t="s">
        <v>4729</v>
      </c>
      <c r="L184" s="235" t="s">
        <v>532</v>
      </c>
      <c r="M184" s="235" t="s">
        <v>4219</v>
      </c>
      <c r="N184" s="250" t="s">
        <v>4406</v>
      </c>
      <c r="O184" s="346">
        <v>52</v>
      </c>
    </row>
    <row r="185" spans="2:15" ht="69.95" hidden="1" customHeight="1">
      <c r="B185" s="344">
        <v>172</v>
      </c>
      <c r="C185" s="250">
        <v>7</v>
      </c>
      <c r="D185" s="195" t="s">
        <v>4730</v>
      </c>
      <c r="E185" s="219" t="s">
        <v>4731</v>
      </c>
      <c r="F185" s="196">
        <v>210098588</v>
      </c>
      <c r="G185" s="232" t="s">
        <v>4071</v>
      </c>
      <c r="H185" s="195" t="s">
        <v>4732</v>
      </c>
      <c r="I185" s="195" t="s">
        <v>4412</v>
      </c>
      <c r="J185" s="195" t="s">
        <v>3934</v>
      </c>
      <c r="K185" s="198" t="s">
        <v>4733</v>
      </c>
      <c r="L185" s="235" t="s">
        <v>565</v>
      </c>
      <c r="M185" s="235" t="s">
        <v>4220</v>
      </c>
      <c r="N185" s="250" t="s">
        <v>4407</v>
      </c>
      <c r="O185" s="346">
        <v>51</v>
      </c>
    </row>
    <row r="186" spans="2:15" ht="69.95" hidden="1" customHeight="1">
      <c r="B186" s="344">
        <v>173</v>
      </c>
      <c r="C186" s="250">
        <v>7</v>
      </c>
      <c r="D186" s="195" t="s">
        <v>4734</v>
      </c>
      <c r="E186" s="219" t="s">
        <v>4731</v>
      </c>
      <c r="F186" s="196">
        <v>217887192</v>
      </c>
      <c r="G186" s="232" t="s">
        <v>4735</v>
      </c>
      <c r="H186" s="195" t="s">
        <v>4736</v>
      </c>
      <c r="I186" s="195" t="s">
        <v>4700</v>
      </c>
      <c r="J186" s="195" t="s">
        <v>3934</v>
      </c>
      <c r="K186" s="198" t="s">
        <v>4737</v>
      </c>
      <c r="L186" s="235" t="s">
        <v>565</v>
      </c>
      <c r="M186" s="235" t="s">
        <v>4220</v>
      </c>
      <c r="N186" s="250" t="s">
        <v>4407</v>
      </c>
      <c r="O186" s="346">
        <v>51</v>
      </c>
    </row>
    <row r="187" spans="2:15" ht="69.95" hidden="1" customHeight="1">
      <c r="B187" s="344">
        <v>174</v>
      </c>
      <c r="C187" s="250">
        <v>7</v>
      </c>
      <c r="D187" s="195" t="s">
        <v>4740</v>
      </c>
      <c r="E187" s="219" t="s">
        <v>4741</v>
      </c>
      <c r="F187" s="196">
        <v>121840910</v>
      </c>
      <c r="G187" s="232" t="s">
        <v>4742</v>
      </c>
      <c r="H187" s="195" t="s">
        <v>4743</v>
      </c>
      <c r="I187" s="195" t="s">
        <v>4731</v>
      </c>
      <c r="J187" s="195" t="s">
        <v>3920</v>
      </c>
      <c r="K187" s="198" t="s">
        <v>4744</v>
      </c>
      <c r="L187" s="235" t="s">
        <v>565</v>
      </c>
      <c r="M187" s="235" t="s">
        <v>4220</v>
      </c>
      <c r="N187" s="250" t="s">
        <v>4407</v>
      </c>
      <c r="O187" s="346">
        <v>51</v>
      </c>
    </row>
    <row r="188" spans="2:15" ht="69.95" hidden="1" customHeight="1">
      <c r="B188" s="344">
        <v>175</v>
      </c>
      <c r="C188" s="250">
        <v>7</v>
      </c>
      <c r="D188" s="195" t="s">
        <v>4745</v>
      </c>
      <c r="E188" s="219" t="s">
        <v>4741</v>
      </c>
      <c r="F188" s="196">
        <v>93423902</v>
      </c>
      <c r="G188" s="229" t="s">
        <v>3723</v>
      </c>
      <c r="H188" s="195" t="s">
        <v>4746</v>
      </c>
      <c r="I188" s="195" t="s">
        <v>4731</v>
      </c>
      <c r="J188" s="195" t="s">
        <v>3920</v>
      </c>
      <c r="K188" s="198" t="s">
        <v>4747</v>
      </c>
      <c r="L188" s="235"/>
      <c r="M188" s="235"/>
      <c r="N188" s="251" t="s">
        <v>3723</v>
      </c>
      <c r="O188" s="346">
        <v>52</v>
      </c>
    </row>
    <row r="189" spans="2:15" ht="69.95" hidden="1" customHeight="1">
      <c r="B189" s="344">
        <v>176</v>
      </c>
      <c r="C189" s="250">
        <v>7</v>
      </c>
      <c r="D189" s="195" t="s">
        <v>4748</v>
      </c>
      <c r="E189" s="219" t="s">
        <v>4741</v>
      </c>
      <c r="F189" s="215">
        <v>63640000</v>
      </c>
      <c r="G189" s="227" t="s">
        <v>3917</v>
      </c>
      <c r="H189" s="195" t="s">
        <v>4749</v>
      </c>
      <c r="I189" s="195" t="s">
        <v>4731</v>
      </c>
      <c r="J189" s="195" t="s">
        <v>3920</v>
      </c>
      <c r="K189" s="198" t="s">
        <v>4750</v>
      </c>
      <c r="L189" s="235" t="s">
        <v>565</v>
      </c>
      <c r="M189" s="235" t="s">
        <v>4218</v>
      </c>
      <c r="N189" s="250" t="s">
        <v>4408</v>
      </c>
      <c r="O189" s="346">
        <v>52</v>
      </c>
    </row>
    <row r="190" spans="2:15" ht="69.95" hidden="1" customHeight="1">
      <c r="B190" s="344">
        <v>177</v>
      </c>
      <c r="C190" s="250">
        <v>7</v>
      </c>
      <c r="D190" s="195" t="s">
        <v>4751</v>
      </c>
      <c r="E190" s="219" t="s">
        <v>4752</v>
      </c>
      <c r="F190" s="196">
        <v>7415300</v>
      </c>
      <c r="G190" s="241" t="s">
        <v>3920</v>
      </c>
      <c r="H190" s="195" t="s">
        <v>4753</v>
      </c>
      <c r="I190" s="195" t="s">
        <v>4754</v>
      </c>
      <c r="J190" s="195" t="s">
        <v>3920</v>
      </c>
      <c r="K190" s="198" t="s">
        <v>4755</v>
      </c>
      <c r="L190" s="235" t="s">
        <v>532</v>
      </c>
      <c r="M190" s="235" t="s">
        <v>4219</v>
      </c>
      <c r="N190" s="209" t="s">
        <v>7761</v>
      </c>
      <c r="O190" s="346">
        <v>52</v>
      </c>
    </row>
    <row r="191" spans="2:15" ht="69.95" hidden="1" customHeight="1">
      <c r="B191" s="344">
        <v>178</v>
      </c>
      <c r="C191" s="250">
        <v>7</v>
      </c>
      <c r="D191" s="195" t="s">
        <v>4756</v>
      </c>
      <c r="E191" s="219" t="s">
        <v>4752</v>
      </c>
      <c r="F191" s="196">
        <v>46539280</v>
      </c>
      <c r="G191" s="241" t="s">
        <v>3920</v>
      </c>
      <c r="H191" s="195" t="s">
        <v>4757</v>
      </c>
      <c r="I191" s="195" t="s">
        <v>4754</v>
      </c>
      <c r="J191" s="195" t="s">
        <v>3920</v>
      </c>
      <c r="K191" s="198" t="s">
        <v>4758</v>
      </c>
      <c r="L191" s="235" t="s">
        <v>565</v>
      </c>
      <c r="M191" s="235" t="s">
        <v>4218</v>
      </c>
      <c r="N191" s="209" t="s">
        <v>7761</v>
      </c>
      <c r="O191" s="346">
        <v>52</v>
      </c>
    </row>
    <row r="192" spans="2:15" ht="69.95" customHeight="1">
      <c r="B192" s="344">
        <v>179</v>
      </c>
      <c r="C192" s="250">
        <v>7</v>
      </c>
      <c r="D192" s="195" t="s">
        <v>4759</v>
      </c>
      <c r="E192" s="219" t="s">
        <v>4752</v>
      </c>
      <c r="F192" s="196">
        <v>2994000</v>
      </c>
      <c r="G192" s="241" t="s">
        <v>3920</v>
      </c>
      <c r="H192" s="195" t="s">
        <v>4760</v>
      </c>
      <c r="I192" s="195" t="s">
        <v>4754</v>
      </c>
      <c r="J192" s="195" t="s">
        <v>3920</v>
      </c>
      <c r="K192" s="198" t="s">
        <v>4761</v>
      </c>
      <c r="L192" s="235" t="s">
        <v>528</v>
      </c>
      <c r="M192" s="235" t="s">
        <v>4254</v>
      </c>
      <c r="N192" s="209" t="s">
        <v>7761</v>
      </c>
      <c r="O192" s="346">
        <v>52</v>
      </c>
    </row>
    <row r="193" spans="2:17" ht="69.95" hidden="1" customHeight="1">
      <c r="B193" s="344">
        <v>180</v>
      </c>
      <c r="C193" s="250">
        <v>7</v>
      </c>
      <c r="D193" s="195" t="s">
        <v>4762</v>
      </c>
      <c r="E193" s="219" t="s">
        <v>4763</v>
      </c>
      <c r="F193" s="196">
        <v>1120000</v>
      </c>
      <c r="G193" s="241" t="s">
        <v>3920</v>
      </c>
      <c r="H193" s="195" t="s">
        <v>4764</v>
      </c>
      <c r="I193" s="195" t="s">
        <v>4765</v>
      </c>
      <c r="J193" s="195" t="s">
        <v>3920</v>
      </c>
      <c r="K193" s="198" t="s">
        <v>4766</v>
      </c>
      <c r="L193" s="235" t="s">
        <v>524</v>
      </c>
      <c r="M193" s="235" t="s">
        <v>4252</v>
      </c>
      <c r="N193" s="209" t="s">
        <v>7761</v>
      </c>
      <c r="O193" s="346">
        <v>52</v>
      </c>
    </row>
    <row r="194" spans="2:17" ht="69.95" hidden="1" customHeight="1">
      <c r="B194" s="344">
        <v>181</v>
      </c>
      <c r="C194" s="250">
        <v>7</v>
      </c>
      <c r="D194" s="195" t="s">
        <v>4767</v>
      </c>
      <c r="E194" s="219" t="s">
        <v>4763</v>
      </c>
      <c r="F194" s="196">
        <v>241399832</v>
      </c>
      <c r="G194" s="232" t="s">
        <v>3920</v>
      </c>
      <c r="H194" s="195" t="s">
        <v>4768</v>
      </c>
      <c r="I194" s="195" t="s">
        <v>4765</v>
      </c>
      <c r="J194" s="195" t="s">
        <v>3920</v>
      </c>
      <c r="K194" s="198" t="s">
        <v>4769</v>
      </c>
      <c r="L194" s="235" t="s">
        <v>565</v>
      </c>
      <c r="M194" s="235" t="s">
        <v>4218</v>
      </c>
      <c r="N194" s="250" t="s">
        <v>4407</v>
      </c>
      <c r="O194" s="346">
        <v>51</v>
      </c>
    </row>
    <row r="195" spans="2:17" ht="69.95" hidden="1" customHeight="1">
      <c r="B195" s="344">
        <v>182</v>
      </c>
      <c r="C195" s="250">
        <v>7</v>
      </c>
      <c r="D195" s="195" t="s">
        <v>4770</v>
      </c>
      <c r="E195" s="219" t="s">
        <v>4763</v>
      </c>
      <c r="F195" s="196">
        <v>33484900</v>
      </c>
      <c r="G195" s="241" t="s">
        <v>3920</v>
      </c>
      <c r="H195" s="195" t="s">
        <v>4771</v>
      </c>
      <c r="I195" s="195" t="s">
        <v>4765</v>
      </c>
      <c r="J195" s="195" t="s">
        <v>3920</v>
      </c>
      <c r="K195" s="198" t="s">
        <v>4772</v>
      </c>
      <c r="L195" s="235" t="s">
        <v>528</v>
      </c>
      <c r="M195" s="235" t="s">
        <v>4251</v>
      </c>
      <c r="N195" s="209" t="s">
        <v>7761</v>
      </c>
      <c r="O195" s="346">
        <v>52</v>
      </c>
    </row>
    <row r="196" spans="2:17" ht="69.95" hidden="1" customHeight="1">
      <c r="B196" s="344">
        <v>183</v>
      </c>
      <c r="C196" s="250">
        <v>7</v>
      </c>
      <c r="D196" s="195" t="s">
        <v>4773</v>
      </c>
      <c r="E196" s="219" t="s">
        <v>4763</v>
      </c>
      <c r="F196" s="196">
        <v>10000000</v>
      </c>
      <c r="G196" s="241" t="s">
        <v>3920</v>
      </c>
      <c r="H196" s="195" t="s">
        <v>4774</v>
      </c>
      <c r="I196" s="195" t="s">
        <v>4765</v>
      </c>
      <c r="J196" s="195" t="s">
        <v>3920</v>
      </c>
      <c r="K196" s="198" t="s">
        <v>4775</v>
      </c>
      <c r="L196" s="235" t="s">
        <v>524</v>
      </c>
      <c r="M196" s="235" t="s">
        <v>4253</v>
      </c>
      <c r="N196" s="209" t="s">
        <v>7761</v>
      </c>
      <c r="O196" s="346">
        <v>52</v>
      </c>
    </row>
    <row r="197" spans="2:17" ht="69.95" hidden="1" customHeight="1">
      <c r="B197" s="344">
        <v>184</v>
      </c>
      <c r="C197" s="199">
        <v>7</v>
      </c>
      <c r="D197" s="195" t="s">
        <v>4777</v>
      </c>
      <c r="E197" s="195" t="s">
        <v>4778</v>
      </c>
      <c r="F197" s="196">
        <v>5863000</v>
      </c>
      <c r="G197" s="241" t="s">
        <v>3920</v>
      </c>
      <c r="H197" s="195" t="s">
        <v>4779</v>
      </c>
      <c r="I197" s="195" t="s">
        <v>4780</v>
      </c>
      <c r="J197" s="195" t="s">
        <v>3920</v>
      </c>
      <c r="K197" s="198" t="s">
        <v>4781</v>
      </c>
      <c r="L197" s="235" t="s">
        <v>532</v>
      </c>
      <c r="M197" s="235" t="s">
        <v>4219</v>
      </c>
      <c r="N197" s="209" t="s">
        <v>7761</v>
      </c>
      <c r="O197" s="345">
        <v>52</v>
      </c>
      <c r="P197" s="354"/>
    </row>
    <row r="198" spans="2:17" ht="69.95" hidden="1" customHeight="1">
      <c r="B198" s="344">
        <v>185</v>
      </c>
      <c r="C198" s="199">
        <v>7</v>
      </c>
      <c r="D198" s="195" t="s">
        <v>4782</v>
      </c>
      <c r="E198" s="195" t="s">
        <v>4778</v>
      </c>
      <c r="F198" s="196">
        <v>1530000</v>
      </c>
      <c r="G198" s="241" t="s">
        <v>3920</v>
      </c>
      <c r="H198" s="195" t="s">
        <v>4783</v>
      </c>
      <c r="I198" s="195" t="s">
        <v>4780</v>
      </c>
      <c r="J198" s="195" t="s">
        <v>3920</v>
      </c>
      <c r="K198" s="198" t="s">
        <v>4784</v>
      </c>
      <c r="L198" s="235" t="s">
        <v>524</v>
      </c>
      <c r="M198" s="235" t="s">
        <v>4252</v>
      </c>
      <c r="N198" s="209" t="s">
        <v>7761</v>
      </c>
      <c r="O198" s="345">
        <v>52</v>
      </c>
      <c r="P198" s="354"/>
    </row>
    <row r="199" spans="2:17" ht="69.95" hidden="1" customHeight="1">
      <c r="B199" s="344">
        <v>186</v>
      </c>
      <c r="C199" s="199">
        <v>7</v>
      </c>
      <c r="D199" s="195" t="s">
        <v>4785</v>
      </c>
      <c r="E199" s="195" t="s">
        <v>4778</v>
      </c>
      <c r="F199" s="196">
        <v>9690500</v>
      </c>
      <c r="G199" s="241" t="s">
        <v>3920</v>
      </c>
      <c r="H199" s="195" t="s">
        <v>4786</v>
      </c>
      <c r="I199" s="195" t="s">
        <v>4780</v>
      </c>
      <c r="J199" s="195" t="s">
        <v>3920</v>
      </c>
      <c r="K199" s="198" t="s">
        <v>4787</v>
      </c>
      <c r="L199" s="235" t="s">
        <v>528</v>
      </c>
      <c r="M199" s="235" t="s">
        <v>4251</v>
      </c>
      <c r="N199" s="209" t="s">
        <v>7761</v>
      </c>
      <c r="O199" s="345">
        <v>52</v>
      </c>
      <c r="P199" s="354"/>
    </row>
    <row r="200" spans="2:17" ht="69.95" hidden="1" customHeight="1">
      <c r="B200" s="344">
        <v>187</v>
      </c>
      <c r="C200" s="199">
        <v>7</v>
      </c>
      <c r="D200" s="195" t="s">
        <v>4788</v>
      </c>
      <c r="E200" s="195" t="s">
        <v>4778</v>
      </c>
      <c r="F200" s="196">
        <v>53204130</v>
      </c>
      <c r="G200" s="241" t="s">
        <v>3920</v>
      </c>
      <c r="H200" s="195" t="s">
        <v>4789</v>
      </c>
      <c r="I200" s="195" t="s">
        <v>4780</v>
      </c>
      <c r="J200" s="195" t="s">
        <v>3920</v>
      </c>
      <c r="K200" s="198" t="s">
        <v>4790</v>
      </c>
      <c r="L200" s="235" t="s">
        <v>565</v>
      </c>
      <c r="M200" s="235" t="s">
        <v>4218</v>
      </c>
      <c r="N200" s="209" t="s">
        <v>7761</v>
      </c>
      <c r="O200" s="345">
        <v>52</v>
      </c>
      <c r="P200" s="354"/>
    </row>
    <row r="201" spans="2:17" ht="69.95" hidden="1" customHeight="1">
      <c r="B201" s="344">
        <v>188</v>
      </c>
      <c r="C201" s="199">
        <v>7</v>
      </c>
      <c r="D201" s="195" t="s">
        <v>4791</v>
      </c>
      <c r="E201" s="195" t="s">
        <v>4778</v>
      </c>
      <c r="F201" s="196">
        <v>99715771</v>
      </c>
      <c r="G201" s="229" t="s">
        <v>3723</v>
      </c>
      <c r="H201" s="195" t="s">
        <v>4792</v>
      </c>
      <c r="I201" s="195" t="s">
        <v>4780</v>
      </c>
      <c r="J201" s="195" t="s">
        <v>3920</v>
      </c>
      <c r="K201" s="198" t="s">
        <v>4793</v>
      </c>
      <c r="L201" s="235"/>
      <c r="M201" s="235"/>
      <c r="N201" s="251" t="s">
        <v>3723</v>
      </c>
      <c r="O201" s="345">
        <v>52</v>
      </c>
      <c r="P201" s="354"/>
    </row>
    <row r="202" spans="2:17" ht="69.95" hidden="1" customHeight="1">
      <c r="B202" s="344">
        <v>189</v>
      </c>
      <c r="C202" s="199">
        <v>7</v>
      </c>
      <c r="D202" s="195" t="s">
        <v>4794</v>
      </c>
      <c r="E202" s="195" t="s">
        <v>4778</v>
      </c>
      <c r="F202" s="196">
        <v>2778750</v>
      </c>
      <c r="G202" s="241" t="s">
        <v>3920</v>
      </c>
      <c r="H202" s="195" t="s">
        <v>4795</v>
      </c>
      <c r="I202" s="195" t="s">
        <v>4780</v>
      </c>
      <c r="J202" s="195" t="s">
        <v>3920</v>
      </c>
      <c r="K202" s="198" t="s">
        <v>4796</v>
      </c>
      <c r="L202" s="235" t="s">
        <v>532</v>
      </c>
      <c r="M202" s="235" t="s">
        <v>4219</v>
      </c>
      <c r="N202" s="209" t="s">
        <v>7761</v>
      </c>
      <c r="O202" s="345">
        <v>52</v>
      </c>
      <c r="P202" s="354"/>
    </row>
    <row r="203" spans="2:17" ht="69.95" hidden="1" customHeight="1">
      <c r="B203" s="344">
        <v>190</v>
      </c>
      <c r="C203" s="199">
        <v>7</v>
      </c>
      <c r="D203" s="195" t="s">
        <v>4797</v>
      </c>
      <c r="E203" s="195" t="s">
        <v>4778</v>
      </c>
      <c r="F203" s="196">
        <v>3441085</v>
      </c>
      <c r="G203" s="241" t="s">
        <v>3920</v>
      </c>
      <c r="H203" s="195" t="s">
        <v>4798</v>
      </c>
      <c r="I203" s="195" t="s">
        <v>4780</v>
      </c>
      <c r="J203" s="195" t="s">
        <v>3920</v>
      </c>
      <c r="K203" s="198" t="s">
        <v>4799</v>
      </c>
      <c r="L203" s="235" t="s">
        <v>524</v>
      </c>
      <c r="M203" s="235" t="s">
        <v>4253</v>
      </c>
      <c r="N203" s="209" t="s">
        <v>7761</v>
      </c>
      <c r="O203" s="345">
        <v>52</v>
      </c>
      <c r="P203" s="354"/>
    </row>
    <row r="204" spans="2:17" ht="69.95" hidden="1" customHeight="1">
      <c r="B204" s="344">
        <v>191</v>
      </c>
      <c r="C204" s="199">
        <v>7</v>
      </c>
      <c r="D204" s="351" t="s">
        <v>4800</v>
      </c>
      <c r="E204" s="351" t="s">
        <v>4801</v>
      </c>
      <c r="F204" s="352">
        <v>28309000</v>
      </c>
      <c r="G204" s="232" t="s">
        <v>4087</v>
      </c>
      <c r="H204" s="351" t="s">
        <v>4802</v>
      </c>
      <c r="I204" s="351" t="s">
        <v>4778</v>
      </c>
      <c r="J204" s="351" t="s">
        <v>3920</v>
      </c>
      <c r="K204" s="353" t="s">
        <v>4803</v>
      </c>
      <c r="L204" s="235" t="s">
        <v>565</v>
      </c>
      <c r="M204" s="235" t="s">
        <v>4220</v>
      </c>
      <c r="N204" s="199" t="s">
        <v>4407</v>
      </c>
      <c r="O204" s="345">
        <v>51</v>
      </c>
      <c r="P204" s="354"/>
    </row>
    <row r="205" spans="2:17" ht="69.95" hidden="1" customHeight="1">
      <c r="B205" s="344">
        <v>192</v>
      </c>
      <c r="C205" s="199">
        <v>7</v>
      </c>
      <c r="D205" s="195" t="s">
        <v>4804</v>
      </c>
      <c r="E205" s="195" t="s">
        <v>4805</v>
      </c>
      <c r="F205" s="196">
        <v>1360000</v>
      </c>
      <c r="G205" s="241" t="s">
        <v>3920</v>
      </c>
      <c r="H205" s="195" t="s">
        <v>4806</v>
      </c>
      <c r="I205" s="195" t="s">
        <v>4801</v>
      </c>
      <c r="J205" s="195" t="s">
        <v>3920</v>
      </c>
      <c r="K205" s="198" t="s">
        <v>4807</v>
      </c>
      <c r="L205" s="235" t="s">
        <v>524</v>
      </c>
      <c r="M205" s="235" t="s">
        <v>4253</v>
      </c>
      <c r="N205" s="209" t="s">
        <v>7761</v>
      </c>
      <c r="O205" s="346">
        <v>52</v>
      </c>
      <c r="P205" s="355"/>
    </row>
    <row r="206" spans="2:17" ht="69.95" hidden="1" customHeight="1">
      <c r="B206" s="344">
        <v>193</v>
      </c>
      <c r="C206" s="199">
        <v>7</v>
      </c>
      <c r="D206" s="195" t="s">
        <v>4808</v>
      </c>
      <c r="E206" s="195" t="s">
        <v>4805</v>
      </c>
      <c r="F206" s="196">
        <v>1120000</v>
      </c>
      <c r="G206" s="241" t="s">
        <v>3920</v>
      </c>
      <c r="H206" s="195" t="s">
        <v>4809</v>
      </c>
      <c r="I206" s="195" t="s">
        <v>4801</v>
      </c>
      <c r="J206" s="195" t="s">
        <v>3920</v>
      </c>
      <c r="K206" s="198" t="s">
        <v>4810</v>
      </c>
      <c r="L206" s="235" t="s">
        <v>524</v>
      </c>
      <c r="M206" s="235" t="s">
        <v>4252</v>
      </c>
      <c r="N206" s="209" t="s">
        <v>7761</v>
      </c>
      <c r="O206" s="346">
        <v>52</v>
      </c>
      <c r="P206" s="355"/>
    </row>
    <row r="207" spans="2:17" ht="69.95" hidden="1" customHeight="1">
      <c r="B207" s="344">
        <v>194</v>
      </c>
      <c r="C207" s="199">
        <v>7</v>
      </c>
      <c r="D207" s="195" t="s">
        <v>4811</v>
      </c>
      <c r="E207" s="195" t="s">
        <v>4805</v>
      </c>
      <c r="F207" s="196">
        <v>1530000</v>
      </c>
      <c r="G207" s="241" t="s">
        <v>3920</v>
      </c>
      <c r="H207" s="195" t="s">
        <v>4812</v>
      </c>
      <c r="I207" s="195" t="s">
        <v>4801</v>
      </c>
      <c r="J207" s="195" t="s">
        <v>3920</v>
      </c>
      <c r="K207" s="198" t="s">
        <v>4813</v>
      </c>
      <c r="L207" s="235" t="s">
        <v>524</v>
      </c>
      <c r="M207" s="235" t="s">
        <v>4252</v>
      </c>
      <c r="N207" s="209" t="s">
        <v>7761</v>
      </c>
      <c r="O207" s="346">
        <v>52</v>
      </c>
      <c r="P207" s="355"/>
      <c r="Q207" s="210" t="s">
        <v>3726</v>
      </c>
    </row>
    <row r="208" spans="2:17" ht="69.95" hidden="1" customHeight="1">
      <c r="B208" s="344">
        <v>195</v>
      </c>
      <c r="C208" s="199">
        <v>7</v>
      </c>
      <c r="D208" s="195" t="s">
        <v>4814</v>
      </c>
      <c r="E208" s="195" t="s">
        <v>4805</v>
      </c>
      <c r="F208" s="196">
        <v>1800000</v>
      </c>
      <c r="G208" s="241" t="s">
        <v>3920</v>
      </c>
      <c r="H208" s="195" t="s">
        <v>4815</v>
      </c>
      <c r="I208" s="195" t="s">
        <v>4801</v>
      </c>
      <c r="J208" s="195" t="s">
        <v>3920</v>
      </c>
      <c r="K208" s="198" t="s">
        <v>4816</v>
      </c>
      <c r="L208" s="235" t="s">
        <v>524</v>
      </c>
      <c r="M208" s="235" t="s">
        <v>4252</v>
      </c>
      <c r="N208" s="209" t="s">
        <v>7761</v>
      </c>
      <c r="O208" s="346">
        <v>52</v>
      </c>
      <c r="P208" s="355"/>
    </row>
    <row r="209" spans="2:17" ht="69.95" hidden="1" customHeight="1">
      <c r="B209" s="344">
        <v>196</v>
      </c>
      <c r="C209" s="250">
        <v>7</v>
      </c>
      <c r="D209" s="195" t="s">
        <v>7697</v>
      </c>
      <c r="E209" s="195" t="s">
        <v>7698</v>
      </c>
      <c r="F209" s="196">
        <v>8245100</v>
      </c>
      <c r="G209" s="241" t="s">
        <v>3920</v>
      </c>
      <c r="H209" s="195" t="s">
        <v>7699</v>
      </c>
      <c r="I209" s="195" t="s">
        <v>7700</v>
      </c>
      <c r="J209" s="195" t="s">
        <v>3920</v>
      </c>
      <c r="K209" s="198" t="s">
        <v>7701</v>
      </c>
      <c r="L209" s="235" t="s">
        <v>528</v>
      </c>
      <c r="M209" s="235" t="s">
        <v>4251</v>
      </c>
      <c r="N209" s="209" t="s">
        <v>7761</v>
      </c>
      <c r="O209" s="346">
        <v>52</v>
      </c>
    </row>
    <row r="210" spans="2:17" ht="69.95" hidden="1" customHeight="1">
      <c r="B210" s="344">
        <v>197</v>
      </c>
      <c r="C210" s="250">
        <v>7</v>
      </c>
      <c r="D210" s="195" t="s">
        <v>7702</v>
      </c>
      <c r="E210" s="195" t="s">
        <v>7698</v>
      </c>
      <c r="F210" s="196">
        <v>24583450</v>
      </c>
      <c r="G210" s="241" t="s">
        <v>3920</v>
      </c>
      <c r="H210" s="195" t="s">
        <v>7703</v>
      </c>
      <c r="I210" s="195" t="s">
        <v>7700</v>
      </c>
      <c r="J210" s="195" t="s">
        <v>3920</v>
      </c>
      <c r="K210" s="198" t="s">
        <v>7704</v>
      </c>
      <c r="L210" s="235" t="s">
        <v>528</v>
      </c>
      <c r="M210" s="235" t="s">
        <v>4251</v>
      </c>
      <c r="N210" s="209" t="s">
        <v>7761</v>
      </c>
      <c r="O210" s="346">
        <v>52</v>
      </c>
      <c r="P210" s="210" t="s">
        <v>3726</v>
      </c>
    </row>
    <row r="211" spans="2:17" ht="69.95" hidden="1" customHeight="1">
      <c r="B211" s="344">
        <v>198</v>
      </c>
      <c r="C211" s="250">
        <v>7</v>
      </c>
      <c r="D211" s="195" t="s">
        <v>7705</v>
      </c>
      <c r="E211" s="195" t="s">
        <v>7698</v>
      </c>
      <c r="F211" s="196">
        <v>3600000</v>
      </c>
      <c r="G211" s="241" t="s">
        <v>3920</v>
      </c>
      <c r="H211" s="195" t="s">
        <v>7706</v>
      </c>
      <c r="I211" s="195" t="s">
        <v>7700</v>
      </c>
      <c r="J211" s="195" t="s">
        <v>3920</v>
      </c>
      <c r="K211" s="198" t="s">
        <v>7707</v>
      </c>
      <c r="L211" s="235" t="s">
        <v>528</v>
      </c>
      <c r="M211" s="235" t="s">
        <v>4251</v>
      </c>
      <c r="N211" s="209" t="s">
        <v>7761</v>
      </c>
      <c r="O211" s="346">
        <v>52</v>
      </c>
    </row>
    <row r="212" spans="2:17" ht="69.95" hidden="1" customHeight="1">
      <c r="B212" s="344">
        <v>199</v>
      </c>
      <c r="C212" s="250">
        <v>7</v>
      </c>
      <c r="D212" s="195" t="s">
        <v>7708</v>
      </c>
      <c r="E212" s="195" t="s">
        <v>7698</v>
      </c>
      <c r="F212" s="196">
        <v>228300</v>
      </c>
      <c r="G212" s="232" t="s">
        <v>4099</v>
      </c>
      <c r="H212" s="195" t="s">
        <v>7709</v>
      </c>
      <c r="I212" s="195" t="s">
        <v>7700</v>
      </c>
      <c r="J212" s="195" t="s">
        <v>3920</v>
      </c>
      <c r="K212" s="198" t="s">
        <v>7710</v>
      </c>
      <c r="L212" s="235" t="s">
        <v>565</v>
      </c>
      <c r="M212" s="235" t="s">
        <v>4220</v>
      </c>
      <c r="N212" s="250" t="s">
        <v>4407</v>
      </c>
      <c r="O212" s="346">
        <v>51</v>
      </c>
    </row>
    <row r="213" spans="2:17" ht="69.95" hidden="1" customHeight="1">
      <c r="B213" s="344">
        <v>200</v>
      </c>
      <c r="C213" s="250">
        <v>7</v>
      </c>
      <c r="D213" s="195" t="s">
        <v>7711</v>
      </c>
      <c r="E213" s="195" t="s">
        <v>7698</v>
      </c>
      <c r="F213" s="196">
        <v>221543</v>
      </c>
      <c r="G213" s="232" t="s">
        <v>4099</v>
      </c>
      <c r="H213" s="195" t="s">
        <v>7712</v>
      </c>
      <c r="I213" s="195" t="s">
        <v>7700</v>
      </c>
      <c r="J213" s="195" t="s">
        <v>3920</v>
      </c>
      <c r="K213" s="198" t="s">
        <v>7713</v>
      </c>
      <c r="L213" s="235" t="s">
        <v>565</v>
      </c>
      <c r="M213" s="235" t="s">
        <v>4220</v>
      </c>
      <c r="N213" s="250" t="s">
        <v>4407</v>
      </c>
      <c r="O213" s="346">
        <v>51</v>
      </c>
      <c r="Q213" s="210" t="s">
        <v>3726</v>
      </c>
    </row>
    <row r="214" spans="2:17" ht="69.95" hidden="1" customHeight="1">
      <c r="B214" s="344">
        <v>201</v>
      </c>
      <c r="C214" s="250">
        <v>7</v>
      </c>
      <c r="D214" s="195" t="s">
        <v>7714</v>
      </c>
      <c r="E214" s="195" t="s">
        <v>7715</v>
      </c>
      <c r="F214" s="196">
        <v>17775000</v>
      </c>
      <c r="G214" s="240" t="s">
        <v>3920</v>
      </c>
      <c r="H214" s="195" t="s">
        <v>7716</v>
      </c>
      <c r="I214" s="195" t="s">
        <v>7698</v>
      </c>
      <c r="J214" s="195" t="s">
        <v>3920</v>
      </c>
      <c r="K214" s="198" t="s">
        <v>7717</v>
      </c>
      <c r="L214" s="235" t="s">
        <v>532</v>
      </c>
      <c r="M214" s="235" t="s">
        <v>4219</v>
      </c>
      <c r="N214" s="250" t="s">
        <v>4406</v>
      </c>
      <c r="O214" s="346">
        <v>52</v>
      </c>
    </row>
    <row r="215" spans="2:17" ht="69.95" hidden="1" customHeight="1">
      <c r="B215" s="344">
        <v>202</v>
      </c>
      <c r="C215" s="250">
        <v>7</v>
      </c>
      <c r="D215" s="195" t="s">
        <v>7718</v>
      </c>
      <c r="E215" s="195" t="s">
        <v>7715</v>
      </c>
      <c r="F215" s="196">
        <v>23700000</v>
      </c>
      <c r="G215" s="240" t="s">
        <v>3920</v>
      </c>
      <c r="H215" s="195" t="s">
        <v>7719</v>
      </c>
      <c r="I215" s="195" t="s">
        <v>7698</v>
      </c>
      <c r="J215" s="195" t="s">
        <v>3920</v>
      </c>
      <c r="K215" s="198" t="s">
        <v>7720</v>
      </c>
      <c r="L215" s="235" t="s">
        <v>532</v>
      </c>
      <c r="M215" s="235" t="s">
        <v>4219</v>
      </c>
      <c r="N215" s="250" t="s">
        <v>4406</v>
      </c>
      <c r="O215" s="346">
        <v>52</v>
      </c>
    </row>
    <row r="216" spans="2:17" ht="69.95" hidden="1" customHeight="1">
      <c r="B216" s="344">
        <v>203</v>
      </c>
      <c r="C216" s="250">
        <v>7</v>
      </c>
      <c r="D216" s="195" t="s">
        <v>7721</v>
      </c>
      <c r="E216" s="195" t="s">
        <v>7715</v>
      </c>
      <c r="F216" s="196">
        <v>11850000</v>
      </c>
      <c r="G216" s="240" t="s">
        <v>3920</v>
      </c>
      <c r="H216" s="195" t="s">
        <v>7722</v>
      </c>
      <c r="I216" s="195" t="s">
        <v>7698</v>
      </c>
      <c r="J216" s="195" t="s">
        <v>3920</v>
      </c>
      <c r="K216" s="198" t="s">
        <v>7723</v>
      </c>
      <c r="L216" s="235" t="s">
        <v>532</v>
      </c>
      <c r="M216" s="235" t="s">
        <v>4219</v>
      </c>
      <c r="N216" s="250" t="s">
        <v>4406</v>
      </c>
      <c r="O216" s="346">
        <v>52</v>
      </c>
    </row>
    <row r="217" spans="2:17" ht="69.95" hidden="1" customHeight="1">
      <c r="B217" s="344">
        <v>204</v>
      </c>
      <c r="C217" s="250">
        <v>7</v>
      </c>
      <c r="D217" s="195" t="s">
        <v>7724</v>
      </c>
      <c r="E217" s="195" t="s">
        <v>7715</v>
      </c>
      <c r="F217" s="196">
        <v>1975000</v>
      </c>
      <c r="G217" s="240" t="s">
        <v>3920</v>
      </c>
      <c r="H217" s="195" t="s">
        <v>7725</v>
      </c>
      <c r="I217" s="195" t="s">
        <v>7698</v>
      </c>
      <c r="J217" s="195" t="s">
        <v>3920</v>
      </c>
      <c r="K217" s="198" t="s">
        <v>7726</v>
      </c>
      <c r="L217" s="235" t="s">
        <v>532</v>
      </c>
      <c r="M217" s="235" t="s">
        <v>4219</v>
      </c>
      <c r="N217" s="250" t="s">
        <v>4406</v>
      </c>
      <c r="O217" s="346">
        <v>52</v>
      </c>
    </row>
    <row r="218" spans="2:17" ht="69.95" hidden="1" customHeight="1">
      <c r="B218" s="344">
        <v>205</v>
      </c>
      <c r="C218" s="250">
        <v>7</v>
      </c>
      <c r="D218" s="195" t="s">
        <v>7727</v>
      </c>
      <c r="E218" s="195" t="s">
        <v>7715</v>
      </c>
      <c r="F218" s="196">
        <v>3950000</v>
      </c>
      <c r="G218" s="240" t="s">
        <v>3920</v>
      </c>
      <c r="H218" s="195" t="s">
        <v>7728</v>
      </c>
      <c r="I218" s="195" t="s">
        <v>7698</v>
      </c>
      <c r="J218" s="195" t="s">
        <v>3920</v>
      </c>
      <c r="K218" s="198" t="s">
        <v>7729</v>
      </c>
      <c r="L218" s="235" t="s">
        <v>532</v>
      </c>
      <c r="M218" s="235" t="s">
        <v>4219</v>
      </c>
      <c r="N218" s="250" t="s">
        <v>4406</v>
      </c>
      <c r="O218" s="346">
        <v>52</v>
      </c>
    </row>
    <row r="219" spans="2:17" ht="69.95" hidden="1" customHeight="1">
      <c r="B219" s="344">
        <v>206</v>
      </c>
      <c r="C219" s="250">
        <v>7</v>
      </c>
      <c r="D219" s="195" t="s">
        <v>7730</v>
      </c>
      <c r="E219" s="195" t="s">
        <v>7715</v>
      </c>
      <c r="F219" s="196">
        <v>120000000</v>
      </c>
      <c r="G219" s="240" t="s">
        <v>3920</v>
      </c>
      <c r="H219" s="195" t="s">
        <v>7731</v>
      </c>
      <c r="I219" s="195" t="s">
        <v>7698</v>
      </c>
      <c r="J219" s="195" t="s">
        <v>3920</v>
      </c>
      <c r="K219" s="198" t="s">
        <v>7732</v>
      </c>
      <c r="L219" s="235" t="s">
        <v>532</v>
      </c>
      <c r="M219" s="235" t="s">
        <v>4219</v>
      </c>
      <c r="N219" s="250" t="s">
        <v>4406</v>
      </c>
      <c r="O219" s="346">
        <v>52</v>
      </c>
    </row>
    <row r="220" spans="2:17" ht="69.95" hidden="1" customHeight="1">
      <c r="B220" s="344">
        <v>207</v>
      </c>
      <c r="C220" s="250">
        <v>7</v>
      </c>
      <c r="D220" s="195" t="s">
        <v>7733</v>
      </c>
      <c r="E220" s="195" t="s">
        <v>7715</v>
      </c>
      <c r="F220" s="196">
        <v>1911000</v>
      </c>
      <c r="G220" s="232" t="s">
        <v>4099</v>
      </c>
      <c r="H220" s="195" t="s">
        <v>7734</v>
      </c>
      <c r="I220" s="195" t="s">
        <v>7698</v>
      </c>
      <c r="J220" s="195" t="s">
        <v>3920</v>
      </c>
      <c r="K220" s="198" t="s">
        <v>7735</v>
      </c>
      <c r="L220" s="235" t="s">
        <v>565</v>
      </c>
      <c r="M220" s="235" t="s">
        <v>4220</v>
      </c>
      <c r="N220" s="250" t="s">
        <v>4407</v>
      </c>
      <c r="O220" s="346">
        <v>51</v>
      </c>
    </row>
    <row r="221" spans="2:17" ht="69.95" hidden="1" customHeight="1">
      <c r="B221" s="344">
        <v>208</v>
      </c>
      <c r="C221" s="250">
        <v>7</v>
      </c>
      <c r="D221" s="195" t="s">
        <v>7736</v>
      </c>
      <c r="E221" s="195" t="s">
        <v>7715</v>
      </c>
      <c r="F221" s="196">
        <v>9152930</v>
      </c>
      <c r="G221" s="232" t="s">
        <v>4099</v>
      </c>
      <c r="H221" s="195" t="s">
        <v>7737</v>
      </c>
      <c r="I221" s="195" t="s">
        <v>7698</v>
      </c>
      <c r="J221" s="195" t="s">
        <v>3920</v>
      </c>
      <c r="K221" s="198" t="s">
        <v>7738</v>
      </c>
      <c r="L221" s="235" t="s">
        <v>565</v>
      </c>
      <c r="M221" s="235" t="s">
        <v>4220</v>
      </c>
      <c r="N221" s="250" t="s">
        <v>4407</v>
      </c>
      <c r="O221" s="346">
        <v>51</v>
      </c>
    </row>
    <row r="222" spans="2:17" ht="69.95" hidden="1" customHeight="1">
      <c r="B222" s="344">
        <v>209</v>
      </c>
      <c r="C222" s="250">
        <v>7</v>
      </c>
      <c r="D222" s="195" t="s">
        <v>7739</v>
      </c>
      <c r="E222" s="195" t="s">
        <v>7715</v>
      </c>
      <c r="F222" s="196">
        <v>4256000</v>
      </c>
      <c r="G222" s="241" t="s">
        <v>3920</v>
      </c>
      <c r="H222" s="195" t="s">
        <v>7740</v>
      </c>
      <c r="I222" s="195" t="s">
        <v>7698</v>
      </c>
      <c r="J222" s="195" t="s">
        <v>3920</v>
      </c>
      <c r="K222" s="198" t="s">
        <v>7741</v>
      </c>
      <c r="L222" s="235" t="s">
        <v>532</v>
      </c>
      <c r="M222" s="235" t="s">
        <v>4219</v>
      </c>
      <c r="N222" s="209" t="s">
        <v>7761</v>
      </c>
      <c r="O222" s="346">
        <v>52</v>
      </c>
    </row>
    <row r="223" spans="2:17" ht="69.95" hidden="1" customHeight="1">
      <c r="B223" s="344">
        <v>210</v>
      </c>
      <c r="C223" s="250">
        <v>7</v>
      </c>
      <c r="D223" s="195" t="s">
        <v>7742</v>
      </c>
      <c r="E223" s="195" t="s">
        <v>7715</v>
      </c>
      <c r="F223" s="196">
        <v>830688886</v>
      </c>
      <c r="G223" s="240" t="s">
        <v>3920</v>
      </c>
      <c r="H223" s="195" t="s">
        <v>7743</v>
      </c>
      <c r="I223" s="195" t="s">
        <v>7698</v>
      </c>
      <c r="J223" s="195" t="s">
        <v>3920</v>
      </c>
      <c r="K223" s="198" t="s">
        <v>7744</v>
      </c>
      <c r="L223" s="235" t="s">
        <v>532</v>
      </c>
      <c r="M223" s="235" t="s">
        <v>4219</v>
      </c>
      <c r="N223" s="250" t="s">
        <v>4406</v>
      </c>
      <c r="O223" s="346">
        <v>52</v>
      </c>
    </row>
    <row r="224" spans="2:17" ht="69.95" hidden="1" customHeight="1">
      <c r="B224" s="344">
        <v>211</v>
      </c>
      <c r="C224" s="250">
        <v>8</v>
      </c>
      <c r="D224" s="195" t="s">
        <v>7688</v>
      </c>
      <c r="E224" s="195" t="s">
        <v>7689</v>
      </c>
      <c r="F224" s="196">
        <v>63640000</v>
      </c>
      <c r="G224" s="227" t="s">
        <v>3931</v>
      </c>
      <c r="H224" s="195" t="s">
        <v>7690</v>
      </c>
      <c r="I224" s="195" t="s">
        <v>7691</v>
      </c>
      <c r="J224" s="195" t="s">
        <v>3934</v>
      </c>
      <c r="K224" s="198" t="s">
        <v>7692</v>
      </c>
      <c r="L224" s="235" t="s">
        <v>565</v>
      </c>
      <c r="M224" s="235" t="s">
        <v>4218</v>
      </c>
      <c r="N224" s="250" t="s">
        <v>4408</v>
      </c>
      <c r="O224" s="346">
        <v>52</v>
      </c>
    </row>
    <row r="225" spans="2:15" ht="69.95" hidden="1" customHeight="1">
      <c r="B225" s="344">
        <v>212</v>
      </c>
      <c r="C225" s="250">
        <v>8</v>
      </c>
      <c r="D225" s="195" t="s">
        <v>7693</v>
      </c>
      <c r="E225" s="195" t="s">
        <v>7689</v>
      </c>
      <c r="F225" s="196">
        <v>206927988</v>
      </c>
      <c r="G225" s="232" t="s">
        <v>4071</v>
      </c>
      <c r="H225" s="195" t="s">
        <v>7694</v>
      </c>
      <c r="I225" s="195" t="s">
        <v>7695</v>
      </c>
      <c r="J225" s="195" t="s">
        <v>3934</v>
      </c>
      <c r="K225" s="198" t="s">
        <v>7696</v>
      </c>
      <c r="L225" s="235" t="s">
        <v>565</v>
      </c>
      <c r="M225" s="235" t="s">
        <v>4220</v>
      </c>
      <c r="N225" s="250" t="s">
        <v>4407</v>
      </c>
      <c r="O225" s="346">
        <v>51</v>
      </c>
    </row>
    <row r="226" spans="2:15" ht="69.95" hidden="1" customHeight="1">
      <c r="B226" s="344">
        <v>213</v>
      </c>
      <c r="C226" s="250">
        <v>8</v>
      </c>
      <c r="D226" s="195" t="s">
        <v>7746</v>
      </c>
      <c r="E226" s="195" t="s">
        <v>7689</v>
      </c>
      <c r="F226" s="196">
        <v>149397390</v>
      </c>
      <c r="G226" s="230" t="s">
        <v>3944</v>
      </c>
      <c r="H226" s="195" t="s">
        <v>7747</v>
      </c>
      <c r="I226" s="195" t="s">
        <v>7689</v>
      </c>
      <c r="J226" s="195" t="s">
        <v>3947</v>
      </c>
      <c r="K226" s="198" t="s">
        <v>7748</v>
      </c>
      <c r="L226" s="235"/>
      <c r="M226" s="235"/>
      <c r="N226" s="251" t="s">
        <v>3724</v>
      </c>
      <c r="O226" s="346">
        <v>52</v>
      </c>
    </row>
    <row r="227" spans="2:15" ht="69.95" hidden="1" customHeight="1">
      <c r="B227" s="199">
        <v>214</v>
      </c>
      <c r="C227" s="250">
        <v>8</v>
      </c>
      <c r="D227" s="195" t="s">
        <v>7762</v>
      </c>
      <c r="E227" s="195" t="s">
        <v>7763</v>
      </c>
      <c r="F227" s="196">
        <v>16200000</v>
      </c>
      <c r="G227" s="240" t="s">
        <v>3920</v>
      </c>
      <c r="H227" s="195" t="s">
        <v>7764</v>
      </c>
      <c r="I227" s="195" t="s">
        <v>7765</v>
      </c>
      <c r="J227" s="195" t="s">
        <v>3920</v>
      </c>
      <c r="K227" s="198" t="s">
        <v>7766</v>
      </c>
      <c r="L227" s="235" t="s">
        <v>532</v>
      </c>
      <c r="M227" s="235" t="s">
        <v>4219</v>
      </c>
      <c r="N227" s="250" t="s">
        <v>4406</v>
      </c>
      <c r="O227" s="250">
        <v>52</v>
      </c>
    </row>
    <row r="228" spans="2:15" ht="69.95" hidden="1" customHeight="1">
      <c r="B228" s="344">
        <v>215</v>
      </c>
      <c r="C228" s="250">
        <v>8</v>
      </c>
      <c r="D228" s="195" t="s">
        <v>7767</v>
      </c>
      <c r="E228" s="195" t="s">
        <v>7768</v>
      </c>
      <c r="F228" s="487">
        <v>26666000</v>
      </c>
      <c r="G228" s="232" t="s">
        <v>4087</v>
      </c>
      <c r="H228" s="195" t="s">
        <v>7769</v>
      </c>
      <c r="I228" s="195" t="s">
        <v>7770</v>
      </c>
      <c r="J228" s="195" t="s">
        <v>3920</v>
      </c>
      <c r="K228" s="198" t="s">
        <v>7771</v>
      </c>
      <c r="L228" s="235" t="s">
        <v>565</v>
      </c>
      <c r="M228" s="235" t="s">
        <v>4220</v>
      </c>
      <c r="N228" s="250" t="s">
        <v>4407</v>
      </c>
      <c r="O228" s="346">
        <v>51</v>
      </c>
    </row>
    <row r="229" spans="2:15" ht="69.95" hidden="1" customHeight="1">
      <c r="B229" s="199">
        <v>216</v>
      </c>
      <c r="C229" s="250">
        <v>8</v>
      </c>
      <c r="D229" s="195" t="s">
        <v>7772</v>
      </c>
      <c r="E229" s="195" t="s">
        <v>7773</v>
      </c>
      <c r="F229" s="487">
        <v>237142610</v>
      </c>
      <c r="G229" s="232" t="s">
        <v>3920</v>
      </c>
      <c r="H229" s="195" t="s">
        <v>7774</v>
      </c>
      <c r="I229" s="195" t="s">
        <v>7763</v>
      </c>
      <c r="J229" s="195" t="s">
        <v>3920</v>
      </c>
      <c r="K229" s="198" t="s">
        <v>7775</v>
      </c>
      <c r="L229" s="235" t="s">
        <v>565</v>
      </c>
      <c r="M229" s="235" t="s">
        <v>4220</v>
      </c>
      <c r="N229" s="250" t="s">
        <v>4407</v>
      </c>
      <c r="O229" s="346">
        <v>51</v>
      </c>
    </row>
    <row r="230" spans="2:15" ht="69.95" customHeight="1">
      <c r="B230" s="347"/>
      <c r="C230" s="333"/>
      <c r="D230" s="333"/>
      <c r="E230" s="334"/>
      <c r="F230" s="335">
        <f>SUBTOTAL(109,Table1[Nilai SP2D])</f>
        <v>37413310</v>
      </c>
      <c r="G230" s="336"/>
      <c r="H230" s="337"/>
      <c r="I230" s="333"/>
      <c r="J230" s="333"/>
      <c r="K230" s="338"/>
      <c r="L230" s="339"/>
      <c r="M230" s="339"/>
      <c r="N230" s="333"/>
      <c r="O230" s="348"/>
    </row>
  </sheetData>
  <sortState xmlns:xlrd2="http://schemas.microsoft.com/office/spreadsheetml/2017/richdata2" ref="B14:K54">
    <sortCondition ref="H14:H54"/>
  </sortState>
  <phoneticPr fontId="26" type="noConversion"/>
  <conditionalFormatting sqref="D116:D119">
    <cfRule type="duplicateValues" dxfId="5039" priority="3"/>
  </conditionalFormatting>
  <conditionalFormatting sqref="D14:D174">
    <cfRule type="duplicateValues" dxfId="5038" priority="28"/>
    <cfRule type="duplicateValues" dxfId="5037" priority="29"/>
  </conditionalFormatting>
  <dataValidations count="2">
    <dataValidation type="list" allowBlank="1" showInputMessage="1" showErrorMessage="1" sqref="L14:L229" xr:uid="{8DDB7010-4A22-4C04-8AC4-F6FB6B7050C1}">
      <formula1>#REF!</formula1>
    </dataValidation>
    <dataValidation type="list" allowBlank="1" showInputMessage="1" showErrorMessage="1" sqref="M14:M229" xr:uid="{1D7AA939-12B2-4A2A-99CA-5C400ED59A4C}">
      <formula1>#REF!</formula1>
    </dataValidation>
  </dataValidations>
  <pageMargins left="0.4" right="0.16" top="0.31" bottom="0.25" header="0.22" footer="0.17"/>
  <pageSetup scale="49"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view="pageBreakPreview" zoomScale="85" zoomScaleNormal="70" zoomScaleSheetLayoutView="85" workbookViewId="0">
      <pane xSplit="3" ySplit="6" topLeftCell="D7" activePane="bottomRight" state="frozen"/>
      <selection pane="topRight" activeCell="D1" sqref="D1"/>
      <selection pane="bottomLeft" activeCell="A7" sqref="A7"/>
      <selection pane="bottomRight" activeCell="D24" sqref="D24"/>
    </sheetView>
  </sheetViews>
  <sheetFormatPr defaultRowHeight="15"/>
  <cols>
    <col min="3" max="3" width="144.85546875" style="233" bestFit="1" customWidth="1"/>
    <col min="4" max="4" width="21.140625" bestFit="1" customWidth="1"/>
    <col min="5" max="5" width="19.7109375" bestFit="1" customWidth="1"/>
    <col min="6" max="6" width="14.7109375" style="208" bestFit="1" customWidth="1"/>
    <col min="7" max="7" width="19.7109375" bestFit="1" customWidth="1"/>
    <col min="8" max="8" width="14.28515625" bestFit="1" customWidth="1"/>
    <col min="9" max="9" width="18.5703125" style="171" bestFit="1" customWidth="1"/>
    <col min="10" max="10" width="21.42578125" customWidth="1"/>
    <col min="13" max="13" width="14.28515625" style="159" customWidth="1"/>
    <col min="15" max="15" width="13" bestFit="1" customWidth="1"/>
    <col min="18" max="18" width="19.28515625" customWidth="1"/>
    <col min="21" max="21" width="11.5703125" bestFit="1" customWidth="1"/>
  </cols>
  <sheetData>
    <row r="1" spans="3:18" ht="19.5">
      <c r="C1" s="503" t="str">
        <f>'PERSUBBID - Gaji'!A1</f>
        <v>REALISASI TANPA GAJI (BERDASARKAN PAGU SETELAH BLOKIR)</v>
      </c>
      <c r="D1" s="503"/>
      <c r="E1" s="503"/>
      <c r="F1" s="503"/>
      <c r="G1" s="503"/>
      <c r="H1" s="503"/>
    </row>
    <row r="2" spans="3:18" ht="19.5">
      <c r="C2" s="503" t="str">
        <f>'PER BULAN'!B5</f>
        <v>Berdasarkan DIPA Revisi 3 TA. 2022 (Tanggal 13 Juli 2022)</v>
      </c>
      <c r="D2" s="503"/>
      <c r="E2" s="503"/>
      <c r="F2" s="503"/>
      <c r="G2" s="503"/>
      <c r="H2" s="503"/>
    </row>
    <row r="3" spans="3:18" ht="19.5">
      <c r="C3" s="503" t="str">
        <f>'PER BULAN'!B6</f>
        <v>SAMPAI DENGAN 18 AGUSTUS 2022</v>
      </c>
      <c r="D3" s="503"/>
      <c r="E3" s="503"/>
      <c r="F3" s="503"/>
      <c r="G3" s="503"/>
      <c r="H3" s="503"/>
    </row>
    <row r="4" spans="3:18">
      <c r="D4" s="233"/>
      <c r="E4" s="233"/>
      <c r="G4" s="233"/>
      <c r="H4" s="233"/>
    </row>
    <row r="5" spans="3:18" s="441" customFormat="1" ht="18.75">
      <c r="C5" s="562" t="s">
        <v>3893</v>
      </c>
      <c r="D5" s="562" t="s">
        <v>7679</v>
      </c>
      <c r="E5" s="562" t="s">
        <v>3889</v>
      </c>
      <c r="F5" s="562" t="s">
        <v>3890</v>
      </c>
      <c r="G5" s="562" t="s">
        <v>3891</v>
      </c>
      <c r="H5" s="562" t="s">
        <v>3892</v>
      </c>
      <c r="I5" s="475"/>
      <c r="M5" s="442"/>
    </row>
    <row r="6" spans="3:18" ht="18.75">
      <c r="C6" s="563" t="s">
        <v>523</v>
      </c>
      <c r="D6" s="564">
        <v>13875804000</v>
      </c>
      <c r="E6" s="564">
        <v>8203483476</v>
      </c>
      <c r="F6" s="565">
        <v>59.120779422943706</v>
      </c>
      <c r="G6" s="564">
        <v>5672320524</v>
      </c>
      <c r="H6" s="566">
        <v>40.879220577056294</v>
      </c>
      <c r="J6" s="161"/>
      <c r="R6" s="159"/>
    </row>
    <row r="7" spans="3:18" ht="18.75">
      <c r="C7" s="567" t="s">
        <v>3771</v>
      </c>
      <c r="D7" s="568">
        <v>1000000000</v>
      </c>
      <c r="E7" s="568">
        <v>554423885</v>
      </c>
      <c r="F7" s="569">
        <v>55.442388499999993</v>
      </c>
      <c r="G7" s="568">
        <v>445576115</v>
      </c>
      <c r="H7" s="570">
        <v>44.5576115</v>
      </c>
      <c r="R7" s="159"/>
    </row>
    <row r="8" spans="3:18" ht="18.75">
      <c r="C8" s="567" t="s">
        <v>3781</v>
      </c>
      <c r="D8" s="568">
        <v>1000000000</v>
      </c>
      <c r="E8" s="568">
        <v>554423885</v>
      </c>
      <c r="F8" s="569">
        <v>55.442388499999993</v>
      </c>
      <c r="G8" s="568">
        <v>445576115</v>
      </c>
      <c r="H8" s="570">
        <v>44.5576115</v>
      </c>
    </row>
    <row r="9" spans="3:18" ht="18.75">
      <c r="C9" s="571" t="s">
        <v>528</v>
      </c>
      <c r="D9" s="572">
        <v>821400000</v>
      </c>
      <c r="E9" s="572">
        <v>447570300</v>
      </c>
      <c r="F9" s="573">
        <v>54.488714390065738</v>
      </c>
      <c r="G9" s="572">
        <v>373829700</v>
      </c>
      <c r="H9" s="574">
        <v>45.511285609934262</v>
      </c>
    </row>
    <row r="10" spans="3:18" ht="18.75">
      <c r="C10" s="575" t="s">
        <v>529</v>
      </c>
      <c r="D10" s="576">
        <v>686300000</v>
      </c>
      <c r="E10" s="576">
        <v>365968440</v>
      </c>
      <c r="F10" s="577">
        <v>53.324849191315749</v>
      </c>
      <c r="G10" s="576">
        <v>320331560</v>
      </c>
      <c r="H10" s="578">
        <v>46.675150808684251</v>
      </c>
    </row>
    <row r="11" spans="3:18" ht="18.75">
      <c r="C11" s="567" t="s">
        <v>3783</v>
      </c>
      <c r="D11" s="568">
        <v>686300000</v>
      </c>
      <c r="E11" s="568">
        <v>365968440</v>
      </c>
      <c r="F11" s="569">
        <v>53.324849191315749</v>
      </c>
      <c r="G11" s="568">
        <v>320331560</v>
      </c>
      <c r="H11" s="570">
        <v>46.675150808684251</v>
      </c>
    </row>
    <row r="12" spans="3:18" ht="18.75">
      <c r="C12" s="579" t="s">
        <v>3789</v>
      </c>
      <c r="D12" s="580">
        <v>686300000</v>
      </c>
      <c r="E12" s="580">
        <v>365968440</v>
      </c>
      <c r="F12" s="581">
        <v>53.324849191315749</v>
      </c>
      <c r="G12" s="580">
        <v>320331560</v>
      </c>
      <c r="H12" s="582">
        <v>46.675150808684251</v>
      </c>
    </row>
    <row r="13" spans="3:18" ht="18.75">
      <c r="C13" s="583" t="s">
        <v>3790</v>
      </c>
      <c r="D13" s="584">
        <v>386924000</v>
      </c>
      <c r="E13" s="584">
        <v>210711850</v>
      </c>
      <c r="F13" s="585">
        <v>54.458201093754845</v>
      </c>
      <c r="G13" s="584">
        <v>176212150</v>
      </c>
      <c r="H13" s="586">
        <v>45.541798906245155</v>
      </c>
    </row>
    <row r="14" spans="3:18" ht="18.75">
      <c r="C14" s="587" t="s">
        <v>3773</v>
      </c>
      <c r="D14" s="568">
        <v>64900000</v>
      </c>
      <c r="E14" s="568">
        <v>35440750</v>
      </c>
      <c r="F14" s="569">
        <v>54.608243451463792</v>
      </c>
      <c r="G14" s="568">
        <v>29459250</v>
      </c>
      <c r="H14" s="570">
        <v>45.391756548536208</v>
      </c>
    </row>
    <row r="15" spans="3:18" ht="18.75">
      <c r="C15" s="587" t="s">
        <v>3786</v>
      </c>
      <c r="D15" s="568">
        <v>6000000</v>
      </c>
      <c r="E15" s="568">
        <v>963000</v>
      </c>
      <c r="F15" s="569">
        <v>16.05</v>
      </c>
      <c r="G15" s="568">
        <v>5037000</v>
      </c>
      <c r="H15" s="570">
        <v>83.95</v>
      </c>
    </row>
    <row r="16" spans="3:18" ht="18.75">
      <c r="C16" s="587" t="s">
        <v>3791</v>
      </c>
      <c r="D16" s="568">
        <v>30000000</v>
      </c>
      <c r="E16" s="568">
        <v>12006500</v>
      </c>
      <c r="F16" s="569">
        <v>40.021666666666668</v>
      </c>
      <c r="G16" s="568">
        <v>17993500</v>
      </c>
      <c r="H16" s="570">
        <v>59.978333333333332</v>
      </c>
    </row>
    <row r="17" spans="3:21" ht="18.75">
      <c r="C17" s="587" t="s">
        <v>3776</v>
      </c>
      <c r="D17" s="568">
        <v>25200000</v>
      </c>
      <c r="E17" s="568">
        <v>9000000</v>
      </c>
      <c r="F17" s="569">
        <v>35.714285714285715</v>
      </c>
      <c r="G17" s="568">
        <v>16200000</v>
      </c>
      <c r="H17" s="570">
        <v>64.285714285714292</v>
      </c>
    </row>
    <row r="18" spans="3:21" ht="18.75">
      <c r="C18" s="587" t="s">
        <v>3778</v>
      </c>
      <c r="D18" s="568">
        <v>6000000</v>
      </c>
      <c r="E18" s="568">
        <v>0</v>
      </c>
      <c r="F18" s="569">
        <v>0</v>
      </c>
      <c r="G18" s="568">
        <v>6000000</v>
      </c>
      <c r="H18" s="570">
        <v>100</v>
      </c>
    </row>
    <row r="19" spans="3:21" ht="18.75">
      <c r="C19" s="587" t="s">
        <v>3777</v>
      </c>
      <c r="D19" s="568">
        <v>253324000</v>
      </c>
      <c r="E19" s="568">
        <v>153301600</v>
      </c>
      <c r="F19" s="569">
        <v>60.516019011226732</v>
      </c>
      <c r="G19" s="568">
        <v>100022400</v>
      </c>
      <c r="H19" s="570">
        <v>39.483980988773268</v>
      </c>
      <c r="I19" s="476"/>
      <c r="J19" s="161"/>
    </row>
    <row r="20" spans="3:21" ht="18.75">
      <c r="C20" s="587" t="s">
        <v>505</v>
      </c>
      <c r="D20" s="568">
        <v>1500000</v>
      </c>
      <c r="E20" s="568">
        <v>0</v>
      </c>
      <c r="F20" s="569">
        <v>0</v>
      </c>
      <c r="G20" s="568">
        <v>1500000</v>
      </c>
      <c r="H20" s="570">
        <v>100</v>
      </c>
    </row>
    <row r="21" spans="3:21" ht="18.75">
      <c r="C21" s="583" t="s">
        <v>3792</v>
      </c>
      <c r="D21" s="584">
        <v>247816000</v>
      </c>
      <c r="E21" s="584">
        <v>155256590</v>
      </c>
      <c r="F21" s="585">
        <v>62.649945927623719</v>
      </c>
      <c r="G21" s="584">
        <v>92559410</v>
      </c>
      <c r="H21" s="586">
        <v>37.350054072376281</v>
      </c>
    </row>
    <row r="22" spans="3:21" ht="18.75">
      <c r="C22" s="587" t="s">
        <v>3773</v>
      </c>
      <c r="D22" s="568">
        <v>71456000</v>
      </c>
      <c r="E22" s="568">
        <v>10438550</v>
      </c>
      <c r="F22" s="569">
        <v>14.60836038961039</v>
      </c>
      <c r="G22" s="568">
        <v>61017450</v>
      </c>
      <c r="H22" s="570">
        <v>85.391639610389618</v>
      </c>
      <c r="U22" s="161"/>
    </row>
    <row r="23" spans="3:21" ht="18.75">
      <c r="C23" s="587" t="s">
        <v>3786</v>
      </c>
      <c r="D23" s="568">
        <v>5000000</v>
      </c>
      <c r="E23" s="568">
        <v>4262850</v>
      </c>
      <c r="F23" s="569">
        <v>85.257000000000005</v>
      </c>
      <c r="G23" s="568">
        <v>737150</v>
      </c>
      <c r="H23" s="570">
        <v>14.743</v>
      </c>
      <c r="U23" s="161"/>
    </row>
    <row r="24" spans="3:21" ht="18.75">
      <c r="C24" s="587" t="s">
        <v>3791</v>
      </c>
      <c r="D24" s="568">
        <v>15000000</v>
      </c>
      <c r="E24" s="568">
        <v>2453500</v>
      </c>
      <c r="F24" s="569">
        <v>16.356666666666666</v>
      </c>
      <c r="G24" s="568">
        <v>12546500</v>
      </c>
      <c r="H24" s="570">
        <v>83.643333333333331</v>
      </c>
    </row>
    <row r="25" spans="3:21" ht="18.75">
      <c r="C25" s="587" t="s">
        <v>3776</v>
      </c>
      <c r="D25" s="568">
        <v>16200000</v>
      </c>
      <c r="E25" s="568">
        <v>6300000</v>
      </c>
      <c r="F25" s="569">
        <v>38.888888888888893</v>
      </c>
      <c r="G25" s="568">
        <v>9900000</v>
      </c>
      <c r="H25" s="570">
        <v>61.111111111111114</v>
      </c>
    </row>
    <row r="26" spans="3:21" ht="18.75">
      <c r="C26" s="587" t="s">
        <v>3778</v>
      </c>
      <c r="D26" s="568">
        <v>2000000</v>
      </c>
      <c r="E26" s="568">
        <v>365000</v>
      </c>
      <c r="F26" s="569">
        <v>18.25</v>
      </c>
      <c r="G26" s="568">
        <v>1635000</v>
      </c>
      <c r="H26" s="570">
        <v>81.75</v>
      </c>
    </row>
    <row r="27" spans="3:21" ht="18.75">
      <c r="C27" s="587" t="s">
        <v>3777</v>
      </c>
      <c r="D27" s="568">
        <v>138160000</v>
      </c>
      <c r="E27" s="568">
        <v>131436690</v>
      </c>
      <c r="F27" s="569">
        <v>95.133678343949043</v>
      </c>
      <c r="G27" s="568">
        <v>6723310</v>
      </c>
      <c r="H27" s="570">
        <v>4.866321656050955</v>
      </c>
    </row>
    <row r="28" spans="3:21" ht="18.75">
      <c r="C28" s="583" t="s">
        <v>3806</v>
      </c>
      <c r="D28" s="584">
        <v>51560000</v>
      </c>
      <c r="E28" s="584">
        <v>0</v>
      </c>
      <c r="F28" s="585">
        <v>0</v>
      </c>
      <c r="G28" s="584">
        <v>51560000</v>
      </c>
      <c r="H28" s="586">
        <v>100</v>
      </c>
    </row>
    <row r="29" spans="3:21" ht="18.75">
      <c r="C29" s="587" t="s">
        <v>3773</v>
      </c>
      <c r="D29" s="568">
        <v>20830000</v>
      </c>
      <c r="E29" s="568">
        <v>0</v>
      </c>
      <c r="F29" s="569">
        <v>0</v>
      </c>
      <c r="G29" s="568">
        <v>20830000</v>
      </c>
      <c r="H29" s="570">
        <v>100</v>
      </c>
    </row>
    <row r="30" spans="3:21" ht="18.75">
      <c r="C30" s="587" t="s">
        <v>3786</v>
      </c>
      <c r="D30" s="568">
        <v>500000</v>
      </c>
      <c r="E30" s="568">
        <v>0</v>
      </c>
      <c r="F30" s="569">
        <v>0</v>
      </c>
      <c r="G30" s="568">
        <v>500000</v>
      </c>
      <c r="H30" s="570">
        <v>100</v>
      </c>
    </row>
    <row r="31" spans="3:21" ht="18.75">
      <c r="C31" s="587" t="s">
        <v>3776</v>
      </c>
      <c r="D31" s="568">
        <v>7200000</v>
      </c>
      <c r="E31" s="568">
        <v>0</v>
      </c>
      <c r="F31" s="569">
        <v>0</v>
      </c>
      <c r="G31" s="568">
        <v>7200000</v>
      </c>
      <c r="H31" s="570">
        <v>100</v>
      </c>
    </row>
    <row r="32" spans="3:21" ht="18.75">
      <c r="C32" s="587" t="s">
        <v>3777</v>
      </c>
      <c r="D32" s="568">
        <v>23030000</v>
      </c>
      <c r="E32" s="568">
        <v>0</v>
      </c>
      <c r="F32" s="569">
        <v>0</v>
      </c>
      <c r="G32" s="568">
        <v>23030000</v>
      </c>
      <c r="H32" s="570">
        <v>100</v>
      </c>
    </row>
    <row r="33" spans="3:15" ht="18.75">
      <c r="C33" s="575" t="s">
        <v>531</v>
      </c>
      <c r="D33" s="576">
        <v>135100000</v>
      </c>
      <c r="E33" s="576">
        <v>81601860</v>
      </c>
      <c r="F33" s="577">
        <v>60.40108068097706</v>
      </c>
      <c r="G33" s="576">
        <v>53498140</v>
      </c>
      <c r="H33" s="578">
        <v>39.598919319022947</v>
      </c>
    </row>
    <row r="34" spans="3:15" ht="17.100000000000001" customHeight="1">
      <c r="C34" s="567" t="s">
        <v>3783</v>
      </c>
      <c r="D34" s="568">
        <v>135100000</v>
      </c>
      <c r="E34" s="568">
        <v>81601860</v>
      </c>
      <c r="F34" s="569">
        <v>60.40108068097706</v>
      </c>
      <c r="G34" s="568">
        <v>53498140</v>
      </c>
      <c r="H34" s="570">
        <v>39.598919319022947</v>
      </c>
      <c r="O34" s="161"/>
    </row>
    <row r="35" spans="3:15" ht="18.75">
      <c r="C35" s="579" t="s">
        <v>3793</v>
      </c>
      <c r="D35" s="580">
        <v>135100000</v>
      </c>
      <c r="E35" s="580">
        <v>81601860</v>
      </c>
      <c r="F35" s="581">
        <v>60.40108068097706</v>
      </c>
      <c r="G35" s="580">
        <v>53498140</v>
      </c>
      <c r="H35" s="582">
        <v>39.598919319022947</v>
      </c>
    </row>
    <row r="36" spans="3:15" ht="17.100000000000001" customHeight="1">
      <c r="C36" s="583" t="s">
        <v>3794</v>
      </c>
      <c r="D36" s="584">
        <v>135100000</v>
      </c>
      <c r="E36" s="584">
        <v>81601860</v>
      </c>
      <c r="F36" s="585">
        <v>60.40108068097706</v>
      </c>
      <c r="G36" s="584">
        <v>53498140</v>
      </c>
      <c r="H36" s="586">
        <v>39.598919319022947</v>
      </c>
    </row>
    <row r="37" spans="3:15" ht="17.100000000000001" customHeight="1">
      <c r="C37" s="587" t="s">
        <v>3773</v>
      </c>
      <c r="D37" s="568">
        <v>13500000</v>
      </c>
      <c r="E37" s="568">
        <v>13489250</v>
      </c>
      <c r="F37" s="569">
        <v>99.920370370370364</v>
      </c>
      <c r="G37" s="568">
        <v>10750</v>
      </c>
      <c r="H37" s="570">
        <v>7.962962962962962E-2</v>
      </c>
    </row>
    <row r="38" spans="3:15" ht="17.100000000000001" customHeight="1">
      <c r="C38" s="587" t="s">
        <v>3786</v>
      </c>
      <c r="D38" s="568">
        <v>8884000</v>
      </c>
      <c r="E38" s="568">
        <v>0</v>
      </c>
      <c r="F38" s="569">
        <v>0</v>
      </c>
      <c r="G38" s="568">
        <v>8884000</v>
      </c>
      <c r="H38" s="570">
        <v>100</v>
      </c>
    </row>
    <row r="39" spans="3:15" ht="17.100000000000001" customHeight="1">
      <c r="C39" s="587" t="s">
        <v>3776</v>
      </c>
      <c r="D39" s="568">
        <v>15300000</v>
      </c>
      <c r="E39" s="568">
        <v>7200000</v>
      </c>
      <c r="F39" s="569">
        <v>47.058823529411761</v>
      </c>
      <c r="G39" s="568">
        <v>8100000</v>
      </c>
      <c r="H39" s="570">
        <v>52.941176470588239</v>
      </c>
    </row>
    <row r="40" spans="3:15" ht="17.100000000000001" customHeight="1">
      <c r="C40" s="587" t="s">
        <v>3777</v>
      </c>
      <c r="D40" s="568">
        <v>97416000</v>
      </c>
      <c r="E40" s="568">
        <v>60912610</v>
      </c>
      <c r="F40" s="569">
        <v>62.528342366757009</v>
      </c>
      <c r="G40" s="568">
        <v>36503390</v>
      </c>
      <c r="H40" s="570">
        <v>37.471657633242998</v>
      </c>
    </row>
    <row r="41" spans="3:15" ht="17.100000000000001" customHeight="1">
      <c r="C41" s="571" t="s">
        <v>524</v>
      </c>
      <c r="D41" s="572">
        <v>178600000</v>
      </c>
      <c r="E41" s="572">
        <v>106853585</v>
      </c>
      <c r="F41" s="573">
        <v>59.828435050391938</v>
      </c>
      <c r="G41" s="572">
        <v>71746415</v>
      </c>
      <c r="H41" s="574">
        <v>40.171564949608062</v>
      </c>
    </row>
    <row r="42" spans="3:15" ht="18.75">
      <c r="C42" s="575" t="s">
        <v>525</v>
      </c>
      <c r="D42" s="576">
        <v>124100000</v>
      </c>
      <c r="E42" s="576">
        <v>76338000</v>
      </c>
      <c r="F42" s="577">
        <v>61.513295729250608</v>
      </c>
      <c r="G42" s="576">
        <v>47762000</v>
      </c>
      <c r="H42" s="578">
        <v>38.486704270749392</v>
      </c>
    </row>
    <row r="43" spans="3:15" ht="17.100000000000001" customHeight="1">
      <c r="C43" s="567" t="s">
        <v>3783</v>
      </c>
      <c r="D43" s="568">
        <v>124100000</v>
      </c>
      <c r="E43" s="568">
        <v>76338000</v>
      </c>
      <c r="F43" s="569">
        <v>61.513295729250608</v>
      </c>
      <c r="G43" s="568">
        <v>47762000</v>
      </c>
      <c r="H43" s="570">
        <v>38.486704270749392</v>
      </c>
    </row>
    <row r="44" spans="3:15" ht="18.75">
      <c r="C44" s="579" t="s">
        <v>3784</v>
      </c>
      <c r="D44" s="580">
        <v>124100000</v>
      </c>
      <c r="E44" s="580">
        <v>76338000</v>
      </c>
      <c r="F44" s="581">
        <v>61.513295729250608</v>
      </c>
      <c r="G44" s="580">
        <v>47762000</v>
      </c>
      <c r="H44" s="582">
        <v>38.486704270749392</v>
      </c>
    </row>
    <row r="45" spans="3:15" ht="17.100000000000001" customHeight="1">
      <c r="C45" s="583" t="s">
        <v>3785</v>
      </c>
      <c r="D45" s="584">
        <v>83135000</v>
      </c>
      <c r="E45" s="584">
        <v>51467000</v>
      </c>
      <c r="F45" s="585">
        <v>61.907740422204846</v>
      </c>
      <c r="G45" s="584">
        <v>31668000</v>
      </c>
      <c r="H45" s="586">
        <v>38.092259577795154</v>
      </c>
    </row>
    <row r="46" spans="3:15" ht="17.100000000000001" customHeight="1">
      <c r="C46" s="587" t="s">
        <v>3773</v>
      </c>
      <c r="D46" s="568">
        <v>19875000</v>
      </c>
      <c r="E46" s="568">
        <v>10381000</v>
      </c>
      <c r="F46" s="569">
        <v>52.231446540880498</v>
      </c>
      <c r="G46" s="568">
        <v>9494000</v>
      </c>
      <c r="H46" s="570">
        <v>47.768553459119495</v>
      </c>
    </row>
    <row r="47" spans="3:15" ht="17.100000000000001" customHeight="1">
      <c r="C47" s="587" t="s">
        <v>3776</v>
      </c>
      <c r="D47" s="568">
        <v>20000000</v>
      </c>
      <c r="E47" s="568">
        <v>6300000</v>
      </c>
      <c r="F47" s="569">
        <v>31.5</v>
      </c>
      <c r="G47" s="568">
        <v>13700000</v>
      </c>
      <c r="H47" s="570">
        <v>68.5</v>
      </c>
    </row>
    <row r="48" spans="3:15" ht="17.100000000000001" customHeight="1">
      <c r="C48" s="587" t="s">
        <v>3777</v>
      </c>
      <c r="D48" s="568">
        <v>43260000</v>
      </c>
      <c r="E48" s="568">
        <v>34786000</v>
      </c>
      <c r="F48" s="569">
        <v>80.411465557096633</v>
      </c>
      <c r="G48" s="568">
        <v>8474000</v>
      </c>
      <c r="H48" s="570">
        <v>19.588534442903374</v>
      </c>
    </row>
    <row r="49" spans="3:10" ht="17.100000000000001" customHeight="1">
      <c r="C49" s="583" t="s">
        <v>3787</v>
      </c>
      <c r="D49" s="584">
        <v>40965000</v>
      </c>
      <c r="E49" s="584">
        <v>24871000</v>
      </c>
      <c r="F49" s="585">
        <v>60.712803612840226</v>
      </c>
      <c r="G49" s="584">
        <v>16094000</v>
      </c>
      <c r="H49" s="586">
        <v>39.287196387159774</v>
      </c>
      <c r="I49" s="476"/>
      <c r="J49" s="161"/>
    </row>
    <row r="50" spans="3:10" ht="17.100000000000001" customHeight="1">
      <c r="C50" s="587" t="s">
        <v>3773</v>
      </c>
      <c r="D50" s="568">
        <v>19500000</v>
      </c>
      <c r="E50" s="568">
        <v>6511000</v>
      </c>
      <c r="F50" s="569">
        <v>33.389743589743595</v>
      </c>
      <c r="G50" s="568">
        <v>12989000</v>
      </c>
      <c r="H50" s="570">
        <v>66.610256410256412</v>
      </c>
    </row>
    <row r="51" spans="3:10" ht="17.100000000000001" customHeight="1">
      <c r="C51" s="587" t="s">
        <v>3776</v>
      </c>
      <c r="D51" s="568">
        <v>4000000</v>
      </c>
      <c r="E51" s="568">
        <v>900000</v>
      </c>
      <c r="F51" s="569">
        <v>22.5</v>
      </c>
      <c r="G51" s="568">
        <v>3100000</v>
      </c>
      <c r="H51" s="570">
        <v>77.5</v>
      </c>
      <c r="I51" s="476"/>
    </row>
    <row r="52" spans="3:10" ht="17.100000000000001" customHeight="1">
      <c r="C52" s="587" t="s">
        <v>3777</v>
      </c>
      <c r="D52" s="568">
        <v>17465000</v>
      </c>
      <c r="E52" s="568">
        <v>17460000</v>
      </c>
      <c r="F52" s="569">
        <v>99.971371314056682</v>
      </c>
      <c r="G52" s="568">
        <v>5000</v>
      </c>
      <c r="H52" s="570">
        <v>2.8628685943315198E-2</v>
      </c>
    </row>
    <row r="53" spans="3:10" ht="18.75">
      <c r="C53" s="575" t="s">
        <v>527</v>
      </c>
      <c r="D53" s="576">
        <v>54500000</v>
      </c>
      <c r="E53" s="576">
        <v>30515585</v>
      </c>
      <c r="F53" s="577">
        <v>55.991899082568807</v>
      </c>
      <c r="G53" s="576">
        <v>23984415</v>
      </c>
      <c r="H53" s="578">
        <v>44.008100917431193</v>
      </c>
    </row>
    <row r="54" spans="3:10" ht="17.100000000000001" customHeight="1">
      <c r="C54" s="567" t="s">
        <v>3783</v>
      </c>
      <c r="D54" s="568">
        <v>54500000</v>
      </c>
      <c r="E54" s="568">
        <v>30515585</v>
      </c>
      <c r="F54" s="569">
        <v>55.991899082568807</v>
      </c>
      <c r="G54" s="568">
        <v>23984415</v>
      </c>
      <c r="H54" s="570">
        <v>44.008100917431193</v>
      </c>
    </row>
    <row r="55" spans="3:10" ht="18.75">
      <c r="C55" s="579" t="s">
        <v>3788</v>
      </c>
      <c r="D55" s="580">
        <v>54500000</v>
      </c>
      <c r="E55" s="580">
        <v>30515585</v>
      </c>
      <c r="F55" s="581">
        <v>55.991899082568807</v>
      </c>
      <c r="G55" s="580">
        <v>23984415</v>
      </c>
      <c r="H55" s="582">
        <v>44.008100917431193</v>
      </c>
    </row>
    <row r="56" spans="3:10" ht="17.100000000000001" customHeight="1">
      <c r="C56" s="583" t="s">
        <v>3805</v>
      </c>
      <c r="D56" s="584">
        <v>54500000</v>
      </c>
      <c r="E56" s="584">
        <v>30515585</v>
      </c>
      <c r="F56" s="585">
        <v>55.991899082568807</v>
      </c>
      <c r="G56" s="584">
        <v>23984415</v>
      </c>
      <c r="H56" s="586">
        <v>44.008100917431193</v>
      </c>
    </row>
    <row r="57" spans="3:10" ht="17.100000000000001" customHeight="1">
      <c r="C57" s="587" t="s">
        <v>3773</v>
      </c>
      <c r="D57" s="568">
        <v>21250000</v>
      </c>
      <c r="E57" s="568">
        <v>4620000</v>
      </c>
      <c r="F57" s="569">
        <v>21.741176470588236</v>
      </c>
      <c r="G57" s="568">
        <v>16630000</v>
      </c>
      <c r="H57" s="570">
        <v>78.258823529411771</v>
      </c>
    </row>
    <row r="58" spans="3:10" ht="17.100000000000001" customHeight="1">
      <c r="C58" s="587" t="s">
        <v>3777</v>
      </c>
      <c r="D58" s="568">
        <v>33250000</v>
      </c>
      <c r="E58" s="568">
        <v>25895585</v>
      </c>
      <c r="F58" s="569">
        <v>77.881458646616537</v>
      </c>
      <c r="G58" s="568">
        <v>7354415</v>
      </c>
      <c r="H58" s="570">
        <v>22.11854135338346</v>
      </c>
    </row>
    <row r="59" spans="3:10" ht="17.100000000000001" customHeight="1">
      <c r="C59" s="567" t="s">
        <v>3796</v>
      </c>
      <c r="D59" s="568">
        <v>12875804000</v>
      </c>
      <c r="E59" s="568">
        <v>7649059591</v>
      </c>
      <c r="F59" s="569">
        <v>59.40646184890668</v>
      </c>
      <c r="G59" s="568">
        <v>5226744409</v>
      </c>
      <c r="H59" s="570">
        <v>40.59353815109332</v>
      </c>
      <c r="I59" s="476"/>
      <c r="J59" s="161"/>
    </row>
    <row r="60" spans="3:10" ht="17.100000000000001" customHeight="1">
      <c r="C60" s="567" t="s">
        <v>3797</v>
      </c>
      <c r="D60" s="568">
        <v>4293304000</v>
      </c>
      <c r="E60" s="568">
        <v>2709414993</v>
      </c>
      <c r="F60" s="569">
        <v>63.107923245127765</v>
      </c>
      <c r="G60" s="568">
        <v>1583889007</v>
      </c>
      <c r="H60" s="570">
        <v>36.892076754872235</v>
      </c>
    </row>
    <row r="61" spans="3:10" ht="17.100000000000001" customHeight="1">
      <c r="C61" s="571" t="s">
        <v>528</v>
      </c>
      <c r="D61" s="572">
        <v>17357000</v>
      </c>
      <c r="E61" s="572">
        <v>13647358</v>
      </c>
      <c r="F61" s="573">
        <v>78.627401048568302</v>
      </c>
      <c r="G61" s="572">
        <v>3709642</v>
      </c>
      <c r="H61" s="574">
        <v>21.372598951431698</v>
      </c>
    </row>
    <row r="62" spans="3:10" ht="18.75">
      <c r="C62" s="575" t="s">
        <v>531</v>
      </c>
      <c r="D62" s="576">
        <v>17357000</v>
      </c>
      <c r="E62" s="576">
        <v>13647358</v>
      </c>
      <c r="F62" s="577">
        <v>78.627401048568302</v>
      </c>
      <c r="G62" s="576">
        <v>3709642</v>
      </c>
      <c r="H62" s="578">
        <v>21.372598951431698</v>
      </c>
    </row>
    <row r="63" spans="3:10" ht="17.100000000000001" customHeight="1">
      <c r="C63" s="567" t="s">
        <v>3818</v>
      </c>
      <c r="D63" s="568">
        <v>17357000</v>
      </c>
      <c r="E63" s="568">
        <v>13647358</v>
      </c>
      <c r="F63" s="569">
        <v>78.627401048568302</v>
      </c>
      <c r="G63" s="568">
        <v>3709642</v>
      </c>
      <c r="H63" s="570">
        <v>21.372598951431698</v>
      </c>
    </row>
    <row r="64" spans="3:10" ht="18.75">
      <c r="C64" s="579" t="s">
        <v>3817</v>
      </c>
      <c r="D64" s="580">
        <v>17357000</v>
      </c>
      <c r="E64" s="580">
        <v>13647358</v>
      </c>
      <c r="F64" s="581">
        <v>78.627401048568302</v>
      </c>
      <c r="G64" s="580">
        <v>3709642</v>
      </c>
      <c r="H64" s="582">
        <v>21.372598951431698</v>
      </c>
    </row>
    <row r="65" spans="3:8" ht="17.100000000000001" customHeight="1">
      <c r="C65" s="583" t="s">
        <v>3822</v>
      </c>
      <c r="D65" s="584">
        <v>17357000</v>
      </c>
      <c r="E65" s="584">
        <v>13647358</v>
      </c>
      <c r="F65" s="585">
        <v>78.627401048568302</v>
      </c>
      <c r="G65" s="584">
        <v>3709642</v>
      </c>
      <c r="H65" s="586">
        <v>21.372598951431698</v>
      </c>
    </row>
    <row r="66" spans="3:8" ht="17.100000000000001" customHeight="1">
      <c r="C66" s="587" t="s">
        <v>3773</v>
      </c>
      <c r="D66" s="568">
        <v>4000000</v>
      </c>
      <c r="E66" s="568">
        <v>3999200</v>
      </c>
      <c r="F66" s="569">
        <v>99.98</v>
      </c>
      <c r="G66" s="568">
        <v>800</v>
      </c>
      <c r="H66" s="570">
        <v>0.02</v>
      </c>
    </row>
    <row r="67" spans="3:8" ht="17.100000000000001" customHeight="1">
      <c r="C67" s="587" t="s">
        <v>3786</v>
      </c>
      <c r="D67" s="568">
        <v>4298000</v>
      </c>
      <c r="E67" s="568">
        <v>4297458</v>
      </c>
      <c r="F67" s="569">
        <v>99.987389483480698</v>
      </c>
      <c r="G67" s="568">
        <v>542</v>
      </c>
      <c r="H67" s="570">
        <v>1.2610516519311306E-2</v>
      </c>
    </row>
    <row r="68" spans="3:8" ht="17.100000000000001" customHeight="1">
      <c r="C68" s="587" t="s">
        <v>3777</v>
      </c>
      <c r="D68" s="568">
        <v>9059000</v>
      </c>
      <c r="E68" s="568">
        <v>5350700</v>
      </c>
      <c r="F68" s="569">
        <v>59.065018213930898</v>
      </c>
      <c r="G68" s="568">
        <v>3708300</v>
      </c>
      <c r="H68" s="570">
        <v>40.934981786069102</v>
      </c>
    </row>
    <row r="69" spans="3:8" ht="17.100000000000001" customHeight="1">
      <c r="C69" s="571" t="s">
        <v>524</v>
      </c>
      <c r="D69" s="572">
        <v>193769000</v>
      </c>
      <c r="E69" s="572">
        <v>139623590</v>
      </c>
      <c r="F69" s="573">
        <v>72.056722179502401</v>
      </c>
      <c r="G69" s="572">
        <v>54145410</v>
      </c>
      <c r="H69" s="574">
        <v>27.943277820497602</v>
      </c>
    </row>
    <row r="70" spans="3:8" ht="18.75">
      <c r="C70" s="575" t="s">
        <v>525</v>
      </c>
      <c r="D70" s="576">
        <v>83506000</v>
      </c>
      <c r="E70" s="576">
        <v>80472590</v>
      </c>
      <c r="F70" s="577">
        <v>96.367434675352669</v>
      </c>
      <c r="G70" s="576">
        <v>3033410</v>
      </c>
      <c r="H70" s="578">
        <v>3.6325653246473308</v>
      </c>
    </row>
    <row r="71" spans="3:8" ht="17.100000000000001" customHeight="1">
      <c r="C71" s="567" t="s">
        <v>3818</v>
      </c>
      <c r="D71" s="568">
        <v>83506000</v>
      </c>
      <c r="E71" s="568">
        <v>80472590</v>
      </c>
      <c r="F71" s="569">
        <v>96.367434675352669</v>
      </c>
      <c r="G71" s="568">
        <v>3033410</v>
      </c>
      <c r="H71" s="570">
        <v>3.6325653246473308</v>
      </c>
    </row>
    <row r="72" spans="3:8" ht="18.75">
      <c r="C72" s="579" t="s">
        <v>3817</v>
      </c>
      <c r="D72" s="580">
        <v>83506000</v>
      </c>
      <c r="E72" s="580">
        <v>80472590</v>
      </c>
      <c r="F72" s="581">
        <v>96.367434675352669</v>
      </c>
      <c r="G72" s="580">
        <v>3033410</v>
      </c>
      <c r="H72" s="582">
        <v>3.6325653246473308</v>
      </c>
    </row>
    <row r="73" spans="3:8" ht="17.100000000000001" customHeight="1">
      <c r="C73" s="583" t="s">
        <v>3823</v>
      </c>
      <c r="D73" s="584">
        <v>83506000</v>
      </c>
      <c r="E73" s="584">
        <v>80472590</v>
      </c>
      <c r="F73" s="585">
        <v>96.367434675352669</v>
      </c>
      <c r="G73" s="584">
        <v>3033410</v>
      </c>
      <c r="H73" s="586">
        <v>3.6325653246473308</v>
      </c>
    </row>
    <row r="74" spans="3:8" ht="17.100000000000001" customHeight="1">
      <c r="C74" s="587" t="s">
        <v>3773</v>
      </c>
      <c r="D74" s="568">
        <v>12550000</v>
      </c>
      <c r="E74" s="568">
        <v>12517500</v>
      </c>
      <c r="F74" s="569">
        <v>99.741035856573703</v>
      </c>
      <c r="G74" s="568">
        <v>32500</v>
      </c>
      <c r="H74" s="570">
        <v>0.25896414342629481</v>
      </c>
    </row>
    <row r="75" spans="3:8" ht="17.100000000000001" customHeight="1">
      <c r="C75" s="587" t="s">
        <v>3786</v>
      </c>
      <c r="D75" s="568">
        <v>1192000</v>
      </c>
      <c r="E75" s="568">
        <v>1191418</v>
      </c>
      <c r="F75" s="569">
        <v>99.951174496644285</v>
      </c>
      <c r="G75" s="568">
        <v>582</v>
      </c>
      <c r="H75" s="570">
        <v>4.8825503355704701E-2</v>
      </c>
    </row>
    <row r="76" spans="3:8" ht="17.100000000000001" customHeight="1">
      <c r="C76" s="587" t="s">
        <v>3776</v>
      </c>
      <c r="D76" s="568">
        <v>9000000</v>
      </c>
      <c r="E76" s="568">
        <v>6000000</v>
      </c>
      <c r="F76" s="569">
        <v>66.666666666666657</v>
      </c>
      <c r="G76" s="568">
        <v>3000000</v>
      </c>
      <c r="H76" s="570">
        <v>33.333333333333329</v>
      </c>
    </row>
    <row r="77" spans="3:8" ht="17.100000000000001" customHeight="1">
      <c r="C77" s="587" t="s">
        <v>3777</v>
      </c>
      <c r="D77" s="568">
        <v>60764000</v>
      </c>
      <c r="E77" s="568">
        <v>60763672</v>
      </c>
      <c r="F77" s="569">
        <v>99.999460206701343</v>
      </c>
      <c r="G77" s="568">
        <v>328</v>
      </c>
      <c r="H77" s="570">
        <v>5.3979329866368244E-4</v>
      </c>
    </row>
    <row r="78" spans="3:8" ht="18.75">
      <c r="C78" s="575" t="s">
        <v>527</v>
      </c>
      <c r="D78" s="576">
        <v>110263000</v>
      </c>
      <c r="E78" s="576">
        <v>59151000</v>
      </c>
      <c r="F78" s="577">
        <v>53.64537514850857</v>
      </c>
      <c r="G78" s="576">
        <v>51112000</v>
      </c>
      <c r="H78" s="578">
        <v>46.35462485149143</v>
      </c>
    </row>
    <row r="79" spans="3:8" ht="17.100000000000001" customHeight="1">
      <c r="C79" s="567" t="s">
        <v>3818</v>
      </c>
      <c r="D79" s="568">
        <v>110263000</v>
      </c>
      <c r="E79" s="568">
        <v>59151000</v>
      </c>
      <c r="F79" s="569">
        <v>53.64537514850857</v>
      </c>
      <c r="G79" s="568">
        <v>51112000</v>
      </c>
      <c r="H79" s="570">
        <v>46.35462485149143</v>
      </c>
    </row>
    <row r="80" spans="3:8" ht="18.75">
      <c r="C80" s="579" t="s">
        <v>3817</v>
      </c>
      <c r="D80" s="580">
        <v>110263000</v>
      </c>
      <c r="E80" s="580">
        <v>59151000</v>
      </c>
      <c r="F80" s="581">
        <v>53.64537514850857</v>
      </c>
      <c r="G80" s="580">
        <v>51112000</v>
      </c>
      <c r="H80" s="582">
        <v>46.35462485149143</v>
      </c>
    </row>
    <row r="81" spans="3:8" ht="17.100000000000001" customHeight="1">
      <c r="C81" s="583" t="s">
        <v>3825</v>
      </c>
      <c r="D81" s="584">
        <v>110263000</v>
      </c>
      <c r="E81" s="584">
        <v>59151000</v>
      </c>
      <c r="F81" s="585">
        <v>53.64537514850857</v>
      </c>
      <c r="G81" s="584">
        <v>51112000</v>
      </c>
      <c r="H81" s="586">
        <v>46.35462485149143</v>
      </c>
    </row>
    <row r="82" spans="3:8" ht="17.100000000000001" customHeight="1">
      <c r="C82" s="587" t="s">
        <v>3773</v>
      </c>
      <c r="D82" s="568">
        <v>17550000</v>
      </c>
      <c r="E82" s="568">
        <v>9469000</v>
      </c>
      <c r="F82" s="569">
        <v>53.954415954415957</v>
      </c>
      <c r="G82" s="568">
        <v>8081000</v>
      </c>
      <c r="H82" s="570">
        <v>46.04558404558405</v>
      </c>
    </row>
    <row r="83" spans="3:8" ht="17.100000000000001" customHeight="1">
      <c r="C83" s="587" t="s">
        <v>3786</v>
      </c>
      <c r="D83" s="568">
        <v>27651000</v>
      </c>
      <c r="E83" s="568">
        <v>620000</v>
      </c>
      <c r="F83" s="569">
        <v>2.2422335539401832</v>
      </c>
      <c r="G83" s="568">
        <v>27031000</v>
      </c>
      <c r="H83" s="570">
        <v>97.757766446059819</v>
      </c>
    </row>
    <row r="84" spans="3:8" ht="17.100000000000001" customHeight="1">
      <c r="C84" s="587" t="s">
        <v>3776</v>
      </c>
      <c r="D84" s="568">
        <v>40000000</v>
      </c>
      <c r="E84" s="568">
        <v>24000000</v>
      </c>
      <c r="F84" s="569">
        <v>60</v>
      </c>
      <c r="G84" s="568">
        <v>16000000</v>
      </c>
      <c r="H84" s="570">
        <v>40</v>
      </c>
    </row>
    <row r="85" spans="3:8" ht="17.100000000000001" customHeight="1">
      <c r="C85" s="587" t="s">
        <v>3777</v>
      </c>
      <c r="D85" s="568">
        <v>25062000</v>
      </c>
      <c r="E85" s="568">
        <v>25062000</v>
      </c>
      <c r="F85" s="569">
        <v>100</v>
      </c>
      <c r="G85" s="568">
        <v>0</v>
      </c>
      <c r="H85" s="570">
        <v>0</v>
      </c>
    </row>
    <row r="86" spans="3:8" ht="17.100000000000001" customHeight="1">
      <c r="C86" s="571" t="s">
        <v>532</v>
      </c>
      <c r="D86" s="572">
        <v>463716000</v>
      </c>
      <c r="E86" s="572">
        <v>280902082</v>
      </c>
      <c r="F86" s="573">
        <v>60.576318695063357</v>
      </c>
      <c r="G86" s="572">
        <v>182813918</v>
      </c>
      <c r="H86" s="574">
        <v>39.423681304936643</v>
      </c>
    </row>
    <row r="87" spans="3:8" ht="18.75">
      <c r="C87" s="575" t="s">
        <v>570</v>
      </c>
      <c r="D87" s="576">
        <v>169798000</v>
      </c>
      <c r="E87" s="576">
        <v>122390956</v>
      </c>
      <c r="F87" s="577">
        <v>72.080328390204826</v>
      </c>
      <c r="G87" s="576">
        <v>47407044</v>
      </c>
      <c r="H87" s="578">
        <v>27.919671609795166</v>
      </c>
    </row>
    <row r="88" spans="3:8" ht="17.100000000000001" customHeight="1">
      <c r="C88" s="567" t="s">
        <v>3850</v>
      </c>
      <c r="D88" s="568">
        <v>169798000</v>
      </c>
      <c r="E88" s="568">
        <v>122390956</v>
      </c>
      <c r="F88" s="569">
        <v>72.080328390204826</v>
      </c>
      <c r="G88" s="568">
        <v>47407044</v>
      </c>
      <c r="H88" s="570">
        <v>27.919671609795166</v>
      </c>
    </row>
    <row r="89" spans="3:8" ht="18.75">
      <c r="C89" s="579" t="s">
        <v>3849</v>
      </c>
      <c r="D89" s="580">
        <v>119729000</v>
      </c>
      <c r="E89" s="580">
        <v>81542956</v>
      </c>
      <c r="F89" s="581">
        <v>68.106269993067684</v>
      </c>
      <c r="G89" s="580">
        <v>38186044</v>
      </c>
      <c r="H89" s="582">
        <v>31.893730006932326</v>
      </c>
    </row>
    <row r="90" spans="3:8" ht="17.100000000000001" customHeight="1">
      <c r="C90" s="583" t="s">
        <v>3801</v>
      </c>
      <c r="D90" s="584">
        <v>43789000</v>
      </c>
      <c r="E90" s="584">
        <v>10696028</v>
      </c>
      <c r="F90" s="585">
        <v>24.426289707460779</v>
      </c>
      <c r="G90" s="584">
        <v>33092972</v>
      </c>
      <c r="H90" s="586">
        <v>75.573710292539218</v>
      </c>
    </row>
    <row r="91" spans="3:8" ht="17.100000000000001" customHeight="1">
      <c r="C91" s="587" t="s">
        <v>3773</v>
      </c>
      <c r="D91" s="568">
        <v>23250000</v>
      </c>
      <c r="E91" s="568">
        <v>10196500</v>
      </c>
      <c r="F91" s="569">
        <v>43.855913978494627</v>
      </c>
      <c r="G91" s="568">
        <v>13053500</v>
      </c>
      <c r="H91" s="570">
        <v>56.14408602150538</v>
      </c>
    </row>
    <row r="92" spans="3:8" ht="17.100000000000001" customHeight="1">
      <c r="C92" s="587" t="s">
        <v>3786</v>
      </c>
      <c r="D92" s="568">
        <v>2000000</v>
      </c>
      <c r="E92" s="568">
        <v>499528</v>
      </c>
      <c r="F92" s="569">
        <v>24.976400000000002</v>
      </c>
      <c r="G92" s="568">
        <v>1500472</v>
      </c>
      <c r="H92" s="570">
        <v>75.023600000000002</v>
      </c>
    </row>
    <row r="93" spans="3:8" ht="17.100000000000001" customHeight="1">
      <c r="C93" s="587" t="s">
        <v>3777</v>
      </c>
      <c r="D93" s="568">
        <v>18539000</v>
      </c>
      <c r="E93" s="568">
        <v>0</v>
      </c>
      <c r="F93" s="569">
        <v>0</v>
      </c>
      <c r="G93" s="568">
        <v>18539000</v>
      </c>
      <c r="H93" s="570">
        <v>100</v>
      </c>
    </row>
    <row r="94" spans="3:8" ht="17.100000000000001" customHeight="1">
      <c r="C94" s="583" t="s">
        <v>3802</v>
      </c>
      <c r="D94" s="584">
        <v>75940000</v>
      </c>
      <c r="E94" s="584">
        <v>70846928</v>
      </c>
      <c r="F94" s="585">
        <v>93.293294706347112</v>
      </c>
      <c r="G94" s="584">
        <v>5093072</v>
      </c>
      <c r="H94" s="586">
        <v>6.7067052936528846</v>
      </c>
    </row>
    <row r="95" spans="3:8" ht="17.100000000000001" customHeight="1">
      <c r="C95" s="587" t="s">
        <v>3773</v>
      </c>
      <c r="D95" s="568">
        <v>13525000</v>
      </c>
      <c r="E95" s="568">
        <v>9519000</v>
      </c>
      <c r="F95" s="569">
        <v>70.380776340110913</v>
      </c>
      <c r="G95" s="568">
        <v>4006000</v>
      </c>
      <c r="H95" s="570">
        <v>29.619223659889094</v>
      </c>
    </row>
    <row r="96" spans="3:8" ht="17.100000000000001" customHeight="1">
      <c r="C96" s="587" t="s">
        <v>3786</v>
      </c>
      <c r="D96" s="568">
        <v>2000000</v>
      </c>
      <c r="E96" s="568">
        <v>913673</v>
      </c>
      <c r="F96" s="569">
        <v>45.68365</v>
      </c>
      <c r="G96" s="568">
        <v>1086327</v>
      </c>
      <c r="H96" s="570">
        <v>54.31635</v>
      </c>
    </row>
    <row r="97" spans="3:8" ht="17.100000000000001" customHeight="1">
      <c r="C97" s="587" t="s">
        <v>3777</v>
      </c>
      <c r="D97" s="568">
        <v>60415000</v>
      </c>
      <c r="E97" s="568">
        <v>60414255</v>
      </c>
      <c r="F97" s="569">
        <v>99.99876686253414</v>
      </c>
      <c r="G97" s="568">
        <v>745</v>
      </c>
      <c r="H97" s="570">
        <v>1.2331374658611273E-3</v>
      </c>
    </row>
    <row r="98" spans="3:8" ht="18.75">
      <c r="C98" s="579" t="s">
        <v>3851</v>
      </c>
      <c r="D98" s="580">
        <v>50069000</v>
      </c>
      <c r="E98" s="580">
        <v>40848000</v>
      </c>
      <c r="F98" s="581">
        <v>81.583414887455305</v>
      </c>
      <c r="G98" s="580">
        <v>9221000</v>
      </c>
      <c r="H98" s="582">
        <v>18.416585112544688</v>
      </c>
    </row>
    <row r="99" spans="3:8" ht="17.100000000000001" customHeight="1">
      <c r="C99" s="583" t="s">
        <v>3852</v>
      </c>
      <c r="D99" s="584">
        <v>50069000</v>
      </c>
      <c r="E99" s="584">
        <v>40848000</v>
      </c>
      <c r="F99" s="585">
        <v>81.583414887455305</v>
      </c>
      <c r="G99" s="584">
        <v>9221000</v>
      </c>
      <c r="H99" s="586">
        <v>18.416585112544688</v>
      </c>
    </row>
    <row r="100" spans="3:8" ht="17.100000000000001" customHeight="1">
      <c r="C100" s="587" t="s">
        <v>3773</v>
      </c>
      <c r="D100" s="568">
        <v>17900000</v>
      </c>
      <c r="E100" s="568">
        <v>11269000</v>
      </c>
      <c r="F100" s="569">
        <v>62.955307262569839</v>
      </c>
      <c r="G100" s="568">
        <v>6631000</v>
      </c>
      <c r="H100" s="570">
        <v>37.044692737430168</v>
      </c>
    </row>
    <row r="101" spans="3:8" ht="17.100000000000001" customHeight="1">
      <c r="C101" s="587" t="s">
        <v>3786</v>
      </c>
      <c r="D101" s="568">
        <v>2000000</v>
      </c>
      <c r="E101" s="568">
        <v>0</v>
      </c>
      <c r="F101" s="569">
        <v>0</v>
      </c>
      <c r="G101" s="568">
        <v>2000000</v>
      </c>
      <c r="H101" s="570">
        <v>100</v>
      </c>
    </row>
    <row r="102" spans="3:8" ht="17.100000000000001" customHeight="1">
      <c r="C102" s="587" t="s">
        <v>3777</v>
      </c>
      <c r="D102" s="568">
        <v>30169000</v>
      </c>
      <c r="E102" s="568">
        <v>29579000</v>
      </c>
      <c r="F102" s="569">
        <v>98.044350160761056</v>
      </c>
      <c r="G102" s="568">
        <v>590000</v>
      </c>
      <c r="H102" s="570">
        <v>1.9556498392389539</v>
      </c>
    </row>
    <row r="103" spans="3:8" ht="18.75">
      <c r="C103" s="575" t="s">
        <v>533</v>
      </c>
      <c r="D103" s="576">
        <v>293918000</v>
      </c>
      <c r="E103" s="576">
        <v>158511126</v>
      </c>
      <c r="F103" s="577">
        <v>53.930390789267754</v>
      </c>
      <c r="G103" s="576">
        <v>135406874</v>
      </c>
      <c r="H103" s="578">
        <v>46.069609210732246</v>
      </c>
    </row>
    <row r="104" spans="3:8" ht="17.100000000000001" customHeight="1">
      <c r="C104" s="567" t="s">
        <v>3816</v>
      </c>
      <c r="D104" s="568">
        <v>113346000</v>
      </c>
      <c r="E104" s="568">
        <v>31752750</v>
      </c>
      <c r="F104" s="569">
        <v>28.014001376316767</v>
      </c>
      <c r="G104" s="568">
        <v>81593250</v>
      </c>
      <c r="H104" s="570">
        <v>71.98599862368323</v>
      </c>
    </row>
    <row r="105" spans="3:8" ht="18.75">
      <c r="C105" s="579" t="s">
        <v>3815</v>
      </c>
      <c r="D105" s="580">
        <v>113346000</v>
      </c>
      <c r="E105" s="580">
        <v>31752750</v>
      </c>
      <c r="F105" s="581">
        <v>28.014001376316767</v>
      </c>
      <c r="G105" s="580">
        <v>81593250</v>
      </c>
      <c r="H105" s="582">
        <v>71.98599862368323</v>
      </c>
    </row>
    <row r="106" spans="3:8" ht="17.100000000000001" customHeight="1">
      <c r="C106" s="583" t="s">
        <v>3814</v>
      </c>
      <c r="D106" s="584">
        <v>113346000</v>
      </c>
      <c r="E106" s="584">
        <v>31752750</v>
      </c>
      <c r="F106" s="585">
        <v>28.014001376316767</v>
      </c>
      <c r="G106" s="584">
        <v>81593250</v>
      </c>
      <c r="H106" s="586">
        <v>71.98599862368323</v>
      </c>
    </row>
    <row r="107" spans="3:8" ht="17.100000000000001" customHeight="1">
      <c r="C107" s="587" t="s">
        <v>3773</v>
      </c>
      <c r="D107" s="568">
        <v>12400000</v>
      </c>
      <c r="E107" s="568">
        <v>6915400</v>
      </c>
      <c r="F107" s="569">
        <v>55.769354838709674</v>
      </c>
      <c r="G107" s="568">
        <v>5484600</v>
      </c>
      <c r="H107" s="570">
        <v>44.230645161290319</v>
      </c>
    </row>
    <row r="108" spans="3:8" ht="17.100000000000001" customHeight="1">
      <c r="C108" s="587" t="s">
        <v>3791</v>
      </c>
      <c r="D108" s="568">
        <v>10000000</v>
      </c>
      <c r="E108" s="568">
        <v>5329750</v>
      </c>
      <c r="F108" s="569">
        <v>53.297499999999999</v>
      </c>
      <c r="G108" s="568">
        <v>4670250</v>
      </c>
      <c r="H108" s="570">
        <v>46.702500000000001</v>
      </c>
    </row>
    <row r="109" spans="3:8" ht="17.100000000000001" customHeight="1">
      <c r="C109" s="587" t="s">
        <v>3777</v>
      </c>
      <c r="D109" s="568">
        <v>90946000</v>
      </c>
      <c r="E109" s="568">
        <v>19507600</v>
      </c>
      <c r="F109" s="569">
        <v>21.449651441514746</v>
      </c>
      <c r="G109" s="568">
        <v>71438400</v>
      </c>
      <c r="H109" s="570">
        <v>78.550348558485254</v>
      </c>
    </row>
    <row r="110" spans="3:8" ht="17.100000000000001" customHeight="1">
      <c r="C110" s="567" t="s">
        <v>3844</v>
      </c>
      <c r="D110" s="568">
        <v>180572000</v>
      </c>
      <c r="E110" s="568">
        <v>126758376</v>
      </c>
      <c r="F110" s="569">
        <v>70.198245575172237</v>
      </c>
      <c r="G110" s="568">
        <v>53813624</v>
      </c>
      <c r="H110" s="570">
        <v>29.80175442482777</v>
      </c>
    </row>
    <row r="111" spans="3:8" ht="18.75">
      <c r="C111" s="579" t="s">
        <v>3845</v>
      </c>
      <c r="D111" s="580">
        <v>180572000</v>
      </c>
      <c r="E111" s="580">
        <v>126758376</v>
      </c>
      <c r="F111" s="581">
        <v>70.198245575172237</v>
      </c>
      <c r="G111" s="580">
        <v>53813624</v>
      </c>
      <c r="H111" s="582">
        <v>29.80175442482777</v>
      </c>
    </row>
    <row r="112" spans="3:8" ht="17.100000000000001" customHeight="1">
      <c r="C112" s="583" t="s">
        <v>3846</v>
      </c>
      <c r="D112" s="584">
        <v>22164000</v>
      </c>
      <c r="E112" s="584">
        <v>16658945</v>
      </c>
      <c r="F112" s="585">
        <v>75.162177404800573</v>
      </c>
      <c r="G112" s="584">
        <v>5505055</v>
      </c>
      <c r="H112" s="586">
        <v>24.83782259519942</v>
      </c>
    </row>
    <row r="113" spans="3:10" ht="17.100000000000001" customHeight="1">
      <c r="C113" s="587" t="s">
        <v>3773</v>
      </c>
      <c r="D113" s="568">
        <v>6000000</v>
      </c>
      <c r="E113" s="568">
        <v>4448550</v>
      </c>
      <c r="F113" s="569">
        <v>74.142499999999998</v>
      </c>
      <c r="G113" s="568">
        <v>1551450</v>
      </c>
      <c r="H113" s="570">
        <v>25.857500000000002</v>
      </c>
    </row>
    <row r="114" spans="3:10" ht="17.100000000000001" customHeight="1">
      <c r="C114" s="587" t="s">
        <v>3786</v>
      </c>
      <c r="D114" s="568">
        <v>1000000</v>
      </c>
      <c r="E114" s="568">
        <v>702895</v>
      </c>
      <c r="F114" s="569">
        <v>70.289500000000004</v>
      </c>
      <c r="G114" s="568">
        <v>297105</v>
      </c>
      <c r="H114" s="570">
        <v>29.7105</v>
      </c>
    </row>
    <row r="115" spans="3:10" ht="17.100000000000001" customHeight="1">
      <c r="C115" s="587" t="s">
        <v>3791</v>
      </c>
      <c r="D115" s="568">
        <v>10000000</v>
      </c>
      <c r="E115" s="568">
        <v>6344000</v>
      </c>
      <c r="F115" s="569">
        <v>63.44</v>
      </c>
      <c r="G115" s="568">
        <v>3656000</v>
      </c>
      <c r="H115" s="570">
        <v>36.559999999999995</v>
      </c>
    </row>
    <row r="116" spans="3:10" ht="17.100000000000001" customHeight="1">
      <c r="C116" s="587" t="s">
        <v>3777</v>
      </c>
      <c r="D116" s="568">
        <v>5164000</v>
      </c>
      <c r="E116" s="568">
        <v>5163500</v>
      </c>
      <c r="F116" s="569">
        <v>99.990317583268791</v>
      </c>
      <c r="G116" s="568">
        <v>500</v>
      </c>
      <c r="H116" s="570">
        <v>9.6824167312161129E-3</v>
      </c>
    </row>
    <row r="117" spans="3:10" ht="17.100000000000001" customHeight="1">
      <c r="C117" s="583" t="s">
        <v>3847</v>
      </c>
      <c r="D117" s="584">
        <v>78000000</v>
      </c>
      <c r="E117" s="584">
        <v>37606531</v>
      </c>
      <c r="F117" s="585">
        <v>48.213501282051283</v>
      </c>
      <c r="G117" s="584">
        <v>40393469</v>
      </c>
      <c r="H117" s="586">
        <v>51.786498717948717</v>
      </c>
    </row>
    <row r="118" spans="3:10" ht="17.100000000000001" customHeight="1">
      <c r="C118" s="587" t="s">
        <v>3773</v>
      </c>
      <c r="D118" s="568">
        <v>12000000</v>
      </c>
      <c r="E118" s="568">
        <v>7434850</v>
      </c>
      <c r="F118" s="569">
        <v>61.95708333333333</v>
      </c>
      <c r="G118" s="568">
        <v>4565150</v>
      </c>
      <c r="H118" s="570">
        <v>38.042916666666663</v>
      </c>
    </row>
    <row r="119" spans="3:10" ht="17.100000000000001" customHeight="1">
      <c r="C119" s="587" t="s">
        <v>3786</v>
      </c>
      <c r="D119" s="568">
        <v>1000000</v>
      </c>
      <c r="E119" s="568">
        <v>358831</v>
      </c>
      <c r="F119" s="569">
        <v>35.883099999999999</v>
      </c>
      <c r="G119" s="568">
        <v>641169</v>
      </c>
      <c r="H119" s="570">
        <v>64.116900000000001</v>
      </c>
    </row>
    <row r="120" spans="3:10" ht="17.100000000000001" customHeight="1">
      <c r="C120" s="587" t="s">
        <v>3791</v>
      </c>
      <c r="D120" s="568">
        <v>20000000</v>
      </c>
      <c r="E120" s="568">
        <v>12648000</v>
      </c>
      <c r="F120" s="569">
        <v>63.239999999999995</v>
      </c>
      <c r="G120" s="568">
        <v>7352000</v>
      </c>
      <c r="H120" s="570">
        <v>36.76</v>
      </c>
    </row>
    <row r="121" spans="3:10" ht="17.100000000000001" customHeight="1">
      <c r="C121" s="587" t="s">
        <v>3777</v>
      </c>
      <c r="D121" s="568">
        <v>45000000</v>
      </c>
      <c r="E121" s="568">
        <v>17164850</v>
      </c>
      <c r="F121" s="569">
        <v>38.144111111111116</v>
      </c>
      <c r="G121" s="568">
        <v>27835150</v>
      </c>
      <c r="H121" s="570">
        <v>61.855888888888884</v>
      </c>
    </row>
    <row r="122" spans="3:10" ht="17.100000000000001" customHeight="1">
      <c r="C122" s="583" t="s">
        <v>3848</v>
      </c>
      <c r="D122" s="584">
        <v>80408000</v>
      </c>
      <c r="E122" s="584">
        <v>72492900</v>
      </c>
      <c r="F122" s="585">
        <v>90.156327728584216</v>
      </c>
      <c r="G122" s="584">
        <v>7915100</v>
      </c>
      <c r="H122" s="586">
        <v>9.8436722714157785</v>
      </c>
      <c r="I122" s="476"/>
      <c r="J122" s="161"/>
    </row>
    <row r="123" spans="3:10" ht="17.100000000000001" customHeight="1">
      <c r="C123" s="587" t="s">
        <v>3773</v>
      </c>
      <c r="D123" s="568">
        <v>21000000</v>
      </c>
      <c r="E123" s="568">
        <v>19309350</v>
      </c>
      <c r="F123" s="569">
        <v>91.949285714285708</v>
      </c>
      <c r="G123" s="568">
        <v>1690650</v>
      </c>
      <c r="H123" s="570">
        <v>8.0507142857142853</v>
      </c>
    </row>
    <row r="124" spans="3:10" ht="17.100000000000001" customHeight="1">
      <c r="C124" s="587" t="s">
        <v>3791</v>
      </c>
      <c r="D124" s="568">
        <v>17500000</v>
      </c>
      <c r="E124" s="568">
        <v>11275750</v>
      </c>
      <c r="F124" s="569">
        <v>64.432857142857145</v>
      </c>
      <c r="G124" s="568">
        <v>6224250</v>
      </c>
      <c r="H124" s="570">
        <v>35.567142857142855</v>
      </c>
    </row>
    <row r="125" spans="3:10" ht="17.100000000000001" customHeight="1">
      <c r="C125" s="587" t="s">
        <v>3777</v>
      </c>
      <c r="D125" s="568">
        <v>41908000</v>
      </c>
      <c r="E125" s="568">
        <v>41907800</v>
      </c>
      <c r="F125" s="569">
        <v>99.999522764150043</v>
      </c>
      <c r="G125" s="568">
        <v>200</v>
      </c>
      <c r="H125" s="570">
        <v>4.7723584995704876E-4</v>
      </c>
    </row>
    <row r="126" spans="3:10" ht="17.100000000000001" customHeight="1">
      <c r="C126" s="571" t="s">
        <v>565</v>
      </c>
      <c r="D126" s="572">
        <v>3618462000</v>
      </c>
      <c r="E126" s="572">
        <v>2275241963</v>
      </c>
      <c r="F126" s="573">
        <v>62.878702691917177</v>
      </c>
      <c r="G126" s="572">
        <v>1343220037</v>
      </c>
      <c r="H126" s="574">
        <v>37.121297308082831</v>
      </c>
    </row>
    <row r="127" spans="3:10" ht="18.75">
      <c r="C127" s="575" t="s">
        <v>535</v>
      </c>
      <c r="D127" s="576">
        <v>197920000</v>
      </c>
      <c r="E127" s="576">
        <v>152682520</v>
      </c>
      <c r="F127" s="577">
        <v>77.143552950687138</v>
      </c>
      <c r="G127" s="576">
        <v>45237480</v>
      </c>
      <c r="H127" s="578">
        <v>22.856447049312852</v>
      </c>
    </row>
    <row r="128" spans="3:10" ht="17.100000000000001" customHeight="1">
      <c r="C128" s="567" t="s">
        <v>3853</v>
      </c>
      <c r="D128" s="568">
        <v>197920000</v>
      </c>
      <c r="E128" s="568">
        <v>152682520</v>
      </c>
      <c r="F128" s="569">
        <v>77.143552950687138</v>
      </c>
      <c r="G128" s="568">
        <v>45237480</v>
      </c>
      <c r="H128" s="570">
        <v>22.856447049312852</v>
      </c>
    </row>
    <row r="129" spans="3:8" ht="18.75">
      <c r="C129" s="579" t="s">
        <v>3854</v>
      </c>
      <c r="D129" s="580">
        <v>197920000</v>
      </c>
      <c r="E129" s="580">
        <v>152682520</v>
      </c>
      <c r="F129" s="581">
        <v>77.143552950687138</v>
      </c>
      <c r="G129" s="580">
        <v>45237480</v>
      </c>
      <c r="H129" s="582">
        <v>22.856447049312852</v>
      </c>
    </row>
    <row r="130" spans="3:8" ht="17.100000000000001" customHeight="1">
      <c r="C130" s="583" t="s">
        <v>3855</v>
      </c>
      <c r="D130" s="584">
        <v>27102000</v>
      </c>
      <c r="E130" s="584">
        <v>25522552</v>
      </c>
      <c r="F130" s="585">
        <v>94.172208693085381</v>
      </c>
      <c r="G130" s="584">
        <v>1579448</v>
      </c>
      <c r="H130" s="586">
        <v>5.8277913069146186</v>
      </c>
    </row>
    <row r="131" spans="3:8" ht="17.100000000000001" customHeight="1">
      <c r="C131" s="587" t="s">
        <v>3773</v>
      </c>
      <c r="D131" s="568">
        <v>18400000</v>
      </c>
      <c r="E131" s="568">
        <v>16821000</v>
      </c>
      <c r="F131" s="569">
        <v>91.418478260869563</v>
      </c>
      <c r="G131" s="568">
        <v>1579000</v>
      </c>
      <c r="H131" s="570">
        <v>8.5815217391304355</v>
      </c>
    </row>
    <row r="132" spans="3:8" ht="17.100000000000001" customHeight="1">
      <c r="C132" s="587" t="s">
        <v>3777</v>
      </c>
      <c r="D132" s="568">
        <v>8702000</v>
      </c>
      <c r="E132" s="568">
        <v>8701552</v>
      </c>
      <c r="F132" s="569">
        <v>99.994851758216498</v>
      </c>
      <c r="G132" s="568">
        <v>448</v>
      </c>
      <c r="H132" s="570">
        <v>5.1482417834980464E-3</v>
      </c>
    </row>
    <row r="133" spans="3:8" ht="17.100000000000001" customHeight="1">
      <c r="C133" s="583" t="s">
        <v>3856</v>
      </c>
      <c r="D133" s="584">
        <v>12850000</v>
      </c>
      <c r="E133" s="584">
        <v>7794000</v>
      </c>
      <c r="F133" s="585">
        <v>60.653696498054479</v>
      </c>
      <c r="G133" s="584">
        <v>5056000</v>
      </c>
      <c r="H133" s="586">
        <v>39.346303501945521</v>
      </c>
    </row>
    <row r="134" spans="3:8" ht="17.100000000000001" customHeight="1">
      <c r="C134" s="587" t="s">
        <v>3773</v>
      </c>
      <c r="D134" s="568">
        <v>7500000</v>
      </c>
      <c r="E134" s="568">
        <v>4944000</v>
      </c>
      <c r="F134" s="569">
        <v>65.92</v>
      </c>
      <c r="G134" s="568">
        <v>2556000</v>
      </c>
      <c r="H134" s="570">
        <v>34.08</v>
      </c>
    </row>
    <row r="135" spans="3:8" ht="17.100000000000001" customHeight="1">
      <c r="C135" s="587" t="s">
        <v>3777</v>
      </c>
      <c r="D135" s="568">
        <v>5350000</v>
      </c>
      <c r="E135" s="568">
        <v>2850000</v>
      </c>
      <c r="F135" s="569">
        <v>53.271028037383175</v>
      </c>
      <c r="G135" s="568">
        <v>2500000</v>
      </c>
      <c r="H135" s="570">
        <v>46.728971962616825</v>
      </c>
    </row>
    <row r="136" spans="3:8" ht="17.100000000000001" customHeight="1">
      <c r="C136" s="583" t="s">
        <v>3857</v>
      </c>
      <c r="D136" s="584">
        <v>7500000</v>
      </c>
      <c r="E136" s="584">
        <v>7467500</v>
      </c>
      <c r="F136" s="585">
        <v>99.566666666666663</v>
      </c>
      <c r="G136" s="584">
        <v>32500</v>
      </c>
      <c r="H136" s="586">
        <v>0.43333333333333329</v>
      </c>
    </row>
    <row r="137" spans="3:8" ht="17.100000000000001" customHeight="1">
      <c r="C137" s="587" t="s">
        <v>3773</v>
      </c>
      <c r="D137" s="568">
        <v>7500000</v>
      </c>
      <c r="E137" s="568">
        <v>7467500</v>
      </c>
      <c r="F137" s="569">
        <v>99.566666666666663</v>
      </c>
      <c r="G137" s="568">
        <v>32500</v>
      </c>
      <c r="H137" s="570">
        <v>0.43333333333333329</v>
      </c>
    </row>
    <row r="138" spans="3:8" ht="17.100000000000001" customHeight="1">
      <c r="C138" s="583" t="s">
        <v>3858</v>
      </c>
      <c r="D138" s="584">
        <v>34635000</v>
      </c>
      <c r="E138" s="584">
        <v>33099468</v>
      </c>
      <c r="F138" s="585">
        <v>95.566530965786058</v>
      </c>
      <c r="G138" s="584">
        <v>1535532</v>
      </c>
      <c r="H138" s="586">
        <v>4.4334690342139451</v>
      </c>
    </row>
    <row r="139" spans="3:8" ht="17.100000000000001" customHeight="1">
      <c r="C139" s="587" t="s">
        <v>3773</v>
      </c>
      <c r="D139" s="568">
        <v>14000000</v>
      </c>
      <c r="E139" s="568">
        <v>12465000</v>
      </c>
      <c r="F139" s="569">
        <v>89.035714285714278</v>
      </c>
      <c r="G139" s="568">
        <v>1535000</v>
      </c>
      <c r="H139" s="570">
        <v>10.964285714285714</v>
      </c>
    </row>
    <row r="140" spans="3:8" ht="17.100000000000001" customHeight="1">
      <c r="C140" s="587" t="s">
        <v>3777</v>
      </c>
      <c r="D140" s="568">
        <v>20635000</v>
      </c>
      <c r="E140" s="568">
        <v>20634468</v>
      </c>
      <c r="F140" s="569">
        <v>99.997421856069778</v>
      </c>
      <c r="G140" s="568">
        <v>532</v>
      </c>
      <c r="H140" s="570">
        <v>2.578143930215653E-3</v>
      </c>
    </row>
    <row r="141" spans="3:8" ht="17.100000000000001" customHeight="1">
      <c r="C141" s="583" t="s">
        <v>3859</v>
      </c>
      <c r="D141" s="584">
        <v>7500000</v>
      </c>
      <c r="E141" s="584">
        <v>4944000</v>
      </c>
      <c r="F141" s="585">
        <v>65.92</v>
      </c>
      <c r="G141" s="584">
        <v>2556000</v>
      </c>
      <c r="H141" s="586">
        <v>34.08</v>
      </c>
    </row>
    <row r="142" spans="3:8" ht="17.100000000000001" customHeight="1">
      <c r="C142" s="587" t="s">
        <v>3773</v>
      </c>
      <c r="D142" s="568">
        <v>7500000</v>
      </c>
      <c r="E142" s="568">
        <v>4944000</v>
      </c>
      <c r="F142" s="569">
        <v>65.92</v>
      </c>
      <c r="G142" s="568">
        <v>2556000</v>
      </c>
      <c r="H142" s="570">
        <v>34.08</v>
      </c>
    </row>
    <row r="143" spans="3:8" ht="17.100000000000001" customHeight="1">
      <c r="C143" s="583" t="s">
        <v>3860</v>
      </c>
      <c r="D143" s="584">
        <v>108333000</v>
      </c>
      <c r="E143" s="584">
        <v>73855000</v>
      </c>
      <c r="F143" s="585">
        <v>68.174055920172066</v>
      </c>
      <c r="G143" s="584">
        <v>34478000</v>
      </c>
      <c r="H143" s="586">
        <v>31.825944079827938</v>
      </c>
    </row>
    <row r="144" spans="3:8" ht="17.100000000000001" customHeight="1">
      <c r="C144" s="587" t="s">
        <v>3773</v>
      </c>
      <c r="D144" s="568">
        <v>4800000</v>
      </c>
      <c r="E144" s="568">
        <v>575000</v>
      </c>
      <c r="F144" s="569">
        <v>11.979166666666668</v>
      </c>
      <c r="G144" s="568">
        <v>4225000</v>
      </c>
      <c r="H144" s="570">
        <v>88.020833333333343</v>
      </c>
    </row>
    <row r="145" spans="3:10" ht="17.100000000000001" customHeight="1">
      <c r="C145" s="587" t="s">
        <v>3791</v>
      </c>
      <c r="D145" s="568">
        <v>27500000</v>
      </c>
      <c r="E145" s="568">
        <v>14900000</v>
      </c>
      <c r="F145" s="569">
        <v>54.181818181818187</v>
      </c>
      <c r="G145" s="568">
        <v>12600000</v>
      </c>
      <c r="H145" s="570">
        <v>45.81818181818182</v>
      </c>
    </row>
    <row r="146" spans="3:10" ht="17.100000000000001" customHeight="1">
      <c r="C146" s="587" t="s">
        <v>3777</v>
      </c>
      <c r="D146" s="568">
        <v>76033000</v>
      </c>
      <c r="E146" s="568">
        <v>58380000</v>
      </c>
      <c r="F146" s="569">
        <v>76.782449725776971</v>
      </c>
      <c r="G146" s="568">
        <v>17653000</v>
      </c>
      <c r="H146" s="570">
        <v>23.217550274223033</v>
      </c>
    </row>
    <row r="147" spans="3:10" ht="18.75">
      <c r="C147" s="575" t="s">
        <v>549</v>
      </c>
      <c r="D147" s="576">
        <v>3420542000</v>
      </c>
      <c r="E147" s="576">
        <v>2122559443</v>
      </c>
      <c r="F147" s="577">
        <v>62.053307429056574</v>
      </c>
      <c r="G147" s="576">
        <v>1297982557</v>
      </c>
      <c r="H147" s="578">
        <v>37.946692570943434</v>
      </c>
    </row>
    <row r="148" spans="3:10" ht="17.100000000000001" customHeight="1">
      <c r="C148" s="567" t="s">
        <v>3809</v>
      </c>
      <c r="D148" s="568">
        <v>114200000</v>
      </c>
      <c r="E148" s="568">
        <v>114200000</v>
      </c>
      <c r="F148" s="569">
        <v>100</v>
      </c>
      <c r="G148" s="568">
        <v>0</v>
      </c>
      <c r="H148" s="570">
        <v>0</v>
      </c>
    </row>
    <row r="149" spans="3:10" ht="18.75">
      <c r="C149" s="579" t="s">
        <v>3811</v>
      </c>
      <c r="D149" s="580">
        <v>114200000</v>
      </c>
      <c r="E149" s="580">
        <v>114200000</v>
      </c>
      <c r="F149" s="581">
        <v>100</v>
      </c>
      <c r="G149" s="580">
        <v>0</v>
      </c>
      <c r="H149" s="582">
        <v>0</v>
      </c>
    </row>
    <row r="150" spans="3:10" ht="17.100000000000001" customHeight="1">
      <c r="C150" s="583" t="s">
        <v>3810</v>
      </c>
      <c r="D150" s="584">
        <v>114200000</v>
      </c>
      <c r="E150" s="584">
        <v>114200000</v>
      </c>
      <c r="F150" s="585">
        <v>100</v>
      </c>
      <c r="G150" s="584">
        <v>0</v>
      </c>
      <c r="H150" s="586">
        <v>0</v>
      </c>
    </row>
    <row r="151" spans="3:10" ht="17.100000000000001" customHeight="1">
      <c r="C151" s="587" t="s">
        <v>3780</v>
      </c>
      <c r="D151" s="568">
        <v>114200000</v>
      </c>
      <c r="E151" s="568">
        <v>114200000</v>
      </c>
      <c r="F151" s="569">
        <v>100</v>
      </c>
      <c r="G151" s="568">
        <v>0</v>
      </c>
      <c r="H151" s="570">
        <v>0</v>
      </c>
    </row>
    <row r="152" spans="3:10" ht="17.100000000000001" customHeight="1">
      <c r="C152" s="567" t="s">
        <v>3818</v>
      </c>
      <c r="D152" s="568">
        <v>670684000</v>
      </c>
      <c r="E152" s="568">
        <v>520657129</v>
      </c>
      <c r="F152" s="569">
        <v>77.630766351963061</v>
      </c>
      <c r="G152" s="568">
        <v>150026871</v>
      </c>
      <c r="H152" s="570">
        <v>22.369233648036928</v>
      </c>
    </row>
    <row r="153" spans="3:10" ht="18.75">
      <c r="C153" s="579" t="s">
        <v>3817</v>
      </c>
      <c r="D153" s="580">
        <v>670684000</v>
      </c>
      <c r="E153" s="580">
        <v>520657129</v>
      </c>
      <c r="F153" s="581">
        <v>77.630766351963061</v>
      </c>
      <c r="G153" s="580">
        <v>150026871</v>
      </c>
      <c r="H153" s="582">
        <v>22.369233648036928</v>
      </c>
    </row>
    <row r="154" spans="3:10" ht="17.100000000000001" customHeight="1">
      <c r="C154" s="583" t="s">
        <v>3798</v>
      </c>
      <c r="D154" s="584">
        <v>18739000</v>
      </c>
      <c r="E154" s="584">
        <v>18437300</v>
      </c>
      <c r="F154" s="585">
        <v>98.389988793425474</v>
      </c>
      <c r="G154" s="584">
        <v>301700</v>
      </c>
      <c r="H154" s="586">
        <v>1.6100112065745238</v>
      </c>
    </row>
    <row r="155" spans="3:10" ht="17.100000000000001" customHeight="1">
      <c r="C155" s="587" t="s">
        <v>3773</v>
      </c>
      <c r="D155" s="568">
        <v>5000000</v>
      </c>
      <c r="E155" s="568">
        <v>4998800</v>
      </c>
      <c r="F155" s="569">
        <v>99.975999999999999</v>
      </c>
      <c r="G155" s="568">
        <v>1200</v>
      </c>
      <c r="H155" s="570">
        <v>2.4E-2</v>
      </c>
    </row>
    <row r="156" spans="3:10" ht="17.100000000000001" customHeight="1">
      <c r="C156" s="587" t="s">
        <v>3777</v>
      </c>
      <c r="D156" s="568">
        <v>12989000</v>
      </c>
      <c r="E156" s="568">
        <v>12688500</v>
      </c>
      <c r="F156" s="569">
        <v>97.686503964893362</v>
      </c>
      <c r="G156" s="568">
        <v>300500</v>
      </c>
      <c r="H156" s="570">
        <v>2.3134960351066285</v>
      </c>
    </row>
    <row r="157" spans="3:10" ht="17.100000000000001" customHeight="1">
      <c r="C157" s="587" t="s">
        <v>505</v>
      </c>
      <c r="D157" s="568">
        <v>750000</v>
      </c>
      <c r="E157" s="568">
        <v>750000</v>
      </c>
      <c r="F157" s="569">
        <v>100</v>
      </c>
      <c r="G157" s="568">
        <v>0</v>
      </c>
      <c r="H157" s="570">
        <v>0</v>
      </c>
      <c r="I157" s="476"/>
      <c r="J157" s="161"/>
    </row>
    <row r="158" spans="3:10" ht="17.100000000000001" customHeight="1">
      <c r="C158" s="583" t="s">
        <v>3799</v>
      </c>
      <c r="D158" s="584">
        <v>385665000</v>
      </c>
      <c r="E158" s="584">
        <v>272977871</v>
      </c>
      <c r="F158" s="585">
        <v>70.781084879364215</v>
      </c>
      <c r="G158" s="584">
        <v>112687129</v>
      </c>
      <c r="H158" s="586">
        <v>29.218915120635785</v>
      </c>
    </row>
    <row r="159" spans="3:10" ht="17.100000000000001" customHeight="1">
      <c r="C159" s="587" t="s">
        <v>3773</v>
      </c>
      <c r="D159" s="568">
        <v>10000000</v>
      </c>
      <c r="E159" s="568">
        <v>7425000</v>
      </c>
      <c r="F159" s="569">
        <v>74.25</v>
      </c>
      <c r="G159" s="568">
        <v>2575000</v>
      </c>
      <c r="H159" s="570">
        <v>25.75</v>
      </c>
    </row>
    <row r="160" spans="3:10" ht="17.100000000000001" customHeight="1">
      <c r="C160" s="587" t="s">
        <v>3778</v>
      </c>
      <c r="D160" s="568">
        <v>2031000</v>
      </c>
      <c r="E160" s="568">
        <v>2031000</v>
      </c>
      <c r="F160" s="569">
        <v>100</v>
      </c>
      <c r="G160" s="568">
        <v>0</v>
      </c>
      <c r="H160" s="570">
        <v>0</v>
      </c>
    </row>
    <row r="161" spans="3:10" ht="17.100000000000001" customHeight="1">
      <c r="C161" s="587" t="s">
        <v>3777</v>
      </c>
      <c r="D161" s="568">
        <v>373634000</v>
      </c>
      <c r="E161" s="568">
        <v>263521871</v>
      </c>
      <c r="F161" s="569">
        <v>70.529414079018508</v>
      </c>
      <c r="G161" s="568">
        <v>110112129</v>
      </c>
      <c r="H161" s="570">
        <v>29.470585920981495</v>
      </c>
    </row>
    <row r="162" spans="3:10" ht="17.100000000000001" customHeight="1">
      <c r="C162" s="583" t="s">
        <v>3819</v>
      </c>
      <c r="D162" s="584">
        <v>56750000</v>
      </c>
      <c r="E162" s="584">
        <v>42951740</v>
      </c>
      <c r="F162" s="585">
        <v>75.685885462555063</v>
      </c>
      <c r="G162" s="584">
        <v>13798260</v>
      </c>
      <c r="H162" s="586">
        <v>24.314114537444933</v>
      </c>
      <c r="I162" s="476"/>
      <c r="J162" s="161"/>
    </row>
    <row r="163" spans="3:10" ht="17.100000000000001" customHeight="1">
      <c r="C163" s="587" t="s">
        <v>3773</v>
      </c>
      <c r="D163" s="568">
        <v>33500000</v>
      </c>
      <c r="E163" s="568">
        <v>33371740</v>
      </c>
      <c r="F163" s="569">
        <v>99.617134328358219</v>
      </c>
      <c r="G163" s="568">
        <v>128260</v>
      </c>
      <c r="H163" s="570">
        <v>0.38286567164179103</v>
      </c>
    </row>
    <row r="164" spans="3:10" ht="17.100000000000001" customHeight="1">
      <c r="C164" s="587" t="s">
        <v>3779</v>
      </c>
      <c r="D164" s="568">
        <v>3000000</v>
      </c>
      <c r="E164" s="568">
        <v>0</v>
      </c>
      <c r="F164" s="569">
        <v>0</v>
      </c>
      <c r="G164" s="568">
        <v>3000000</v>
      </c>
      <c r="H164" s="570">
        <v>100</v>
      </c>
    </row>
    <row r="165" spans="3:10" ht="17.100000000000001" customHeight="1">
      <c r="C165" s="587" t="s">
        <v>3777</v>
      </c>
      <c r="D165" s="568">
        <v>18000000</v>
      </c>
      <c r="E165" s="568">
        <v>8980000</v>
      </c>
      <c r="F165" s="569">
        <v>49.888888888888886</v>
      </c>
      <c r="G165" s="568">
        <v>9020000</v>
      </c>
      <c r="H165" s="570">
        <v>50.111111111111107</v>
      </c>
    </row>
    <row r="166" spans="3:10" ht="17.100000000000001" customHeight="1">
      <c r="C166" s="587" t="s">
        <v>505</v>
      </c>
      <c r="D166" s="568">
        <v>2250000</v>
      </c>
      <c r="E166" s="568">
        <v>600000</v>
      </c>
      <c r="F166" s="569">
        <v>26.666666666666668</v>
      </c>
      <c r="G166" s="568">
        <v>1650000</v>
      </c>
      <c r="H166" s="570">
        <v>73.333333333333329</v>
      </c>
    </row>
    <row r="167" spans="3:10" ht="17.100000000000001" customHeight="1">
      <c r="C167" s="583" t="s">
        <v>3800</v>
      </c>
      <c r="D167" s="584">
        <v>61193000</v>
      </c>
      <c r="E167" s="584">
        <v>37964238</v>
      </c>
      <c r="F167" s="585">
        <v>62.040164724723411</v>
      </c>
      <c r="G167" s="584">
        <v>23228762</v>
      </c>
      <c r="H167" s="586">
        <v>37.959835275276582</v>
      </c>
    </row>
    <row r="168" spans="3:10" ht="17.100000000000001" customHeight="1">
      <c r="C168" s="587" t="s">
        <v>3773</v>
      </c>
      <c r="D168" s="568">
        <v>13500000</v>
      </c>
      <c r="E168" s="568">
        <v>9448500</v>
      </c>
      <c r="F168" s="569">
        <v>69.988888888888894</v>
      </c>
      <c r="G168" s="568">
        <v>4051500</v>
      </c>
      <c r="H168" s="570">
        <v>30.011111111111109</v>
      </c>
    </row>
    <row r="169" spans="3:10" ht="17.100000000000001" customHeight="1">
      <c r="C169" s="587" t="s">
        <v>3777</v>
      </c>
      <c r="D169" s="568">
        <v>47693000</v>
      </c>
      <c r="E169" s="568">
        <v>28515738</v>
      </c>
      <c r="F169" s="569">
        <v>59.790195626192521</v>
      </c>
      <c r="G169" s="568">
        <v>19177262</v>
      </c>
      <c r="H169" s="570">
        <v>40.209804373807479</v>
      </c>
    </row>
    <row r="170" spans="3:10" ht="17.100000000000001" customHeight="1">
      <c r="C170" s="583" t="s">
        <v>3820</v>
      </c>
      <c r="D170" s="584">
        <v>148337000</v>
      </c>
      <c r="E170" s="584">
        <v>148325980</v>
      </c>
      <c r="F170" s="585">
        <v>99.992570970155796</v>
      </c>
      <c r="G170" s="584">
        <v>11020</v>
      </c>
      <c r="H170" s="586">
        <v>7.4290298442060976E-3</v>
      </c>
    </row>
    <row r="171" spans="3:10" ht="17.100000000000001" customHeight="1">
      <c r="C171" s="587" t="s">
        <v>3773</v>
      </c>
      <c r="D171" s="568">
        <v>38100000</v>
      </c>
      <c r="E171" s="568">
        <v>38095000</v>
      </c>
      <c r="F171" s="569">
        <v>99.98687664041995</v>
      </c>
      <c r="G171" s="568">
        <v>5000</v>
      </c>
      <c r="H171" s="570">
        <v>1.3123359580052493E-2</v>
      </c>
    </row>
    <row r="172" spans="3:10" ht="17.100000000000001" customHeight="1">
      <c r="C172" s="587" t="s">
        <v>3821</v>
      </c>
      <c r="D172" s="568">
        <v>82535000</v>
      </c>
      <c r="E172" s="568">
        <v>82534280</v>
      </c>
      <c r="F172" s="569">
        <v>99.999127642818195</v>
      </c>
      <c r="G172" s="568">
        <v>720</v>
      </c>
      <c r="H172" s="570">
        <v>8.7235718180165981E-4</v>
      </c>
    </row>
    <row r="173" spans="3:10" ht="17.100000000000001" customHeight="1">
      <c r="C173" s="587" t="s">
        <v>3866</v>
      </c>
      <c r="D173" s="568">
        <v>1605000</v>
      </c>
      <c r="E173" s="568">
        <v>1600000</v>
      </c>
      <c r="F173" s="569">
        <v>99.688473520249218</v>
      </c>
      <c r="G173" s="568">
        <v>5000</v>
      </c>
      <c r="H173" s="570">
        <v>0.3115264797507788</v>
      </c>
    </row>
    <row r="174" spans="3:10" ht="17.100000000000001" customHeight="1">
      <c r="C174" s="587" t="s">
        <v>3778</v>
      </c>
      <c r="D174" s="568">
        <v>4246000</v>
      </c>
      <c r="E174" s="568">
        <v>4246000</v>
      </c>
      <c r="F174" s="569">
        <v>100</v>
      </c>
      <c r="G174" s="568">
        <v>0</v>
      </c>
      <c r="H174" s="570">
        <v>0</v>
      </c>
    </row>
    <row r="175" spans="3:10" ht="17.100000000000001" customHeight="1">
      <c r="C175" s="587" t="s">
        <v>3777</v>
      </c>
      <c r="D175" s="568">
        <v>21851000</v>
      </c>
      <c r="E175" s="568">
        <v>21850700</v>
      </c>
      <c r="F175" s="569">
        <v>99.998627065122875</v>
      </c>
      <c r="G175" s="568">
        <v>300</v>
      </c>
      <c r="H175" s="570">
        <v>1.3729348771223285E-3</v>
      </c>
    </row>
    <row r="176" spans="3:10" ht="17.100000000000001" customHeight="1">
      <c r="C176" s="567" t="s">
        <v>3839</v>
      </c>
      <c r="D176" s="568">
        <v>540000000</v>
      </c>
      <c r="E176" s="568">
        <v>540000000</v>
      </c>
      <c r="F176" s="569">
        <v>100</v>
      </c>
      <c r="G176" s="568">
        <v>0</v>
      </c>
      <c r="H176" s="570">
        <v>0</v>
      </c>
    </row>
    <row r="177" spans="3:8" ht="18.75">
      <c r="C177" s="579" t="s">
        <v>3840</v>
      </c>
      <c r="D177" s="580">
        <v>540000000</v>
      </c>
      <c r="E177" s="580">
        <v>540000000</v>
      </c>
      <c r="F177" s="581">
        <v>100</v>
      </c>
      <c r="G177" s="580">
        <v>0</v>
      </c>
      <c r="H177" s="582">
        <v>0</v>
      </c>
    </row>
    <row r="178" spans="3:8" ht="17.100000000000001" customHeight="1">
      <c r="C178" s="583" t="s">
        <v>3841</v>
      </c>
      <c r="D178" s="584">
        <v>540000000</v>
      </c>
      <c r="E178" s="584">
        <v>540000000</v>
      </c>
      <c r="F178" s="585">
        <v>100</v>
      </c>
      <c r="G178" s="584">
        <v>0</v>
      </c>
      <c r="H178" s="586">
        <v>0</v>
      </c>
    </row>
    <row r="179" spans="3:8" ht="17.100000000000001" customHeight="1">
      <c r="C179" s="587" t="s">
        <v>3780</v>
      </c>
      <c r="D179" s="568">
        <v>540000000</v>
      </c>
      <c r="E179" s="568">
        <v>540000000</v>
      </c>
      <c r="F179" s="569">
        <v>100</v>
      </c>
      <c r="G179" s="568">
        <v>0</v>
      </c>
      <c r="H179" s="570">
        <v>0</v>
      </c>
    </row>
    <row r="180" spans="3:8" ht="17.100000000000001" customHeight="1">
      <c r="C180" s="567" t="s">
        <v>4605</v>
      </c>
      <c r="D180" s="568">
        <v>2095658000</v>
      </c>
      <c r="E180" s="568">
        <v>947702314</v>
      </c>
      <c r="F180" s="569">
        <v>45.222183867787585</v>
      </c>
      <c r="G180" s="568">
        <v>1147955686</v>
      </c>
      <c r="H180" s="570">
        <v>54.777816132212408</v>
      </c>
    </row>
    <row r="181" spans="3:8" ht="18.75">
      <c r="C181" s="579" t="s">
        <v>3734</v>
      </c>
      <c r="D181" s="588">
        <v>2095658000</v>
      </c>
      <c r="E181" s="588">
        <v>947702314</v>
      </c>
      <c r="F181" s="589">
        <v>45.222183867787585</v>
      </c>
      <c r="G181" s="588">
        <v>1147955686</v>
      </c>
      <c r="H181" s="590">
        <v>54.777816132212408</v>
      </c>
    </row>
    <row r="182" spans="3:8" ht="17.100000000000001" customHeight="1">
      <c r="C182" s="583" t="s">
        <v>3827</v>
      </c>
      <c r="D182" s="584">
        <v>1254380000</v>
      </c>
      <c r="E182" s="584">
        <v>644792004</v>
      </c>
      <c r="F182" s="585">
        <v>51.403243355283088</v>
      </c>
      <c r="G182" s="584">
        <v>609587996</v>
      </c>
      <c r="H182" s="586">
        <v>48.596756644716912</v>
      </c>
    </row>
    <row r="183" spans="3:8" ht="17.100000000000001" customHeight="1">
      <c r="C183" s="587" t="s">
        <v>3828</v>
      </c>
      <c r="D183" s="568">
        <v>1076220000</v>
      </c>
      <c r="E183" s="568">
        <v>575609004</v>
      </c>
      <c r="F183" s="569">
        <v>53.484325137982935</v>
      </c>
      <c r="G183" s="568">
        <v>500610996</v>
      </c>
      <c r="H183" s="570">
        <v>46.515674862017057</v>
      </c>
    </row>
    <row r="184" spans="3:8" ht="17.100000000000001" customHeight="1">
      <c r="C184" s="587" t="s">
        <v>3791</v>
      </c>
      <c r="D184" s="568">
        <v>178160000</v>
      </c>
      <c r="E184" s="568">
        <v>69183000</v>
      </c>
      <c r="F184" s="569">
        <v>38.831948810058378</v>
      </c>
      <c r="G184" s="568">
        <v>108977000</v>
      </c>
      <c r="H184" s="570">
        <v>61.168051189941629</v>
      </c>
    </row>
    <row r="185" spans="3:8" ht="17.100000000000001" customHeight="1">
      <c r="C185" s="583" t="s">
        <v>3829</v>
      </c>
      <c r="D185" s="584">
        <v>148852000</v>
      </c>
      <c r="E185" s="584">
        <v>82227050</v>
      </c>
      <c r="F185" s="585">
        <v>55.240809663289717</v>
      </c>
      <c r="G185" s="584">
        <v>66624950</v>
      </c>
      <c r="H185" s="586">
        <v>44.75919033671029</v>
      </c>
    </row>
    <row r="186" spans="3:8" ht="17.100000000000001" customHeight="1">
      <c r="C186" s="587" t="s">
        <v>3830</v>
      </c>
      <c r="D186" s="568">
        <v>30000000</v>
      </c>
      <c r="E186" s="568">
        <v>2527050</v>
      </c>
      <c r="F186" s="569">
        <v>8.4235000000000007</v>
      </c>
      <c r="G186" s="568">
        <v>27472950</v>
      </c>
      <c r="H186" s="570">
        <v>91.57650000000001</v>
      </c>
    </row>
    <row r="187" spans="3:8" ht="17.100000000000001" customHeight="1">
      <c r="C187" s="587" t="s">
        <v>3779</v>
      </c>
      <c r="D187" s="568">
        <v>118852000</v>
      </c>
      <c r="E187" s="568">
        <v>79700000</v>
      </c>
      <c r="F187" s="569">
        <v>67.058190017837319</v>
      </c>
      <c r="G187" s="568">
        <v>39152000</v>
      </c>
      <c r="H187" s="570">
        <v>32.941809982162688</v>
      </c>
    </row>
    <row r="188" spans="3:8" ht="17.100000000000001" customHeight="1">
      <c r="C188" s="583" t="s">
        <v>3831</v>
      </c>
      <c r="D188" s="584">
        <v>533050000</v>
      </c>
      <c r="E188" s="584">
        <v>147905260</v>
      </c>
      <c r="F188" s="585">
        <v>27.746976831441707</v>
      </c>
      <c r="G188" s="584">
        <v>385144740</v>
      </c>
      <c r="H188" s="586">
        <v>72.2530231685583</v>
      </c>
    </row>
    <row r="189" spans="3:8" ht="17.100000000000001" customHeight="1">
      <c r="C189" s="587" t="s">
        <v>3832</v>
      </c>
      <c r="D189" s="568">
        <v>497050000</v>
      </c>
      <c r="E189" s="568">
        <v>135905260</v>
      </c>
      <c r="F189" s="569">
        <v>27.342371994769138</v>
      </c>
      <c r="G189" s="568">
        <v>361144740</v>
      </c>
      <c r="H189" s="570">
        <v>72.657628005230862</v>
      </c>
    </row>
    <row r="190" spans="3:8" ht="17.100000000000001" customHeight="1">
      <c r="C190" s="587" t="s">
        <v>3833</v>
      </c>
      <c r="D190" s="568">
        <v>36000000</v>
      </c>
      <c r="E190" s="568">
        <v>12000000</v>
      </c>
      <c r="F190" s="569">
        <v>33.333333333333329</v>
      </c>
      <c r="G190" s="568">
        <v>24000000</v>
      </c>
      <c r="H190" s="570">
        <v>66.666666666666657</v>
      </c>
    </row>
    <row r="191" spans="3:8" ht="17.100000000000001" customHeight="1">
      <c r="C191" s="583" t="s">
        <v>3834</v>
      </c>
      <c r="D191" s="584">
        <v>159376000</v>
      </c>
      <c r="E191" s="584">
        <v>72778000</v>
      </c>
      <c r="F191" s="585">
        <v>45.664340929625538</v>
      </c>
      <c r="G191" s="584">
        <v>86598000</v>
      </c>
      <c r="H191" s="586">
        <v>54.335659070374462</v>
      </c>
    </row>
    <row r="192" spans="3:8" ht="17.100000000000001" customHeight="1">
      <c r="C192" s="587" t="s">
        <v>3828</v>
      </c>
      <c r="D192" s="568">
        <v>101016000</v>
      </c>
      <c r="E192" s="568">
        <v>44410000</v>
      </c>
      <c r="F192" s="569">
        <v>43.963332541379586</v>
      </c>
      <c r="G192" s="568">
        <v>56606000</v>
      </c>
      <c r="H192" s="570">
        <v>56.036667458620414</v>
      </c>
    </row>
    <row r="193" spans="3:10" ht="17.100000000000001" customHeight="1">
      <c r="C193" s="587" t="s">
        <v>3835</v>
      </c>
      <c r="D193" s="568">
        <v>58360000</v>
      </c>
      <c r="E193" s="568">
        <v>28368000</v>
      </c>
      <c r="F193" s="569">
        <v>48.608636052090468</v>
      </c>
      <c r="G193" s="568">
        <v>29992000</v>
      </c>
      <c r="H193" s="570">
        <v>51.391363947909532</v>
      </c>
    </row>
    <row r="194" spans="3:10" ht="17.100000000000001" customHeight="1">
      <c r="C194" s="567" t="s">
        <v>3803</v>
      </c>
      <c r="D194" s="568">
        <v>8582500000</v>
      </c>
      <c r="E194" s="568">
        <v>4939644598</v>
      </c>
      <c r="F194" s="569">
        <v>57.554845301485578</v>
      </c>
      <c r="G194" s="568">
        <v>3642855402</v>
      </c>
      <c r="H194" s="570">
        <v>42.445154698514422</v>
      </c>
    </row>
    <row r="195" spans="3:10" ht="17.100000000000001" customHeight="1">
      <c r="C195" s="571" t="s">
        <v>532</v>
      </c>
      <c r="D195" s="572">
        <v>8582500000</v>
      </c>
      <c r="E195" s="572">
        <v>4939644598</v>
      </c>
      <c r="F195" s="573">
        <v>57.554845301485578</v>
      </c>
      <c r="G195" s="572">
        <v>3642855402</v>
      </c>
      <c r="H195" s="574">
        <v>42.445154698514422</v>
      </c>
    </row>
    <row r="196" spans="3:10" ht="18.75">
      <c r="C196" s="575" t="s">
        <v>533</v>
      </c>
      <c r="D196" s="576">
        <v>8582500000</v>
      </c>
      <c r="E196" s="576">
        <v>4939644598</v>
      </c>
      <c r="F196" s="577">
        <v>57.554845301485578</v>
      </c>
      <c r="G196" s="576">
        <v>3642855402</v>
      </c>
      <c r="H196" s="578">
        <v>42.445154698514422</v>
      </c>
    </row>
    <row r="197" spans="3:10" ht="17.100000000000001" customHeight="1">
      <c r="C197" s="567" t="s">
        <v>3863</v>
      </c>
      <c r="D197" s="568">
        <v>8582500000</v>
      </c>
      <c r="E197" s="568">
        <v>4939644598</v>
      </c>
      <c r="F197" s="569">
        <v>57.554845301485578</v>
      </c>
      <c r="G197" s="568">
        <v>3642855402</v>
      </c>
      <c r="H197" s="570">
        <v>42.445154698514422</v>
      </c>
    </row>
    <row r="198" spans="3:10" ht="18.75">
      <c r="C198" s="579" t="s">
        <v>3864</v>
      </c>
      <c r="D198" s="580">
        <v>8473300000</v>
      </c>
      <c r="E198" s="580">
        <v>4925504198</v>
      </c>
      <c r="F198" s="581">
        <v>58.129703869802796</v>
      </c>
      <c r="G198" s="580">
        <v>3547795802</v>
      </c>
      <c r="H198" s="582">
        <v>41.870296130197211</v>
      </c>
    </row>
    <row r="199" spans="3:10" ht="17.100000000000001" customHeight="1">
      <c r="C199" s="583" t="s">
        <v>3865</v>
      </c>
      <c r="D199" s="584">
        <v>1713564000</v>
      </c>
      <c r="E199" s="584">
        <v>30225000</v>
      </c>
      <c r="F199" s="585">
        <v>1.7638675882546553</v>
      </c>
      <c r="G199" s="584">
        <v>1683339000</v>
      </c>
      <c r="H199" s="586">
        <v>98.236132411745345</v>
      </c>
    </row>
    <row r="200" spans="3:10" ht="17.100000000000001" customHeight="1">
      <c r="C200" s="587" t="s">
        <v>3773</v>
      </c>
      <c r="D200" s="568">
        <v>99100000</v>
      </c>
      <c r="E200" s="568">
        <v>0</v>
      </c>
      <c r="F200" s="569">
        <v>0</v>
      </c>
      <c r="G200" s="568">
        <v>99100000</v>
      </c>
      <c r="H200" s="570">
        <v>100</v>
      </c>
    </row>
    <row r="201" spans="3:10" ht="17.100000000000001" customHeight="1">
      <c r="C201" s="587" t="s">
        <v>3786</v>
      </c>
      <c r="D201" s="568">
        <v>1333864000</v>
      </c>
      <c r="E201" s="568">
        <v>0</v>
      </c>
      <c r="F201" s="569">
        <v>0</v>
      </c>
      <c r="G201" s="568">
        <v>1333864000</v>
      </c>
      <c r="H201" s="570">
        <v>100</v>
      </c>
    </row>
    <row r="202" spans="3:10" ht="17.100000000000001" customHeight="1">
      <c r="C202" s="587" t="s">
        <v>3791</v>
      </c>
      <c r="D202" s="568">
        <v>25000000</v>
      </c>
      <c r="E202" s="568">
        <v>9690000</v>
      </c>
      <c r="F202" s="569">
        <v>38.76</v>
      </c>
      <c r="G202" s="568">
        <v>15310000</v>
      </c>
      <c r="H202" s="570">
        <v>61.240000000000009</v>
      </c>
    </row>
    <row r="203" spans="3:10" ht="17.100000000000001" customHeight="1">
      <c r="C203" s="587" t="s">
        <v>3776</v>
      </c>
      <c r="D203" s="568">
        <v>15000000</v>
      </c>
      <c r="E203" s="568">
        <v>0</v>
      </c>
      <c r="F203" s="569">
        <v>0</v>
      </c>
      <c r="G203" s="568">
        <v>15000000</v>
      </c>
      <c r="H203" s="570">
        <v>100</v>
      </c>
    </row>
    <row r="204" spans="3:10" ht="17.100000000000001" customHeight="1">
      <c r="C204" s="587" t="s">
        <v>3866</v>
      </c>
      <c r="D204" s="568">
        <v>102600000</v>
      </c>
      <c r="E204" s="568">
        <v>0</v>
      </c>
      <c r="F204" s="569">
        <v>0</v>
      </c>
      <c r="G204" s="568">
        <v>102600000</v>
      </c>
      <c r="H204" s="570">
        <v>100</v>
      </c>
    </row>
    <row r="205" spans="3:10" ht="17.100000000000001" customHeight="1">
      <c r="C205" s="587" t="s">
        <v>3777</v>
      </c>
      <c r="D205" s="568">
        <v>138000000</v>
      </c>
      <c r="E205" s="568">
        <v>20535000</v>
      </c>
      <c r="F205" s="569">
        <v>14.880434782608695</v>
      </c>
      <c r="G205" s="568">
        <v>117465000</v>
      </c>
      <c r="H205" s="570">
        <v>85.119565217391298</v>
      </c>
    </row>
    <row r="206" spans="3:10" ht="17.100000000000001" customHeight="1">
      <c r="C206" s="583" t="s">
        <v>3867</v>
      </c>
      <c r="D206" s="584">
        <v>6585695000</v>
      </c>
      <c r="E206" s="584">
        <v>4895279198</v>
      </c>
      <c r="F206" s="585">
        <v>74.332005931036889</v>
      </c>
      <c r="G206" s="584">
        <v>1690415802</v>
      </c>
      <c r="H206" s="586">
        <v>25.667994068963107</v>
      </c>
      <c r="I206" s="476"/>
      <c r="J206" s="161"/>
    </row>
    <row r="207" spans="3:10" ht="17.100000000000001" customHeight="1">
      <c r="C207" s="587" t="s">
        <v>3773</v>
      </c>
      <c r="D207" s="568">
        <v>25000000</v>
      </c>
      <c r="E207" s="568">
        <v>5839600</v>
      </c>
      <c r="F207" s="569">
        <v>23.358400000000003</v>
      </c>
      <c r="G207" s="568">
        <v>19160400</v>
      </c>
      <c r="H207" s="570">
        <v>76.641599999999997</v>
      </c>
    </row>
    <row r="208" spans="3:10" ht="17.100000000000001" customHeight="1">
      <c r="C208" s="587" t="s">
        <v>3786</v>
      </c>
      <c r="D208" s="568">
        <v>6308695000</v>
      </c>
      <c r="E208" s="568">
        <v>4823760092</v>
      </c>
      <c r="F208" s="569">
        <v>76.462090685950102</v>
      </c>
      <c r="G208" s="568">
        <v>1484934908</v>
      </c>
      <c r="H208" s="570">
        <v>23.537909314049895</v>
      </c>
    </row>
    <row r="209" spans="3:8" ht="17.100000000000001" customHeight="1">
      <c r="C209" s="587" t="s">
        <v>3791</v>
      </c>
      <c r="D209" s="568">
        <v>30000000</v>
      </c>
      <c r="E209" s="568">
        <v>9678000</v>
      </c>
      <c r="F209" s="569">
        <v>32.26</v>
      </c>
      <c r="G209" s="568">
        <v>20322000</v>
      </c>
      <c r="H209" s="570">
        <v>67.739999999999995</v>
      </c>
    </row>
    <row r="210" spans="3:8" ht="17.100000000000001" customHeight="1">
      <c r="C210" s="587" t="s">
        <v>3776</v>
      </c>
      <c r="D210" s="568">
        <v>6000000</v>
      </c>
      <c r="E210" s="568">
        <v>0</v>
      </c>
      <c r="F210" s="569">
        <v>0</v>
      </c>
      <c r="G210" s="568">
        <v>6000000</v>
      </c>
      <c r="H210" s="570">
        <v>100</v>
      </c>
    </row>
    <row r="211" spans="3:8" ht="17.100000000000001" customHeight="1">
      <c r="C211" s="587" t="s">
        <v>3777</v>
      </c>
      <c r="D211" s="568">
        <v>216000000</v>
      </c>
      <c r="E211" s="568">
        <v>56001506</v>
      </c>
      <c r="F211" s="569">
        <v>25.926623148148149</v>
      </c>
      <c r="G211" s="568">
        <v>159998494</v>
      </c>
      <c r="H211" s="570">
        <v>74.073376851851847</v>
      </c>
    </row>
    <row r="212" spans="3:8" ht="17.100000000000001" customHeight="1">
      <c r="C212" s="583" t="s">
        <v>3868</v>
      </c>
      <c r="D212" s="584">
        <v>174041000</v>
      </c>
      <c r="E212" s="584">
        <v>0</v>
      </c>
      <c r="F212" s="585">
        <v>0</v>
      </c>
      <c r="G212" s="584">
        <v>174041000</v>
      </c>
      <c r="H212" s="586">
        <v>100</v>
      </c>
    </row>
    <row r="213" spans="3:8" ht="17.100000000000001" customHeight="1">
      <c r="C213" s="587" t="s">
        <v>3773</v>
      </c>
      <c r="D213" s="568">
        <v>12000000</v>
      </c>
      <c r="E213" s="568">
        <v>0</v>
      </c>
      <c r="F213" s="569">
        <v>0</v>
      </c>
      <c r="G213" s="568">
        <v>12000000</v>
      </c>
      <c r="H213" s="570">
        <v>100</v>
      </c>
    </row>
    <row r="214" spans="3:8" ht="17.100000000000001" customHeight="1">
      <c r="C214" s="587" t="s">
        <v>3786</v>
      </c>
      <c r="D214" s="568">
        <v>20000000</v>
      </c>
      <c r="E214" s="568">
        <v>0</v>
      </c>
      <c r="F214" s="569">
        <v>0</v>
      </c>
      <c r="G214" s="568">
        <v>20000000</v>
      </c>
      <c r="H214" s="570">
        <v>100</v>
      </c>
    </row>
    <row r="215" spans="3:8" ht="17.100000000000001" customHeight="1">
      <c r="C215" s="587" t="s">
        <v>3870</v>
      </c>
      <c r="D215" s="568">
        <v>142041000</v>
      </c>
      <c r="E215" s="568">
        <v>0</v>
      </c>
      <c r="F215" s="569">
        <v>0</v>
      </c>
      <c r="G215" s="568">
        <v>142041000</v>
      </c>
      <c r="H215" s="570">
        <v>100</v>
      </c>
    </row>
    <row r="216" spans="3:8" ht="18.75">
      <c r="C216" s="579" t="s">
        <v>3879</v>
      </c>
      <c r="D216" s="580">
        <v>109200000</v>
      </c>
      <c r="E216" s="580">
        <v>14140400</v>
      </c>
      <c r="F216" s="581">
        <v>12.949084249084249</v>
      </c>
      <c r="G216" s="580">
        <v>95059600</v>
      </c>
      <c r="H216" s="582">
        <v>87.050915750915749</v>
      </c>
    </row>
    <row r="217" spans="3:8" ht="17.100000000000001" customHeight="1">
      <c r="C217" s="583" t="s">
        <v>3880</v>
      </c>
      <c r="D217" s="584">
        <v>109200000</v>
      </c>
      <c r="E217" s="584">
        <v>14140400</v>
      </c>
      <c r="F217" s="585">
        <v>12.949084249084249</v>
      </c>
      <c r="G217" s="584">
        <v>95059600</v>
      </c>
      <c r="H217" s="586">
        <v>87.050915750915749</v>
      </c>
    </row>
    <row r="218" spans="3:8" ht="17.100000000000001" customHeight="1">
      <c r="C218" s="587" t="s">
        <v>3773</v>
      </c>
      <c r="D218" s="568">
        <v>25000000</v>
      </c>
      <c r="E218" s="568">
        <v>5920400</v>
      </c>
      <c r="F218" s="569">
        <v>23.6816</v>
      </c>
      <c r="G218" s="568">
        <v>19079600</v>
      </c>
      <c r="H218" s="570">
        <v>76.318399999999997</v>
      </c>
    </row>
    <row r="219" spans="3:8" ht="17.100000000000001" customHeight="1">
      <c r="C219" s="587" t="s">
        <v>3791</v>
      </c>
      <c r="D219" s="568">
        <v>30000000</v>
      </c>
      <c r="E219" s="568">
        <v>8220000</v>
      </c>
      <c r="F219" s="569">
        <v>27.400000000000002</v>
      </c>
      <c r="G219" s="568">
        <v>21780000</v>
      </c>
      <c r="H219" s="570">
        <v>72.599999999999994</v>
      </c>
    </row>
    <row r="220" spans="3:8" ht="17.100000000000001" customHeight="1">
      <c r="C220" s="587" t="s">
        <v>3777</v>
      </c>
      <c r="D220" s="568">
        <v>54200000</v>
      </c>
      <c r="E220" s="568">
        <v>0</v>
      </c>
      <c r="F220" s="569">
        <v>0</v>
      </c>
      <c r="G220" s="568">
        <v>54200000</v>
      </c>
      <c r="H220" s="570">
        <v>100</v>
      </c>
    </row>
    <row r="221" spans="3:8" ht="17.100000000000001" customHeight="1">
      <c r="C221" s="562" t="s">
        <v>3887</v>
      </c>
      <c r="D221" s="568">
        <v>13875804000</v>
      </c>
      <c r="E221" s="568">
        <v>8203483476</v>
      </c>
      <c r="F221" s="569">
        <v>59.120779422943706</v>
      </c>
      <c r="G221" s="568">
        <v>5672320524</v>
      </c>
      <c r="H221" s="570">
        <v>40.879220577056294</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5002" priority="2" operator="lessThan">
      <formula>0</formula>
    </cfRule>
  </conditionalFormatting>
  <conditionalFormatting pivot="1" sqref="G6:G221">
    <cfRule type="cellIs" dxfId="5001" priority="1" operator="lessThan">
      <formula>0</formula>
    </cfRule>
  </conditionalFormatting>
  <pageMargins left="0.34" right="0.22" top="0.25" bottom="0.24" header="0.19" footer="0.16"/>
  <pageSetup paperSize="9" scale="41"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zoomScaleNormal="100" workbookViewId="0">
      <selection activeCell="K33" sqref="K33"/>
    </sheetView>
  </sheetViews>
  <sheetFormatPr defaultRowHeight="15"/>
  <cols>
    <col min="2" max="2" width="36.28515625" bestFit="1" customWidth="1"/>
    <col min="3" max="3" width="18.85546875" customWidth="1"/>
    <col min="4" max="4" width="20" customWidth="1"/>
    <col min="5" max="5" width="18.28515625" customWidth="1"/>
    <col min="6" max="6" width="20.7109375" customWidth="1"/>
    <col min="7" max="13" width="12.5703125" bestFit="1" customWidth="1"/>
    <col min="14" max="14" width="40.140625" bestFit="1" customWidth="1"/>
    <col min="15" max="15" width="39.7109375" bestFit="1" customWidth="1"/>
    <col min="16" max="16" width="30" bestFit="1" customWidth="1"/>
    <col min="17" max="17" width="12.5703125" bestFit="1" customWidth="1"/>
    <col min="18" max="18" width="13.140625" bestFit="1" customWidth="1"/>
    <col min="19" max="19" width="12.5703125" bestFit="1" customWidth="1"/>
    <col min="20" max="20" width="41" bestFit="1" customWidth="1"/>
    <col min="21" max="21" width="40.5703125" bestFit="1" customWidth="1"/>
    <col min="22" max="22" width="18.140625" bestFit="1" customWidth="1"/>
    <col min="23" max="23" width="17.7109375" bestFit="1" customWidth="1"/>
    <col min="24" max="29" width="30" bestFit="1" customWidth="1"/>
    <col min="30" max="30" width="41" bestFit="1" customWidth="1"/>
    <col min="31" max="31" width="40.5703125" bestFit="1" customWidth="1"/>
    <col min="32" max="32" width="41" bestFit="1" customWidth="1"/>
    <col min="33" max="33" width="18.140625" bestFit="1" customWidth="1"/>
    <col min="34" max="34" width="17.7109375" bestFit="1" customWidth="1"/>
    <col min="35" max="35" width="18.140625" bestFit="1" customWidth="1"/>
  </cols>
  <sheetData>
    <row r="2" spans="2:9">
      <c r="F2" t="s">
        <v>3726</v>
      </c>
    </row>
    <row r="3" spans="2:9">
      <c r="G3" t="s">
        <v>3726</v>
      </c>
    </row>
    <row r="4" spans="2:9">
      <c r="H4" t="s">
        <v>3726</v>
      </c>
    </row>
    <row r="5" spans="2:9">
      <c r="B5" s="222" t="s">
        <v>3910</v>
      </c>
      <c r="C5" s="223" t="s">
        <v>3894</v>
      </c>
      <c r="D5" s="223" t="s">
        <v>3896</v>
      </c>
      <c r="E5" s="223" t="s">
        <v>3904</v>
      </c>
      <c r="F5" s="223" t="s">
        <v>4221</v>
      </c>
      <c r="G5" s="223" t="s">
        <v>4256</v>
      </c>
      <c r="H5" s="223" t="s">
        <v>4738</v>
      </c>
      <c r="I5" s="223" t="s">
        <v>4817</v>
      </c>
    </row>
    <row r="6" spans="2:9">
      <c r="B6" s="222" t="s">
        <v>3908</v>
      </c>
      <c r="C6" s="224" t="s">
        <v>4226</v>
      </c>
      <c r="D6" s="224" t="s">
        <v>4225</v>
      </c>
      <c r="E6" s="224" t="s">
        <v>4224</v>
      </c>
      <c r="F6" s="225" t="s">
        <v>4223</v>
      </c>
      <c r="G6" s="225" t="s">
        <v>4292</v>
      </c>
      <c r="H6" s="225" t="s">
        <v>4818</v>
      </c>
      <c r="I6" s="225" t="s">
        <v>4819</v>
      </c>
    </row>
    <row r="7" spans="2:9" hidden="1">
      <c r="B7" s="193" t="s">
        <v>3902</v>
      </c>
      <c r="C7" s="110" t="s">
        <v>3899</v>
      </c>
      <c r="D7" s="110" t="s">
        <v>3901</v>
      </c>
      <c r="E7" s="110" t="s">
        <v>3905</v>
      </c>
      <c r="F7" s="110" t="s">
        <v>4222</v>
      </c>
      <c r="G7" s="110" t="s">
        <v>4290</v>
      </c>
      <c r="H7" s="110" t="s">
        <v>4739</v>
      </c>
      <c r="I7" s="110" t="s">
        <v>4776</v>
      </c>
    </row>
    <row r="8" spans="2:9">
      <c r="B8" s="237" t="s">
        <v>565</v>
      </c>
      <c r="C8" s="236">
        <v>99961115</v>
      </c>
      <c r="D8" s="236">
        <v>39291922</v>
      </c>
      <c r="E8" s="236">
        <v>95254996</v>
      </c>
      <c r="F8" s="236">
        <v>90588412</v>
      </c>
      <c r="G8" s="236">
        <v>75905247</v>
      </c>
      <c r="H8" s="236">
        <v>88923902</v>
      </c>
      <c r="I8" s="236">
        <v>99715771</v>
      </c>
    </row>
    <row r="9" spans="2:9">
      <c r="B9" s="207" t="s">
        <v>535</v>
      </c>
      <c r="C9" s="115">
        <v>0</v>
      </c>
      <c r="D9" s="115">
        <v>18269500</v>
      </c>
      <c r="E9" s="115">
        <v>19929200</v>
      </c>
      <c r="F9" s="115">
        <v>10000000</v>
      </c>
      <c r="G9" s="115">
        <v>9882500</v>
      </c>
      <c r="H9" s="115">
        <v>11209000</v>
      </c>
      <c r="I9" s="115">
        <v>2010000</v>
      </c>
    </row>
    <row r="10" spans="2:9">
      <c r="B10" s="207" t="s">
        <v>549</v>
      </c>
      <c r="C10" s="115">
        <v>99961115</v>
      </c>
      <c r="D10" s="115">
        <v>21022422</v>
      </c>
      <c r="E10" s="115">
        <v>75325796</v>
      </c>
      <c r="F10" s="115">
        <v>80588412</v>
      </c>
      <c r="G10" s="115">
        <v>66022747</v>
      </c>
      <c r="H10" s="115">
        <v>77714902</v>
      </c>
      <c r="I10" s="115">
        <v>97705771</v>
      </c>
    </row>
    <row r="11" spans="2:9">
      <c r="B11" s="237" t="s">
        <v>532</v>
      </c>
      <c r="C11" s="236">
        <v>0</v>
      </c>
      <c r="D11" s="236">
        <v>13965000</v>
      </c>
      <c r="E11" s="236">
        <v>0</v>
      </c>
      <c r="F11" s="236">
        <v>0</v>
      </c>
      <c r="G11" s="236">
        <v>300383</v>
      </c>
      <c r="H11" s="236">
        <v>0</v>
      </c>
      <c r="I11" s="236">
        <v>0</v>
      </c>
    </row>
    <row r="12" spans="2:9">
      <c r="B12" s="207" t="s">
        <v>570</v>
      </c>
      <c r="C12" s="115">
        <v>0</v>
      </c>
      <c r="D12" s="115">
        <v>4230000</v>
      </c>
      <c r="E12" s="115">
        <v>0</v>
      </c>
      <c r="F12" s="115">
        <v>0</v>
      </c>
      <c r="G12" s="115">
        <v>300383</v>
      </c>
      <c r="H12" s="115">
        <v>0</v>
      </c>
      <c r="I12" s="115">
        <v>0</v>
      </c>
    </row>
    <row r="13" spans="2:9">
      <c r="B13" s="207" t="s">
        <v>533</v>
      </c>
      <c r="C13" s="115">
        <v>0</v>
      </c>
      <c r="D13" s="115">
        <v>9735000</v>
      </c>
      <c r="E13" s="115">
        <v>0</v>
      </c>
      <c r="F13" s="115">
        <v>0</v>
      </c>
      <c r="G13" s="115">
        <v>0</v>
      </c>
      <c r="H13" s="115">
        <v>0</v>
      </c>
      <c r="I13" s="115">
        <v>0</v>
      </c>
    </row>
    <row r="14" spans="2:9">
      <c r="B14" s="237" t="s">
        <v>524</v>
      </c>
      <c r="C14" s="236">
        <v>0</v>
      </c>
      <c r="D14" s="236">
        <v>21269213</v>
      </c>
      <c r="E14" s="236">
        <v>0</v>
      </c>
      <c r="F14" s="236">
        <v>0</v>
      </c>
      <c r="G14" s="236">
        <v>16306833</v>
      </c>
      <c r="H14" s="236">
        <v>4500000</v>
      </c>
      <c r="I14" s="236">
        <v>0</v>
      </c>
    </row>
    <row r="15" spans="2:9">
      <c r="B15" s="207" t="s">
        <v>525</v>
      </c>
      <c r="C15" s="115">
        <v>0</v>
      </c>
      <c r="D15" s="115">
        <v>9369213</v>
      </c>
      <c r="E15" s="115">
        <v>0</v>
      </c>
      <c r="F15" s="115">
        <v>0</v>
      </c>
      <c r="G15" s="115">
        <v>11498833</v>
      </c>
      <c r="H15" s="115">
        <v>3000000</v>
      </c>
      <c r="I15" s="115">
        <v>0</v>
      </c>
    </row>
    <row r="16" spans="2:9">
      <c r="B16" s="207" t="s">
        <v>527</v>
      </c>
      <c r="C16" s="115">
        <v>0</v>
      </c>
      <c r="D16" s="115">
        <v>11900000</v>
      </c>
      <c r="E16" s="115">
        <v>0</v>
      </c>
      <c r="F16" s="115">
        <v>0</v>
      </c>
      <c r="G16" s="115">
        <v>4808000</v>
      </c>
      <c r="H16" s="115">
        <v>1500000</v>
      </c>
      <c r="I16" s="115">
        <v>0</v>
      </c>
    </row>
    <row r="17" spans="2:9">
      <c r="B17" s="237" t="s">
        <v>528</v>
      </c>
      <c r="C17" s="236">
        <v>0</v>
      </c>
      <c r="D17" s="236">
        <v>23650240</v>
      </c>
      <c r="E17" s="236">
        <v>0</v>
      </c>
      <c r="F17" s="236">
        <v>4851204</v>
      </c>
      <c r="G17" s="236">
        <v>1326114</v>
      </c>
      <c r="H17" s="236">
        <v>0</v>
      </c>
      <c r="I17" s="236">
        <v>0</v>
      </c>
    </row>
    <row r="18" spans="2:9">
      <c r="B18" s="207" t="s">
        <v>529</v>
      </c>
      <c r="C18" s="115">
        <v>0</v>
      </c>
      <c r="D18" s="115">
        <v>7572800</v>
      </c>
      <c r="E18" s="115">
        <v>0</v>
      </c>
      <c r="F18" s="115">
        <v>0</v>
      </c>
      <c r="G18" s="115">
        <v>1074100</v>
      </c>
      <c r="H18" s="115">
        <v>0</v>
      </c>
      <c r="I18" s="115">
        <v>0</v>
      </c>
    </row>
    <row r="19" spans="2:9">
      <c r="B19" s="207" t="s">
        <v>531</v>
      </c>
      <c r="C19" s="115">
        <v>0</v>
      </c>
      <c r="D19" s="115">
        <v>16077440</v>
      </c>
      <c r="E19" s="115">
        <v>0</v>
      </c>
      <c r="F19" s="115">
        <v>4851204</v>
      </c>
      <c r="G19" s="115">
        <v>252014</v>
      </c>
      <c r="H19" s="115">
        <v>0</v>
      </c>
      <c r="I19" s="115">
        <v>0</v>
      </c>
    </row>
    <row r="20" spans="2:9">
      <c r="B20" s="194" t="s">
        <v>3887</v>
      </c>
      <c r="C20" s="115">
        <v>99961115</v>
      </c>
      <c r="D20" s="115">
        <v>98176375</v>
      </c>
      <c r="E20" s="115">
        <v>95254996</v>
      </c>
      <c r="F20" s="115">
        <v>95439616</v>
      </c>
      <c r="G20" s="115">
        <v>93838577</v>
      </c>
      <c r="H20" s="115">
        <v>93423902</v>
      </c>
      <c r="I20" s="115">
        <v>99715771</v>
      </c>
    </row>
    <row r="24" spans="2:9">
      <c r="B24" s="222" t="s">
        <v>3910</v>
      </c>
      <c r="C24" s="223" t="s">
        <v>3895</v>
      </c>
      <c r="D24" s="223" t="s">
        <v>4257</v>
      </c>
      <c r="E24" s="223" t="s">
        <v>4410</v>
      </c>
      <c r="F24" s="223" t="s">
        <v>7745</v>
      </c>
      <c r="G24" s="481"/>
      <c r="H24" s="481"/>
      <c r="I24" s="481"/>
    </row>
    <row r="25" spans="2:9">
      <c r="B25" s="222" t="s">
        <v>3908</v>
      </c>
      <c r="C25" s="224" t="s">
        <v>4226</v>
      </c>
      <c r="D25" s="224" t="s">
        <v>4225</v>
      </c>
      <c r="E25" s="224" t="s">
        <v>4224</v>
      </c>
      <c r="F25" s="225" t="s">
        <v>4223</v>
      </c>
      <c r="G25" s="482"/>
      <c r="H25" s="482"/>
      <c r="I25" s="482"/>
    </row>
    <row r="26" spans="2:9" hidden="1">
      <c r="B26" s="193" t="s">
        <v>3902</v>
      </c>
      <c r="C26" s="110" t="s">
        <v>3900</v>
      </c>
      <c r="D26" s="110" t="s">
        <v>4291</v>
      </c>
      <c r="E26" s="110" t="s">
        <v>4429</v>
      </c>
      <c r="F26" s="110" t="s">
        <v>7749</v>
      </c>
    </row>
    <row r="27" spans="2:9">
      <c r="B27" s="237" t="s">
        <v>565</v>
      </c>
      <c r="C27" s="236">
        <v>249311050</v>
      </c>
      <c r="D27" s="236">
        <v>103091640</v>
      </c>
      <c r="E27" s="236">
        <v>2030000</v>
      </c>
      <c r="F27" s="236">
        <v>15061500</v>
      </c>
    </row>
    <row r="28" spans="2:9">
      <c r="B28" s="207" t="s">
        <v>535</v>
      </c>
      <c r="C28" s="115">
        <v>50674500</v>
      </c>
      <c r="D28" s="115">
        <v>25762820</v>
      </c>
      <c r="E28" s="115">
        <v>2030000</v>
      </c>
      <c r="F28" s="115">
        <v>2915000</v>
      </c>
    </row>
    <row r="29" spans="2:9">
      <c r="B29" s="207" t="s">
        <v>549</v>
      </c>
      <c r="C29" s="115">
        <v>198636550</v>
      </c>
      <c r="D29" s="115">
        <v>77328820</v>
      </c>
      <c r="E29" s="115">
        <v>0</v>
      </c>
      <c r="F29" s="115">
        <v>12146500</v>
      </c>
    </row>
    <row r="30" spans="2:9">
      <c r="B30" s="237" t="s">
        <v>532</v>
      </c>
      <c r="C30" s="236">
        <v>46363943</v>
      </c>
      <c r="D30" s="236">
        <v>99280968</v>
      </c>
      <c r="E30" s="236">
        <v>5529500</v>
      </c>
      <c r="F30" s="236">
        <v>45258140</v>
      </c>
    </row>
    <row r="31" spans="2:9">
      <c r="B31" s="207" t="s">
        <v>570</v>
      </c>
      <c r="C31" s="115">
        <v>5496528</v>
      </c>
      <c r="D31" s="115">
        <v>36489355</v>
      </c>
      <c r="E31" s="115">
        <v>2640000</v>
      </c>
      <c r="F31" s="115">
        <v>12338659</v>
      </c>
    </row>
    <row r="32" spans="2:9">
      <c r="B32" s="207" t="s">
        <v>533</v>
      </c>
      <c r="C32" s="115">
        <v>40867415</v>
      </c>
      <c r="D32" s="115">
        <v>62791613</v>
      </c>
      <c r="E32" s="115">
        <v>2889500</v>
      </c>
      <c r="F32" s="115">
        <v>32919481</v>
      </c>
    </row>
    <row r="33" spans="2:10">
      <c r="B33" s="237" t="s">
        <v>524</v>
      </c>
      <c r="C33" s="236">
        <v>53677994</v>
      </c>
      <c r="D33" s="236">
        <v>45801723</v>
      </c>
      <c r="E33" s="236">
        <v>0</v>
      </c>
      <c r="F33" s="236">
        <v>12895000</v>
      </c>
    </row>
    <row r="34" spans="2:10">
      <c r="B34" s="207" t="s">
        <v>525</v>
      </c>
      <c r="C34" s="115">
        <v>31461994</v>
      </c>
      <c r="D34" s="115">
        <v>15810223</v>
      </c>
      <c r="E34" s="115">
        <v>0</v>
      </c>
      <c r="F34" s="115">
        <v>12895000</v>
      </c>
    </row>
    <row r="35" spans="2:10">
      <c r="B35" s="207" t="s">
        <v>527</v>
      </c>
      <c r="C35" s="115">
        <v>22216000</v>
      </c>
      <c r="D35" s="115">
        <v>29991500</v>
      </c>
      <c r="E35" s="115">
        <v>0</v>
      </c>
      <c r="F35" s="115">
        <v>0</v>
      </c>
    </row>
    <row r="36" spans="2:10">
      <c r="B36" s="237" t="s">
        <v>528</v>
      </c>
      <c r="C36" s="236">
        <v>61147200</v>
      </c>
      <c r="D36" s="236">
        <v>63914400</v>
      </c>
      <c r="E36" s="236">
        <v>0</v>
      </c>
      <c r="F36" s="236">
        <v>76182750</v>
      </c>
    </row>
    <row r="37" spans="2:10">
      <c r="B37" s="207" t="s">
        <v>529</v>
      </c>
      <c r="C37" s="115">
        <v>35690450</v>
      </c>
      <c r="D37" s="115">
        <v>63914400</v>
      </c>
      <c r="E37" s="115">
        <v>0</v>
      </c>
      <c r="F37" s="115">
        <v>72184250</v>
      </c>
    </row>
    <row r="38" spans="2:10">
      <c r="B38" s="207" t="s">
        <v>531</v>
      </c>
      <c r="C38" s="115">
        <v>25456750</v>
      </c>
      <c r="D38" s="115">
        <v>0</v>
      </c>
      <c r="E38" s="115">
        <v>0</v>
      </c>
      <c r="F38" s="115">
        <v>3998500</v>
      </c>
    </row>
    <row r="39" spans="2:10">
      <c r="B39" s="194" t="s">
        <v>3887</v>
      </c>
      <c r="C39" s="115">
        <v>410500187</v>
      </c>
      <c r="D39" s="115">
        <v>312088731</v>
      </c>
      <c r="E39" s="115">
        <v>7559500</v>
      </c>
      <c r="F39" s="115">
        <v>149397390</v>
      </c>
    </row>
    <row r="41" spans="2:10">
      <c r="B41" s="110" t="s">
        <v>7753</v>
      </c>
      <c r="C41" s="480">
        <v>672309000</v>
      </c>
      <c r="D41" s="110"/>
      <c r="E41" s="480">
        <v>394620000</v>
      </c>
      <c r="F41" s="480">
        <v>384472000</v>
      </c>
    </row>
    <row r="42" spans="2:10">
      <c r="B42" s="110" t="s">
        <v>7754</v>
      </c>
      <c r="C42" s="480">
        <f>C41-C39</f>
        <v>261808813</v>
      </c>
      <c r="D42" s="110"/>
      <c r="E42" s="115">
        <f>E41-GETPIVOTDATA("Sum of TUP 2 (1)",$B$26)-GETPIVOTDATA("Sum of TUP 2 (2)",$B$26)</f>
        <v>74971769</v>
      </c>
      <c r="F42" s="115">
        <f>F41-GETPIVOTDATA("Sum of TUP 3",$B$26)</f>
        <v>235074610</v>
      </c>
    </row>
    <row r="43" spans="2:10">
      <c r="B43" s="110" t="s">
        <v>7755</v>
      </c>
      <c r="C43" s="480">
        <v>262336813</v>
      </c>
      <c r="D43" s="110"/>
      <c r="E43" s="115">
        <f>E42</f>
        <v>74971769</v>
      </c>
      <c r="F43" s="480">
        <f>F42</f>
        <v>235074610</v>
      </c>
    </row>
    <row r="44" spans="2:10">
      <c r="B44" s="110" t="s">
        <v>7756</v>
      </c>
      <c r="C44" s="483" t="s">
        <v>7758</v>
      </c>
      <c r="D44" s="484"/>
      <c r="E44" s="483" t="s">
        <v>7757</v>
      </c>
      <c r="F44" s="483" t="s">
        <v>7776</v>
      </c>
    </row>
    <row r="45" spans="2:10">
      <c r="B45" s="110" t="s">
        <v>7759</v>
      </c>
      <c r="C45" s="115">
        <f>C43-C42</f>
        <v>528000</v>
      </c>
      <c r="D45" s="115">
        <f t="shared" ref="D45:E45" si="0">D43-D42</f>
        <v>0</v>
      </c>
      <c r="E45" s="115">
        <f t="shared" si="0"/>
        <v>0</v>
      </c>
      <c r="F45" s="115">
        <v>0</v>
      </c>
      <c r="J45" t="s">
        <v>3726</v>
      </c>
    </row>
  </sheetData>
  <phoneticPr fontId="26" type="noConversion"/>
  <pageMargins left="0.25" right="0.25" top="0.75" bottom="0.75" header="0.3" footer="0.3"/>
  <pageSetup paperSize="9" scale="93" fitToHeight="0" orientation="landscape" horizontalDpi="0" verticalDpi="0"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E153"/>
  <sheetViews>
    <sheetView showGridLines="0" zoomScale="85" zoomScaleNormal="85" workbookViewId="0">
      <pane ySplit="3" topLeftCell="A4" activePane="bottomLeft" state="frozen"/>
      <selection activeCell="N1" sqref="N1"/>
      <selection pane="bottomLeft" activeCell="BF149" sqref="BF149"/>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77.85546875" style="160" customWidth="1"/>
    <col min="39" max="39" width="15.42578125" style="254" bestFit="1" customWidth="1"/>
    <col min="40" max="40" width="9.85546875" style="160" customWidth="1"/>
    <col min="41" max="41" width="15.28515625" style="254" customWidth="1"/>
    <col min="42" max="42" width="9.7109375" style="160" customWidth="1"/>
    <col min="43" max="43" width="29.42578125" style="160" customWidth="1"/>
    <col min="44" max="44" width="14" style="160" customWidth="1"/>
    <col min="45" max="45" width="22.140625" style="160" customWidth="1"/>
    <col min="46" max="46" width="32.140625" style="160" customWidth="1"/>
    <col min="47" max="47" width="13.7109375" style="160" customWidth="1"/>
    <col min="48" max="48" width="12.5703125" style="160" customWidth="1"/>
    <col min="49" max="49" width="11.5703125" style="160" customWidth="1"/>
    <col min="50" max="50" width="13.5703125" style="160" customWidth="1"/>
    <col min="51" max="52" width="11.5703125" bestFit="1" customWidth="1"/>
    <col min="53" max="53" width="12.5703125" bestFit="1" customWidth="1"/>
    <col min="54" max="54" width="11.5703125" bestFit="1" customWidth="1"/>
    <col min="55" max="55" width="11.7109375" bestFit="1" customWidth="1"/>
    <col min="56" max="56" width="11.7109375" customWidth="1"/>
    <col min="57" max="57" width="12.5703125" bestFit="1" customWidth="1"/>
  </cols>
  <sheetData>
    <row r="1" spans="1:57">
      <c r="Z1" t="s">
        <v>3726</v>
      </c>
    </row>
    <row r="2" spans="1:57">
      <c r="AE2" t="s">
        <v>3726</v>
      </c>
    </row>
    <row r="3" spans="1:57"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5010</v>
      </c>
      <c r="R3" s="254" t="s">
        <v>4935</v>
      </c>
      <c r="S3" s="254" t="s">
        <v>4645</v>
      </c>
      <c r="T3" s="254" t="s">
        <v>4646</v>
      </c>
      <c r="U3" s="254" t="s">
        <v>7684</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54" t="s">
        <v>3732</v>
      </c>
      <c r="AN3" s="160" t="s">
        <v>3888</v>
      </c>
      <c r="AO3" s="254" t="s">
        <v>3733</v>
      </c>
      <c r="AP3" s="160" t="s">
        <v>7685</v>
      </c>
      <c r="AQ3" s="160" t="s">
        <v>3764</v>
      </c>
      <c r="AR3" s="160" t="s">
        <v>3765</v>
      </c>
      <c r="AS3" s="160" t="s">
        <v>3766</v>
      </c>
      <c r="AT3" s="160" t="s">
        <v>3767</v>
      </c>
      <c r="AU3" s="160" t="s">
        <v>3894</v>
      </c>
      <c r="AV3" s="160" t="s">
        <v>3895</v>
      </c>
      <c r="AW3" s="160" t="s">
        <v>3896</v>
      </c>
      <c r="AX3" s="160" t="s">
        <v>3904</v>
      </c>
      <c r="AY3" s="160" t="s">
        <v>4221</v>
      </c>
      <c r="AZ3" s="160" t="s">
        <v>4256</v>
      </c>
      <c r="BA3" s="160" t="s">
        <v>4257</v>
      </c>
      <c r="BB3" s="160" t="s">
        <v>4410</v>
      </c>
      <c r="BC3" s="332" t="s">
        <v>4738</v>
      </c>
      <c r="BD3" s="350" t="s">
        <v>4817</v>
      </c>
      <c r="BE3" s="477" t="s">
        <v>7745</v>
      </c>
    </row>
    <row r="4" spans="1:57"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98"/>
      <c r="T4" s="298">
        <v>0</v>
      </c>
      <c r="U4" s="298">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3975000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75">
        <f t="shared" ref="AM4:AM67" si="0">SUM(V4:AG4)</f>
        <v>10381000</v>
      </c>
      <c r="AN4" s="175">
        <f t="shared" ref="AN4:AN35" si="1">IFERROR(AM4/Q4*100,0)</f>
        <v>52.231446540880498</v>
      </c>
      <c r="AO4" s="275">
        <f t="shared" ref="AO4:AO67" si="2">Q4-AM4</f>
        <v>9494000</v>
      </c>
      <c r="AP4" s="175">
        <f t="shared" ref="AP4:AP35" si="3">IFERROR(AO4/Q4*100,0)</f>
        <v>47.768553459119495</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c r="BE4" s="176">
        <f>SUM('PER BULAN'!BL21)</f>
        <v>3975000</v>
      </c>
    </row>
    <row r="5" spans="1:57"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55"/>
      <c r="T5" s="255">
        <v>0</v>
      </c>
      <c r="U5" s="255">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75">
        <f t="shared" si="0"/>
        <v>6300000</v>
      </c>
      <c r="AN5" s="175">
        <f t="shared" si="1"/>
        <v>31.5</v>
      </c>
      <c r="AO5" s="275">
        <f t="shared" si="2"/>
        <v>13700000</v>
      </c>
      <c r="AP5" s="175">
        <f t="shared" si="3"/>
        <v>68.5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c r="BE5" s="176">
        <f>SUM('PER BULAN'!BL22)</f>
        <v>2400000</v>
      </c>
    </row>
    <row r="6" spans="1:57"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55"/>
      <c r="T6" s="255">
        <v>0</v>
      </c>
      <c r="U6" s="255">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3210000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75">
        <f t="shared" si="0"/>
        <v>34786000</v>
      </c>
      <c r="AN6" s="175">
        <f t="shared" si="1"/>
        <v>80.411465557096633</v>
      </c>
      <c r="AO6" s="275">
        <f t="shared" si="2"/>
        <v>8474000</v>
      </c>
      <c r="AP6" s="175">
        <f t="shared" si="3"/>
        <v>19.588534442903374</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c r="BE6" s="176">
        <f>SUM('PER BULAN'!BL23)</f>
        <v>3210000</v>
      </c>
    </row>
    <row r="7" spans="1:57"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55"/>
      <c r="T7" s="255">
        <v>0</v>
      </c>
      <c r="U7" s="255">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75">
        <f t="shared" si="0"/>
        <v>6511000</v>
      </c>
      <c r="AN7" s="175">
        <f t="shared" si="1"/>
        <v>33.389743589743595</v>
      </c>
      <c r="AO7" s="275">
        <f t="shared" si="2"/>
        <v>12989000</v>
      </c>
      <c r="AP7" s="175">
        <f t="shared" si="3"/>
        <v>66.610256410256412</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c r="BE7" s="176">
        <f>SUM('PER BULAN'!BL25)</f>
        <v>2470000</v>
      </c>
    </row>
    <row r="8" spans="1:57"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55"/>
      <c r="T8" s="255">
        <v>0</v>
      </c>
      <c r="U8" s="255">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75">
        <f t="shared" si="0"/>
        <v>900000</v>
      </c>
      <c r="AN8" s="175">
        <f t="shared" si="1"/>
        <v>22.5</v>
      </c>
      <c r="AO8" s="275">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c r="BE8" s="176">
        <f>SUM('PER BULAN'!BL26)</f>
        <v>0</v>
      </c>
    </row>
    <row r="9" spans="1:57"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55"/>
      <c r="T9" s="255">
        <v>0</v>
      </c>
      <c r="U9" s="255">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75">
        <f t="shared" si="0"/>
        <v>17460000</v>
      </c>
      <c r="AN9" s="175">
        <f t="shared" si="1"/>
        <v>99.971371314056682</v>
      </c>
      <c r="AO9" s="275">
        <f t="shared" si="2"/>
        <v>5000</v>
      </c>
      <c r="AP9" s="175">
        <f t="shared" si="3"/>
        <v>2.8628685943315198E-2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c r="BE9" s="176">
        <f>SUM('PER BULAN'!BL27)</f>
        <v>840000</v>
      </c>
    </row>
    <row r="10" spans="1:57"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55"/>
      <c r="T10" s="255">
        <v>0</v>
      </c>
      <c r="U10" s="255">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75">
        <f t="shared" si="0"/>
        <v>4620000</v>
      </c>
      <c r="AN10" s="175">
        <f t="shared" si="1"/>
        <v>21.741176470588236</v>
      </c>
      <c r="AO10" s="275">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c r="BE10" s="176">
        <f>SUM('PER BULAN'!BL30)</f>
        <v>0</v>
      </c>
    </row>
    <row r="11" spans="1:57"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55"/>
      <c r="T11" s="255">
        <v>0</v>
      </c>
      <c r="U11" s="255">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75">
        <f t="shared" si="0"/>
        <v>25895585</v>
      </c>
      <c r="AN11" s="175">
        <f t="shared" si="1"/>
        <v>77.881458646616537</v>
      </c>
      <c r="AO11" s="275">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c r="BE11" s="176">
        <f>SUM('PER BULAN'!BL31)</f>
        <v>0</v>
      </c>
    </row>
    <row r="12" spans="1:57"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55"/>
      <c r="T12" s="255">
        <v>0</v>
      </c>
      <c r="U12" s="255">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29245750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75">
        <f t="shared" si="0"/>
        <v>35440750</v>
      </c>
      <c r="AN12" s="175">
        <f t="shared" si="1"/>
        <v>54.608243451463792</v>
      </c>
      <c r="AO12" s="275">
        <f t="shared" si="2"/>
        <v>29459250</v>
      </c>
      <c r="AP12" s="175">
        <f t="shared" si="3"/>
        <v>45.391756548536208</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c r="BE12" s="176">
        <f>SUM('PER BULAN'!BL34)</f>
        <v>29245750</v>
      </c>
    </row>
    <row r="13" spans="1:57"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55"/>
      <c r="T13" s="255">
        <v>0</v>
      </c>
      <c r="U13" s="255">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75">
        <f t="shared" si="0"/>
        <v>963000</v>
      </c>
      <c r="AN13" s="175">
        <f t="shared" si="1"/>
        <v>16.05</v>
      </c>
      <c r="AO13" s="275">
        <f t="shared" si="2"/>
        <v>5037000</v>
      </c>
      <c r="AP13" s="175">
        <f t="shared" si="3"/>
        <v>83.95</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c r="BE13" s="176">
        <f>SUM('PER BULAN'!BL35)</f>
        <v>0</v>
      </c>
    </row>
    <row r="14" spans="1:57"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55"/>
      <c r="T14" s="255">
        <v>0</v>
      </c>
      <c r="U14" s="255">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75">
        <f t="shared" si="0"/>
        <v>12006500</v>
      </c>
      <c r="AN14" s="175">
        <f t="shared" si="1"/>
        <v>40.021666666666668</v>
      </c>
      <c r="AO14" s="275">
        <f t="shared" si="2"/>
        <v>17993500</v>
      </c>
      <c r="AP14" s="175">
        <f t="shared" si="3"/>
        <v>59.978333333333332</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c r="BE14" s="176">
        <f>SUM('PER BULAN'!BL36)</f>
        <v>2469500</v>
      </c>
    </row>
    <row r="15" spans="1:57"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55"/>
      <c r="T15" s="255">
        <v>0</v>
      </c>
      <c r="U15" s="255">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75">
        <f t="shared" si="0"/>
        <v>9000000</v>
      </c>
      <c r="AN15" s="175">
        <f t="shared" si="1"/>
        <v>35.714285714285715</v>
      </c>
      <c r="AO15" s="275">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c r="BE15" s="176">
        <f>SUM('PER BULAN'!BL37)</f>
        <v>0</v>
      </c>
    </row>
    <row r="16" spans="1:57"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55"/>
      <c r="T16" s="255">
        <v>0</v>
      </c>
      <c r="U16" s="255">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75">
        <f t="shared" si="0"/>
        <v>0</v>
      </c>
      <c r="AN16" s="175">
        <f t="shared" si="1"/>
        <v>0</v>
      </c>
      <c r="AO16" s="275">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c r="BE16" s="176">
        <f>SUM('PER BULAN'!BL38)</f>
        <v>0</v>
      </c>
    </row>
    <row r="17" spans="1:57"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55"/>
      <c r="T17" s="255">
        <v>0</v>
      </c>
      <c r="U17" s="255">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40469000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75">
        <f t="shared" si="0"/>
        <v>153301600</v>
      </c>
      <c r="AN17" s="175">
        <f t="shared" si="1"/>
        <v>60.516019011226732</v>
      </c>
      <c r="AO17" s="275">
        <f t="shared" si="2"/>
        <v>100022400</v>
      </c>
      <c r="AP17" s="175">
        <f t="shared" si="3"/>
        <v>39.483980988773268</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c r="BE17" s="176">
        <f>SUM('PER BULAN'!BL39)</f>
        <v>40469000</v>
      </c>
    </row>
    <row r="18" spans="1:57"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55"/>
      <c r="T18" s="255">
        <v>0</v>
      </c>
      <c r="U18" s="255">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75">
        <f t="shared" si="0"/>
        <v>0</v>
      </c>
      <c r="AN18" s="175">
        <f t="shared" si="1"/>
        <v>0</v>
      </c>
      <c r="AO18" s="275">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c r="BE18" s="176">
        <f>SUM('PER BULAN'!BL40)</f>
        <v>0</v>
      </c>
    </row>
    <row r="19" spans="1:57"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55"/>
      <c r="T19" s="255">
        <v>0</v>
      </c>
      <c r="U19" s="255">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75">
        <f t="shared" si="0"/>
        <v>10438550</v>
      </c>
      <c r="AN19" s="175">
        <f t="shared" si="1"/>
        <v>14.60836038961039</v>
      </c>
      <c r="AO19" s="275">
        <f t="shared" si="2"/>
        <v>61017450</v>
      </c>
      <c r="AP19" s="175">
        <f t="shared" si="3"/>
        <v>85.391639610389618</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c r="BE19" s="176">
        <f>SUM('PER BULAN'!BL42)</f>
        <v>0</v>
      </c>
    </row>
    <row r="20" spans="1:57"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55"/>
      <c r="T20" s="255">
        <v>0</v>
      </c>
      <c r="U20" s="255">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75">
        <f t="shared" si="0"/>
        <v>4262850</v>
      </c>
      <c r="AN20" s="175">
        <f t="shared" si="1"/>
        <v>85.257000000000005</v>
      </c>
      <c r="AO20" s="275">
        <f t="shared" si="2"/>
        <v>737150</v>
      </c>
      <c r="AP20" s="175">
        <f t="shared" si="3"/>
        <v>14.743</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c r="BE20" s="176">
        <f>SUM('PER BULAN'!BL43)</f>
        <v>0</v>
      </c>
    </row>
    <row r="21" spans="1:57"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55"/>
      <c r="T21" s="255">
        <v>0</v>
      </c>
      <c r="U21" s="255">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75">
        <f t="shared" si="0"/>
        <v>2453500</v>
      </c>
      <c r="AN21" s="175">
        <f t="shared" si="1"/>
        <v>16.356666666666666</v>
      </c>
      <c r="AO21" s="275">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c r="BE21" s="176">
        <f>SUM('PER BULAN'!BL44)</f>
        <v>0</v>
      </c>
    </row>
    <row r="22" spans="1:57"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55"/>
      <c r="T22" s="255">
        <v>0</v>
      </c>
      <c r="U22" s="255">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75">
        <f t="shared" si="0"/>
        <v>6300000</v>
      </c>
      <c r="AN22" s="175">
        <f t="shared" si="1"/>
        <v>38.888888888888893</v>
      </c>
      <c r="AO22" s="275">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c r="BE22" s="176">
        <f>SUM('PER BULAN'!BL45)</f>
        <v>0</v>
      </c>
    </row>
    <row r="23" spans="1:57"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55"/>
      <c r="T23" s="255">
        <v>0</v>
      </c>
      <c r="U23" s="255">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75">
        <f t="shared" si="0"/>
        <v>365000</v>
      </c>
      <c r="AN23" s="175">
        <f t="shared" si="1"/>
        <v>18.25</v>
      </c>
      <c r="AO23" s="275">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c r="BE23" s="176">
        <f>SUM('PER BULAN'!BL46)</f>
        <v>0</v>
      </c>
    </row>
    <row r="24" spans="1:57"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55"/>
      <c r="T24" s="255">
        <v>0</v>
      </c>
      <c r="U24" s="255">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75">
        <f t="shared" si="0"/>
        <v>131436690</v>
      </c>
      <c r="AN24" s="175">
        <f t="shared" si="1"/>
        <v>95.133678343949043</v>
      </c>
      <c r="AO24" s="275">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c r="BE24" s="176">
        <f>SUM('PER BULAN'!BL47)</f>
        <v>0</v>
      </c>
    </row>
    <row r="25" spans="1:57"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55"/>
      <c r="T25" s="255">
        <v>0</v>
      </c>
      <c r="U25" s="255">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75">
        <f t="shared" si="0"/>
        <v>0</v>
      </c>
      <c r="AN25" s="175">
        <f t="shared" si="1"/>
        <v>0</v>
      </c>
      <c r="AO25" s="275">
        <f t="shared" si="2"/>
        <v>20830000</v>
      </c>
      <c r="AP25" s="175">
        <f t="shared" si="3"/>
        <v>100</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c r="BE25" s="176">
        <f>SUM('PER BULAN'!BL49)</f>
        <v>0</v>
      </c>
    </row>
    <row r="26" spans="1:57"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55"/>
      <c r="T26" s="255">
        <v>0</v>
      </c>
      <c r="U26" s="255">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75">
        <f t="shared" si="0"/>
        <v>0</v>
      </c>
      <c r="AN26" s="175">
        <f t="shared" si="1"/>
        <v>0</v>
      </c>
      <c r="AO26" s="275">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c r="BE26" s="176">
        <f>SUM('PER BULAN'!BL50)</f>
        <v>0</v>
      </c>
    </row>
    <row r="27" spans="1:57"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55"/>
      <c r="T27" s="255">
        <v>0</v>
      </c>
      <c r="U27" s="255">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75">
        <f t="shared" si="0"/>
        <v>0</v>
      </c>
      <c r="AN27" s="175">
        <f t="shared" si="1"/>
        <v>0</v>
      </c>
      <c r="AO27" s="275">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c r="BE27" s="176">
        <f>SUM('PER BULAN'!BL51)</f>
        <v>0</v>
      </c>
    </row>
    <row r="28" spans="1:57"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55"/>
      <c r="T28" s="255">
        <v>0</v>
      </c>
      <c r="U28" s="255">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75">
        <f t="shared" si="0"/>
        <v>0</v>
      </c>
      <c r="AN28" s="175">
        <f t="shared" si="1"/>
        <v>0</v>
      </c>
      <c r="AO28" s="275">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c r="BE28" s="176">
        <f>SUM('PER BULAN'!BL52)</f>
        <v>0</v>
      </c>
    </row>
    <row r="29" spans="1:57"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55"/>
      <c r="T29" s="255">
        <v>0</v>
      </c>
      <c r="U29" s="255">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75">
        <f t="shared" si="0"/>
        <v>13489250</v>
      </c>
      <c r="AN29" s="175">
        <f t="shared" si="1"/>
        <v>99.920370370370364</v>
      </c>
      <c r="AO29" s="275">
        <f t="shared" si="2"/>
        <v>10750</v>
      </c>
      <c r="AP29" s="175">
        <f t="shared" si="3"/>
        <v>7.962962962962962E-2</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c r="BE29" s="176">
        <f>SUM('PER BULAN'!BL55)</f>
        <v>3998500</v>
      </c>
    </row>
    <row r="30" spans="1:57"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55"/>
      <c r="T30" s="255">
        <v>0</v>
      </c>
      <c r="U30" s="255">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75">
        <f t="shared" si="0"/>
        <v>0</v>
      </c>
      <c r="AN30" s="175">
        <f t="shared" si="1"/>
        <v>0</v>
      </c>
      <c r="AO30" s="275">
        <f t="shared" si="2"/>
        <v>8884000</v>
      </c>
      <c r="AP30" s="175">
        <f t="shared" si="3"/>
        <v>100</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c r="BE30" s="176">
        <f>SUM('PER BULAN'!BL56)</f>
        <v>0</v>
      </c>
    </row>
    <row r="31" spans="1:57"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55"/>
      <c r="T31" s="255">
        <v>0</v>
      </c>
      <c r="U31" s="255">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75">
        <f t="shared" si="0"/>
        <v>7200000</v>
      </c>
      <c r="AN31" s="175">
        <f t="shared" si="1"/>
        <v>47.058823529411761</v>
      </c>
      <c r="AO31" s="275">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c r="BE31" s="176">
        <f>SUM('PER BULAN'!BL57)</f>
        <v>0</v>
      </c>
    </row>
    <row r="32" spans="1:57"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55"/>
      <c r="T32" s="255">
        <v>0</v>
      </c>
      <c r="U32" s="255">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75">
        <f t="shared" si="0"/>
        <v>0</v>
      </c>
      <c r="AN32" s="175">
        <f t="shared" si="1"/>
        <v>0</v>
      </c>
      <c r="AO32" s="275">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c r="BE32" s="176">
        <f>SUM('PER BULAN'!BL58)</f>
        <v>0</v>
      </c>
    </row>
    <row r="33" spans="1:57"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55"/>
      <c r="T33" s="255">
        <v>0</v>
      </c>
      <c r="U33" s="255">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75">
        <f t="shared" si="0"/>
        <v>60912610</v>
      </c>
      <c r="AN33" s="175">
        <f t="shared" si="1"/>
        <v>62.528342366757009</v>
      </c>
      <c r="AO33" s="275">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c r="BE33" s="176">
        <f>SUM('PER BULAN'!BL59)</f>
        <v>0</v>
      </c>
    </row>
    <row r="34" spans="1:57"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55"/>
      <c r="T34" s="255">
        <v>0</v>
      </c>
      <c r="U34" s="255">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75">
        <f t="shared" si="0"/>
        <v>114200000</v>
      </c>
      <c r="AN34" s="175">
        <f t="shared" si="1"/>
        <v>100</v>
      </c>
      <c r="AO34" s="275">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c r="BE34" s="176">
        <f>SUM('PER BULAN'!BL66)</f>
        <v>0</v>
      </c>
    </row>
    <row r="35" spans="1:57"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55"/>
      <c r="T35" s="255">
        <v>0</v>
      </c>
      <c r="U35" s="255">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967900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75">
        <f t="shared" si="0"/>
        <v>6915400</v>
      </c>
      <c r="AN35" s="175">
        <f t="shared" si="1"/>
        <v>55.769354838709674</v>
      </c>
      <c r="AO35" s="275">
        <f t="shared" si="2"/>
        <v>5484600</v>
      </c>
      <c r="AP35" s="175">
        <f t="shared" si="3"/>
        <v>44.230645161290319</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c r="BE35" s="176">
        <f>SUM('PER BULAN'!BL73)</f>
        <v>967900</v>
      </c>
    </row>
    <row r="36" spans="1:57"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55"/>
      <c r="T36" s="255">
        <v>0</v>
      </c>
      <c r="U36" s="255">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75">
        <f t="shared" si="0"/>
        <v>0</v>
      </c>
      <c r="AN36" s="175">
        <f t="shared" ref="AN36:AN67" si="5">IFERROR(AM36/Q36*100,0)</f>
        <v>0</v>
      </c>
      <c r="AO36" s="275">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c r="BE36" s="176">
        <f>SUM('PER BULAN'!BL74)</f>
        <v>0</v>
      </c>
    </row>
    <row r="37" spans="1:57"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55"/>
      <c r="T37" s="255">
        <v>0</v>
      </c>
      <c r="U37" s="255">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75">
        <f t="shared" si="0"/>
        <v>5329750</v>
      </c>
      <c r="AN37" s="175">
        <f t="shared" si="5"/>
        <v>53.297499999999999</v>
      </c>
      <c r="AO37" s="275">
        <f t="shared" si="2"/>
        <v>4670250</v>
      </c>
      <c r="AP37" s="175">
        <f t="shared" si="6"/>
        <v>46.702500000000001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c r="BE37" s="176">
        <f>SUM('PER BULAN'!BL75)</f>
        <v>950000</v>
      </c>
    </row>
    <row r="38" spans="1:57"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55"/>
      <c r="T38" s="255">
        <v>0</v>
      </c>
      <c r="U38" s="255">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75">
        <f t="shared" si="0"/>
        <v>0</v>
      </c>
      <c r="AN38" s="175">
        <f t="shared" si="5"/>
        <v>0</v>
      </c>
      <c r="AO38" s="275">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c r="BE38" s="176">
        <f>SUM('PER BULAN'!BL76)</f>
        <v>0</v>
      </c>
    </row>
    <row r="39" spans="1:57"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55"/>
      <c r="T39" s="255">
        <v>0</v>
      </c>
      <c r="U39" s="255">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75">
        <f t="shared" si="0"/>
        <v>19507600</v>
      </c>
      <c r="AN39" s="175">
        <f t="shared" si="5"/>
        <v>21.449651441514746</v>
      </c>
      <c r="AO39" s="275">
        <f t="shared" si="2"/>
        <v>71438400</v>
      </c>
      <c r="AP39" s="175">
        <f t="shared" si="6"/>
        <v>78.550348558485254</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c r="BE39" s="176">
        <f>SUM('PER BULAN'!BL77)</f>
        <v>0</v>
      </c>
    </row>
    <row r="40" spans="1:57"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55"/>
      <c r="T40" s="255">
        <v>0</v>
      </c>
      <c r="U40" s="255">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75">
        <f t="shared" si="0"/>
        <v>4998800</v>
      </c>
      <c r="AN40" s="175">
        <f t="shared" si="5"/>
        <v>99.975999999999999</v>
      </c>
      <c r="AO40" s="275">
        <f t="shared" si="2"/>
        <v>1200</v>
      </c>
      <c r="AP40" s="175">
        <f t="shared" si="6"/>
        <v>2.4E-2</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c r="BE40" s="176">
        <f>SUM('PER BULAN'!BL83)</f>
        <v>1000000</v>
      </c>
    </row>
    <row r="41" spans="1:57"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55"/>
      <c r="T41" s="255">
        <v>0</v>
      </c>
      <c r="U41" s="255">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75">
        <f t="shared" si="0"/>
        <v>12688500</v>
      </c>
      <c r="AN41" s="175">
        <f t="shared" si="5"/>
        <v>97.686503964893362</v>
      </c>
      <c r="AO41" s="275">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c r="BE41" s="176">
        <f>SUM('PER BULAN'!BL84)</f>
        <v>0</v>
      </c>
    </row>
    <row r="42" spans="1:57"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55"/>
      <c r="T42" s="255">
        <v>0</v>
      </c>
      <c r="U42" s="255">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75">
        <f t="shared" si="0"/>
        <v>750000</v>
      </c>
      <c r="AN42" s="175">
        <f t="shared" si="5"/>
        <v>100</v>
      </c>
      <c r="AO42" s="275">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c r="BE42" s="176">
        <f>SUM('PER BULAN'!BL85)</f>
        <v>0</v>
      </c>
    </row>
    <row r="43" spans="1:57"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55"/>
      <c r="T43" s="255">
        <v>0</v>
      </c>
      <c r="U43" s="255">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75">
        <f t="shared" si="0"/>
        <v>7425000</v>
      </c>
      <c r="AN43" s="175">
        <f t="shared" si="5"/>
        <v>74.25</v>
      </c>
      <c r="AO43" s="275">
        <f t="shared" si="2"/>
        <v>2575000</v>
      </c>
      <c r="AP43" s="175">
        <f t="shared" si="6"/>
        <v>25.75</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c r="BE43" s="176">
        <f>SUM('PER BULAN'!BL87)</f>
        <v>2455000</v>
      </c>
    </row>
    <row r="44" spans="1:57"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55"/>
      <c r="T44" s="255">
        <v>0</v>
      </c>
      <c r="U44" s="255">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75">
        <f t="shared" si="0"/>
        <v>2031000</v>
      </c>
      <c r="AN44" s="175">
        <f t="shared" si="5"/>
        <v>100</v>
      </c>
      <c r="AO44" s="275">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c r="BE44" s="176">
        <f>SUM('PER BULAN'!BL88)</f>
        <v>0</v>
      </c>
    </row>
    <row r="45" spans="1:57"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55"/>
      <c r="T45" s="255">
        <v>0</v>
      </c>
      <c r="U45" s="255">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75">
        <f t="shared" si="0"/>
        <v>263521871</v>
      </c>
      <c r="AN45" s="175">
        <f t="shared" si="5"/>
        <v>70.529414079018508</v>
      </c>
      <c r="AO45" s="275">
        <f t="shared" si="2"/>
        <v>110112129</v>
      </c>
      <c r="AP45" s="175">
        <f t="shared" si="6"/>
        <v>29.470585920981495</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c r="BE45" s="176">
        <f>SUM('PER BULAN'!BL89)</f>
        <v>3198000</v>
      </c>
    </row>
    <row r="46" spans="1:57"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55"/>
      <c r="T46" s="255">
        <v>0</v>
      </c>
      <c r="U46" s="255">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75">
        <f t="shared" si="0"/>
        <v>33371740</v>
      </c>
      <c r="AN46" s="175">
        <f t="shared" si="5"/>
        <v>99.617134328358219</v>
      </c>
      <c r="AO46" s="275">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c r="BE46" s="176">
        <f>SUM('PER BULAN'!BL91)</f>
        <v>0</v>
      </c>
    </row>
    <row r="47" spans="1:57"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55"/>
      <c r="T47" s="255">
        <v>0</v>
      </c>
      <c r="U47" s="255">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75">
        <f t="shared" si="0"/>
        <v>0</v>
      </c>
      <c r="AN47" s="175">
        <f t="shared" si="5"/>
        <v>0</v>
      </c>
      <c r="AO47" s="275">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c r="BE47" s="176">
        <f>SUM('PER BULAN'!BL92)</f>
        <v>0</v>
      </c>
    </row>
    <row r="48" spans="1:57"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55"/>
      <c r="T48" s="255">
        <v>0</v>
      </c>
      <c r="U48" s="255">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75">
        <f t="shared" si="0"/>
        <v>8980000</v>
      </c>
      <c r="AN48" s="175">
        <f t="shared" si="5"/>
        <v>49.888888888888886</v>
      </c>
      <c r="AO48" s="275">
        <f t="shared" si="2"/>
        <v>9020000</v>
      </c>
      <c r="AP48" s="175">
        <f t="shared" si="6"/>
        <v>50.111111111111107</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c r="BE48" s="176">
        <f>SUM('PER BULAN'!BL93)</f>
        <v>670000</v>
      </c>
    </row>
    <row r="49" spans="1:57"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55"/>
      <c r="T49" s="255">
        <v>0</v>
      </c>
      <c r="U49" s="255">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75">
        <f t="shared" si="0"/>
        <v>600000</v>
      </c>
      <c r="AN49" s="175">
        <f t="shared" si="5"/>
        <v>26.666666666666668</v>
      </c>
      <c r="AO49" s="275">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c r="BE49" s="176">
        <f>SUM('PER BULAN'!BL94)</f>
        <v>0</v>
      </c>
    </row>
    <row r="50" spans="1:57"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55"/>
      <c r="T50" s="255">
        <v>0</v>
      </c>
      <c r="U50" s="255">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75">
        <f t="shared" si="0"/>
        <v>9448500</v>
      </c>
      <c r="AN50" s="175">
        <f t="shared" si="5"/>
        <v>69.988888888888894</v>
      </c>
      <c r="AO50" s="275">
        <f t="shared" si="2"/>
        <v>4051500</v>
      </c>
      <c r="AP50" s="175">
        <f t="shared" si="6"/>
        <v>30.011111111111109</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c r="BE50" s="176">
        <f>SUM('PER BULAN'!BL96)</f>
        <v>3989500</v>
      </c>
    </row>
    <row r="51" spans="1:57"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55"/>
      <c r="T51" s="255">
        <v>0</v>
      </c>
      <c r="U51" s="255">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834000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75">
        <f t="shared" si="0"/>
        <v>28515738</v>
      </c>
      <c r="AN51" s="175">
        <f t="shared" si="5"/>
        <v>59.790195626192521</v>
      </c>
      <c r="AO51" s="275">
        <f t="shared" si="2"/>
        <v>19177262</v>
      </c>
      <c r="AP51" s="175">
        <f t="shared" si="6"/>
        <v>40.209804373807479</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c r="BE51" s="176">
        <f>SUM('PER BULAN'!BL97)</f>
        <v>834000</v>
      </c>
    </row>
    <row r="52" spans="1:57"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55"/>
      <c r="T52" s="255">
        <v>0</v>
      </c>
      <c r="U52" s="255">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75">
        <f t="shared" si="0"/>
        <v>0</v>
      </c>
      <c r="AN52" s="175">
        <f t="shared" si="5"/>
        <v>0</v>
      </c>
      <c r="AO52" s="275">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c r="BE52" s="176">
        <f>SUM('PER BULAN'!BL98)</f>
        <v>0</v>
      </c>
    </row>
    <row r="53" spans="1:57"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55"/>
      <c r="T53" s="255">
        <v>0</v>
      </c>
      <c r="U53" s="255">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75">
        <f t="shared" si="0"/>
        <v>38095000</v>
      </c>
      <c r="AN53" s="175">
        <f t="shared" si="5"/>
        <v>99.98687664041995</v>
      </c>
      <c r="AO53" s="275">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c r="BE53" s="176">
        <f>SUM('PER BULAN'!BL100)</f>
        <v>0</v>
      </c>
    </row>
    <row r="54" spans="1:57"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55"/>
      <c r="T54" s="255">
        <v>0</v>
      </c>
      <c r="U54" s="255">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75">
        <f t="shared" si="0"/>
        <v>82534280</v>
      </c>
      <c r="AN54" s="175">
        <f t="shared" si="5"/>
        <v>99.999127642818195</v>
      </c>
      <c r="AO54" s="275">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c r="BE54" s="176">
        <f>SUM('PER BULAN'!BL101)</f>
        <v>0</v>
      </c>
    </row>
    <row r="55" spans="1:57"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55"/>
      <c r="T55" s="255">
        <v>0</v>
      </c>
      <c r="U55" s="255">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75">
        <f t="shared" si="0"/>
        <v>1600000</v>
      </c>
      <c r="AN55" s="175">
        <f t="shared" si="5"/>
        <v>99.688473520249218</v>
      </c>
      <c r="AO55" s="275">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c r="BE55" s="176">
        <f>SUM('PER BULAN'!BL102)</f>
        <v>0</v>
      </c>
    </row>
    <row r="56" spans="1:57"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55"/>
      <c r="T56" s="255">
        <v>0</v>
      </c>
      <c r="U56" s="255">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75">
        <f t="shared" si="0"/>
        <v>4246000</v>
      </c>
      <c r="AN56" s="175">
        <f t="shared" si="5"/>
        <v>100</v>
      </c>
      <c r="AO56" s="275">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c r="BE56" s="176">
        <f>SUM('PER BULAN'!BL103)</f>
        <v>0</v>
      </c>
    </row>
    <row r="57" spans="1:57"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55"/>
      <c r="T57" s="255">
        <v>0</v>
      </c>
      <c r="U57" s="255">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75">
        <f t="shared" si="0"/>
        <v>21850700</v>
      </c>
      <c r="AN57" s="175">
        <f t="shared" si="5"/>
        <v>99.998627065122875</v>
      </c>
      <c r="AO57" s="275">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c r="BE57" s="176">
        <f>SUM('PER BULAN'!BL104)</f>
        <v>0</v>
      </c>
    </row>
    <row r="58" spans="1:57"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55"/>
      <c r="T58" s="255">
        <v>515818000</v>
      </c>
      <c r="U58" s="255">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75">
        <f t="shared" si="0"/>
        <v>0</v>
      </c>
      <c r="AN58" s="175">
        <f t="shared" si="5"/>
        <v>0</v>
      </c>
      <c r="AO58" s="275">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c r="BE58" s="176">
        <f>SUM('PER BULAN'!BL105)</f>
        <v>0</v>
      </c>
    </row>
    <row r="59" spans="1:57"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55"/>
      <c r="T59" s="255">
        <v>0</v>
      </c>
      <c r="U59" s="255">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75">
        <f t="shared" si="0"/>
        <v>3999200</v>
      </c>
      <c r="AN59" s="175">
        <f t="shared" si="5"/>
        <v>99.98</v>
      </c>
      <c r="AO59" s="275">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c r="BE59" s="176">
        <f>SUM('PER BULAN'!BL107)</f>
        <v>0</v>
      </c>
    </row>
    <row r="60" spans="1:57"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55"/>
      <c r="T60" s="255">
        <v>0</v>
      </c>
      <c r="U60" s="255">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75">
        <f t="shared" si="0"/>
        <v>4297458</v>
      </c>
      <c r="AN60" s="175">
        <f t="shared" si="5"/>
        <v>99.987389483480698</v>
      </c>
      <c r="AO60" s="275">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c r="BE60" s="176">
        <f>SUM('PER BULAN'!BL108)</f>
        <v>0</v>
      </c>
    </row>
    <row r="61" spans="1:57"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55"/>
      <c r="T61" s="255">
        <v>432643000</v>
      </c>
      <c r="U61" s="255">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75">
        <f t="shared" si="0"/>
        <v>0</v>
      </c>
      <c r="AN61" s="175">
        <f t="shared" si="5"/>
        <v>0</v>
      </c>
      <c r="AO61" s="275">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c r="BE61" s="176">
        <f>SUM('PER BULAN'!BL109)</f>
        <v>0</v>
      </c>
    </row>
    <row r="62" spans="1:57"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55"/>
      <c r="T62" s="255">
        <v>0</v>
      </c>
      <c r="U62" s="255">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75">
        <f t="shared" si="0"/>
        <v>0</v>
      </c>
      <c r="AN62" s="175">
        <f t="shared" si="5"/>
        <v>0</v>
      </c>
      <c r="AO62" s="275">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c r="BE62" s="176">
        <f>SUM('PER BULAN'!BL110)</f>
        <v>0</v>
      </c>
    </row>
    <row r="63" spans="1:57"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55"/>
      <c r="T63" s="255">
        <v>0</v>
      </c>
      <c r="U63" s="255">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75">
        <f t="shared" si="0"/>
        <v>5350700</v>
      </c>
      <c r="AN63" s="175">
        <f t="shared" si="5"/>
        <v>59.065018213930898</v>
      </c>
      <c r="AO63" s="275">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c r="BE63" s="176">
        <f>SUM('PER BULAN'!BL111)</f>
        <v>0</v>
      </c>
    </row>
    <row r="64" spans="1:57"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55"/>
      <c r="T64" s="255">
        <v>0</v>
      </c>
      <c r="U64" s="255">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75">
        <f t="shared" si="0"/>
        <v>12517500</v>
      </c>
      <c r="AN64" s="175">
        <f t="shared" si="5"/>
        <v>99.741035856573703</v>
      </c>
      <c r="AO64" s="275">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c r="BE64" s="176">
        <f>SUM('PER BULAN'!BL113)</f>
        <v>0</v>
      </c>
    </row>
    <row r="65" spans="1:57"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55"/>
      <c r="T65" s="255">
        <v>0</v>
      </c>
      <c r="U65" s="255">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75">
        <f t="shared" si="0"/>
        <v>1191418</v>
      </c>
      <c r="AN65" s="175">
        <f t="shared" si="5"/>
        <v>99.951174496644285</v>
      </c>
      <c r="AO65" s="275">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c r="BE65" s="176">
        <f>SUM('PER BULAN'!BL114)</f>
        <v>0</v>
      </c>
    </row>
    <row r="66" spans="1:57"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55"/>
      <c r="T66" s="255">
        <v>0</v>
      </c>
      <c r="U66" s="255">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75">
        <f t="shared" si="0"/>
        <v>6000000</v>
      </c>
      <c r="AN66" s="175">
        <f t="shared" si="5"/>
        <v>66.666666666666657</v>
      </c>
      <c r="AO66" s="275">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c r="BE66" s="176">
        <f>SUM('PER BULAN'!BL116)</f>
        <v>0</v>
      </c>
    </row>
    <row r="67" spans="1:57"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55"/>
      <c r="T67" s="255">
        <v>0</v>
      </c>
      <c r="U67" s="255">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75">
        <f t="shared" si="0"/>
        <v>60763672</v>
      </c>
      <c r="AN67" s="175">
        <f t="shared" si="5"/>
        <v>99.999460206701343</v>
      </c>
      <c r="AO67" s="275">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c r="BE67" s="176">
        <f>SUM('PER BULAN'!BL117)</f>
        <v>0</v>
      </c>
    </row>
    <row r="68" spans="1:57"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55"/>
      <c r="T68" s="255">
        <v>118575000</v>
      </c>
      <c r="U68" s="255">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75">
        <f t="shared" ref="AM68:AM131" si="8">SUM(V68:AG68)</f>
        <v>0</v>
      </c>
      <c r="AN68" s="175">
        <f t="shared" ref="AN68:AN99" si="9">IFERROR(AM68/Q68*100,0)</f>
        <v>0</v>
      </c>
      <c r="AO68" s="275">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c r="BE68" s="176">
        <f>SUM('PER BULAN'!BL119)</f>
        <v>0</v>
      </c>
    </row>
    <row r="69" spans="1:57"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55"/>
      <c r="T69" s="255">
        <v>393200000</v>
      </c>
      <c r="U69" s="255">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75">
        <f t="shared" si="8"/>
        <v>0</v>
      </c>
      <c r="AN69" s="175">
        <f t="shared" si="9"/>
        <v>0</v>
      </c>
      <c r="AO69" s="275">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c r="BE69" s="176">
        <f>SUM('PER BULAN'!BL120)</f>
        <v>0</v>
      </c>
    </row>
    <row r="70" spans="1:57"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55"/>
      <c r="T70" s="255">
        <v>120000000</v>
      </c>
      <c r="U70" s="255">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75">
        <f t="shared" si="8"/>
        <v>0</v>
      </c>
      <c r="AN70" s="175">
        <f t="shared" si="9"/>
        <v>0</v>
      </c>
      <c r="AO70" s="275">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c r="BE70" s="176">
        <f>SUM('PER BULAN'!BL121)</f>
        <v>0</v>
      </c>
    </row>
    <row r="71" spans="1:57"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55"/>
      <c r="T71" s="255">
        <v>7962000</v>
      </c>
      <c r="U71" s="255">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75">
        <f t="shared" si="8"/>
        <v>0</v>
      </c>
      <c r="AN71" s="175">
        <f t="shared" si="9"/>
        <v>0</v>
      </c>
      <c r="AO71" s="275">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c r="BE71" s="176">
        <f>SUM('PER BULAN'!BL122)</f>
        <v>0</v>
      </c>
    </row>
    <row r="72" spans="1:57"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55"/>
      <c r="T72" s="255">
        <v>0</v>
      </c>
      <c r="U72" s="255">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75">
        <f t="shared" si="8"/>
        <v>9469000</v>
      </c>
      <c r="AN72" s="175">
        <f t="shared" si="9"/>
        <v>53.954415954415957</v>
      </c>
      <c r="AO72" s="275">
        <f t="shared" si="10"/>
        <v>8081000</v>
      </c>
      <c r="AP72" s="175">
        <f t="shared" si="11"/>
        <v>46.04558404558405</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c r="BE72" s="176">
        <f>SUM('PER BULAN'!BL124)</f>
        <v>0</v>
      </c>
    </row>
    <row r="73" spans="1:57"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55"/>
      <c r="T73" s="255">
        <v>0</v>
      </c>
      <c r="U73" s="255">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75">
        <f t="shared" si="8"/>
        <v>620000</v>
      </c>
      <c r="AN73" s="175">
        <f t="shared" si="9"/>
        <v>2.2422335539401832</v>
      </c>
      <c r="AO73" s="275">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c r="BE73" s="176">
        <f>SUM('PER BULAN'!BL125)</f>
        <v>0</v>
      </c>
    </row>
    <row r="74" spans="1:57"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55"/>
      <c r="T74" s="255">
        <v>0</v>
      </c>
      <c r="U74" s="255">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75">
        <f t="shared" si="8"/>
        <v>24000000</v>
      </c>
      <c r="AN74" s="175">
        <f t="shared" si="9"/>
        <v>60</v>
      </c>
      <c r="AO74" s="275">
        <f t="shared" si="10"/>
        <v>16000000</v>
      </c>
      <c r="AP74" s="175">
        <f t="shared" si="11"/>
        <v>40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c r="BE74" s="176">
        <f>SUM('PER BULAN'!BL126)</f>
        <v>0</v>
      </c>
    </row>
    <row r="75" spans="1:57"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55"/>
      <c r="T75" s="255">
        <v>0</v>
      </c>
      <c r="U75" s="255">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75">
        <f t="shared" si="8"/>
        <v>25062000</v>
      </c>
      <c r="AN75" s="175">
        <f t="shared" si="9"/>
        <v>100</v>
      </c>
      <c r="AO75" s="275">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c r="BE75" s="176">
        <f>SUM('PER BULAN'!BL127)</f>
        <v>0</v>
      </c>
    </row>
    <row r="76" spans="1:57" s="163" customFormat="1">
      <c r="A76" s="162" t="s">
        <v>3768</v>
      </c>
      <c r="B76" s="162" t="s">
        <v>3769</v>
      </c>
      <c r="C76" s="162" t="s">
        <v>3795</v>
      </c>
      <c r="D76" s="162" t="s">
        <v>3796</v>
      </c>
      <c r="E76" s="162" t="s">
        <v>197</v>
      </c>
      <c r="F76" s="162" t="s">
        <v>3797</v>
      </c>
      <c r="G76" s="162" t="s">
        <v>3812</v>
      </c>
      <c r="H76" s="162" t="s">
        <v>3813</v>
      </c>
      <c r="I76" s="162">
        <v>994</v>
      </c>
      <c r="J76" s="162" t="s">
        <v>4605</v>
      </c>
      <c r="K76" s="253"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55"/>
      <c r="T76" s="255">
        <v>0</v>
      </c>
      <c r="U76" s="255">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63640000</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75">
        <f t="shared" si="8"/>
        <v>575609004</v>
      </c>
      <c r="AN76" s="175">
        <f t="shared" si="9"/>
        <v>53.484325137982935</v>
      </c>
      <c r="AO76" s="275">
        <f t="shared" si="10"/>
        <v>500610996</v>
      </c>
      <c r="AP76" s="175">
        <f t="shared" si="11"/>
        <v>46.515674862017057</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c r="BE76" s="176">
        <f>SUM('PER BULAN'!BL131)</f>
        <v>0</v>
      </c>
    </row>
    <row r="77" spans="1:57" s="163" customFormat="1">
      <c r="A77" s="162" t="s">
        <v>3768</v>
      </c>
      <c r="B77" s="162" t="s">
        <v>3769</v>
      </c>
      <c r="C77" s="162" t="s">
        <v>3795</v>
      </c>
      <c r="D77" s="162" t="s">
        <v>3796</v>
      </c>
      <c r="E77" s="162" t="s">
        <v>197</v>
      </c>
      <c r="F77" s="162" t="s">
        <v>3797</v>
      </c>
      <c r="G77" s="162" t="s">
        <v>3812</v>
      </c>
      <c r="H77" s="162" t="s">
        <v>3813</v>
      </c>
      <c r="I77" s="162">
        <v>994</v>
      </c>
      <c r="J77" s="162" t="s">
        <v>4605</v>
      </c>
      <c r="K77" s="253"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55"/>
      <c r="T77" s="255">
        <v>0</v>
      </c>
      <c r="U77" s="255">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75">
        <f t="shared" si="8"/>
        <v>69183000</v>
      </c>
      <c r="AN77" s="175">
        <f t="shared" si="9"/>
        <v>38.831948810058378</v>
      </c>
      <c r="AO77" s="275">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c r="BE77" s="176">
        <f>SUM('PER BULAN'!BL132)</f>
        <v>0</v>
      </c>
    </row>
    <row r="78" spans="1:57" s="163" customFormat="1">
      <c r="A78" s="162" t="s">
        <v>3768</v>
      </c>
      <c r="B78" s="162" t="s">
        <v>3769</v>
      </c>
      <c r="C78" s="162" t="s">
        <v>3795</v>
      </c>
      <c r="D78" s="162" t="s">
        <v>3796</v>
      </c>
      <c r="E78" s="162" t="s">
        <v>197</v>
      </c>
      <c r="F78" s="162" t="s">
        <v>3797</v>
      </c>
      <c r="G78" s="162" t="s">
        <v>3812</v>
      </c>
      <c r="H78" s="162" t="s">
        <v>3813</v>
      </c>
      <c r="I78" s="162">
        <v>994</v>
      </c>
      <c r="J78" s="162" t="s">
        <v>4605</v>
      </c>
      <c r="K78" s="253"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55"/>
      <c r="T78" s="255">
        <v>0</v>
      </c>
      <c r="U78" s="255">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75">
        <f t="shared" si="8"/>
        <v>2527050</v>
      </c>
      <c r="AN78" s="175">
        <f t="shared" si="9"/>
        <v>8.4235000000000007</v>
      </c>
      <c r="AO78" s="275">
        <f t="shared" si="10"/>
        <v>27472950</v>
      </c>
      <c r="AP78" s="175">
        <f t="shared" si="11"/>
        <v>91.57650000000001</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c r="BE78" s="176">
        <f>SUM('PER BULAN'!BL134)</f>
        <v>0</v>
      </c>
    </row>
    <row r="79" spans="1:57" s="163" customFormat="1">
      <c r="A79" s="162" t="s">
        <v>3768</v>
      </c>
      <c r="B79" s="162" t="s">
        <v>3769</v>
      </c>
      <c r="C79" s="162" t="s">
        <v>3795</v>
      </c>
      <c r="D79" s="162" t="s">
        <v>3796</v>
      </c>
      <c r="E79" s="162" t="s">
        <v>197</v>
      </c>
      <c r="F79" s="162" t="s">
        <v>3797</v>
      </c>
      <c r="G79" s="162" t="s">
        <v>3812</v>
      </c>
      <c r="H79" s="162" t="s">
        <v>3813</v>
      </c>
      <c r="I79" s="162">
        <v>994</v>
      </c>
      <c r="J79" s="162" t="s">
        <v>4605</v>
      </c>
      <c r="K79" s="253"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55"/>
      <c r="T79" s="255">
        <v>0</v>
      </c>
      <c r="U79" s="255">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75">
        <f t="shared" si="8"/>
        <v>79700000</v>
      </c>
      <c r="AN79" s="175">
        <f t="shared" si="9"/>
        <v>67.058190017837319</v>
      </c>
      <c r="AO79" s="275">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c r="BE79" s="176">
        <f>SUM('PER BULAN'!BL135)</f>
        <v>0</v>
      </c>
    </row>
    <row r="80" spans="1:57" s="163" customFormat="1">
      <c r="A80" s="162" t="s">
        <v>3768</v>
      </c>
      <c r="B80" s="162" t="s">
        <v>3769</v>
      </c>
      <c r="C80" s="162" t="s">
        <v>3795</v>
      </c>
      <c r="D80" s="162" t="s">
        <v>3796</v>
      </c>
      <c r="E80" s="162" t="s">
        <v>197</v>
      </c>
      <c r="F80" s="162" t="s">
        <v>3797</v>
      </c>
      <c r="G80" s="162" t="s">
        <v>3812</v>
      </c>
      <c r="H80" s="162" t="s">
        <v>3813</v>
      </c>
      <c r="I80" s="162">
        <v>994</v>
      </c>
      <c r="J80" s="162" t="s">
        <v>4605</v>
      </c>
      <c r="K80" s="253"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55"/>
      <c r="T80" s="255">
        <v>0</v>
      </c>
      <c r="U80" s="255">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75">
        <f t="shared" si="8"/>
        <v>135905260</v>
      </c>
      <c r="AN80" s="175">
        <f t="shared" si="9"/>
        <v>27.342371994769138</v>
      </c>
      <c r="AO80" s="275">
        <f t="shared" si="10"/>
        <v>361144740</v>
      </c>
      <c r="AP80" s="175">
        <f t="shared" si="11"/>
        <v>72.657628005230862</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c r="BE80" s="176">
        <f>SUM('PER BULAN'!BL137)</f>
        <v>0</v>
      </c>
    </row>
    <row r="81" spans="1:57" s="163" customFormat="1">
      <c r="A81" s="162" t="s">
        <v>3768</v>
      </c>
      <c r="B81" s="162" t="s">
        <v>3769</v>
      </c>
      <c r="C81" s="162" t="s">
        <v>3795</v>
      </c>
      <c r="D81" s="162" t="s">
        <v>3796</v>
      </c>
      <c r="E81" s="162" t="s">
        <v>197</v>
      </c>
      <c r="F81" s="162" t="s">
        <v>3797</v>
      </c>
      <c r="G81" s="162" t="s">
        <v>3812</v>
      </c>
      <c r="H81" s="162" t="s">
        <v>3813</v>
      </c>
      <c r="I81" s="162">
        <v>994</v>
      </c>
      <c r="J81" s="162" t="s">
        <v>4605</v>
      </c>
      <c r="K81" s="253"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55"/>
      <c r="T81" s="255">
        <v>0</v>
      </c>
      <c r="U81" s="255">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75">
        <f t="shared" si="8"/>
        <v>12000000</v>
      </c>
      <c r="AN81" s="175">
        <f t="shared" si="9"/>
        <v>33.333333333333329</v>
      </c>
      <c r="AO81" s="275">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c r="BE81" s="176">
        <f>SUM('PER BULAN'!BL138)</f>
        <v>0</v>
      </c>
    </row>
    <row r="82" spans="1:57" s="163" customFormat="1">
      <c r="A82" s="162" t="s">
        <v>3768</v>
      </c>
      <c r="B82" s="162" t="s">
        <v>3769</v>
      </c>
      <c r="C82" s="162" t="s">
        <v>3795</v>
      </c>
      <c r="D82" s="162" t="s">
        <v>3796</v>
      </c>
      <c r="E82" s="162" t="s">
        <v>197</v>
      </c>
      <c r="F82" s="162" t="s">
        <v>3797</v>
      </c>
      <c r="G82" s="162" t="s">
        <v>3812</v>
      </c>
      <c r="H82" s="162" t="s">
        <v>3813</v>
      </c>
      <c r="I82" s="162">
        <v>994</v>
      </c>
      <c r="J82" s="162" t="s">
        <v>4605</v>
      </c>
      <c r="K82" s="253"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55"/>
      <c r="T82" s="255">
        <v>0</v>
      </c>
      <c r="U82" s="255">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75">
        <f t="shared" si="8"/>
        <v>44410000</v>
      </c>
      <c r="AN82" s="175">
        <f t="shared" si="9"/>
        <v>43.963332541379586</v>
      </c>
      <c r="AO82" s="275">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c r="BE82" s="176">
        <f>SUM('PER BULAN'!BL140)</f>
        <v>0</v>
      </c>
    </row>
    <row r="83" spans="1:57" s="163" customFormat="1">
      <c r="A83" s="162" t="s">
        <v>3768</v>
      </c>
      <c r="B83" s="162" t="s">
        <v>3769</v>
      </c>
      <c r="C83" s="162" t="s">
        <v>3795</v>
      </c>
      <c r="D83" s="162" t="s">
        <v>3796</v>
      </c>
      <c r="E83" s="162" t="s">
        <v>197</v>
      </c>
      <c r="F83" s="162" t="s">
        <v>3797</v>
      </c>
      <c r="G83" s="162" t="s">
        <v>3812</v>
      </c>
      <c r="H83" s="162" t="s">
        <v>3813</v>
      </c>
      <c r="I83" s="162">
        <v>994</v>
      </c>
      <c r="J83" s="162" t="s">
        <v>4605</v>
      </c>
      <c r="K83" s="253"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55"/>
      <c r="T83" s="255">
        <v>0</v>
      </c>
      <c r="U83" s="255">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75">
        <f t="shared" si="8"/>
        <v>28368000</v>
      </c>
      <c r="AN83" s="175">
        <f t="shared" si="9"/>
        <v>48.608636052090468</v>
      </c>
      <c r="AO83" s="275">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c r="BE83" s="176">
        <f>SUM('PER BULAN'!BL141)</f>
        <v>0</v>
      </c>
    </row>
    <row r="84" spans="1:57" s="163" customFormat="1">
      <c r="A84" s="162" t="s">
        <v>3768</v>
      </c>
      <c r="B84" s="162" t="s">
        <v>3769</v>
      </c>
      <c r="C84" s="162" t="s">
        <v>3795</v>
      </c>
      <c r="D84" s="162" t="s">
        <v>3796</v>
      </c>
      <c r="E84" s="162" t="s">
        <v>197</v>
      </c>
      <c r="F84" s="162" t="s">
        <v>3797</v>
      </c>
      <c r="G84" s="162" t="s">
        <v>3812</v>
      </c>
      <c r="H84" s="162" t="s">
        <v>3813</v>
      </c>
      <c r="I84" s="162">
        <v>994</v>
      </c>
      <c r="J84" s="162" t="s">
        <v>4605</v>
      </c>
      <c r="K84" s="253"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55">
        <v>45000000</v>
      </c>
      <c r="T84" s="255">
        <v>0</v>
      </c>
      <c r="U84" s="255">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75">
        <f t="shared" si="8"/>
        <v>0</v>
      </c>
      <c r="AN84" s="175">
        <f t="shared" si="9"/>
        <v>0</v>
      </c>
      <c r="AO84" s="275">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c r="BE84" s="176">
        <f>SUM('PER BULAN'!BL143)</f>
        <v>0</v>
      </c>
    </row>
    <row r="85" spans="1:57" s="163" customFormat="1">
      <c r="A85" s="162" t="s">
        <v>3768</v>
      </c>
      <c r="B85" s="162" t="s">
        <v>3769</v>
      </c>
      <c r="C85" s="162" t="s">
        <v>3795</v>
      </c>
      <c r="D85" s="162" t="s">
        <v>3796</v>
      </c>
      <c r="E85" s="162" t="s">
        <v>197</v>
      </c>
      <c r="F85" s="162" t="s">
        <v>3797</v>
      </c>
      <c r="G85" s="162" t="s">
        <v>3812</v>
      </c>
      <c r="H85" s="162" t="s">
        <v>3813</v>
      </c>
      <c r="I85" s="162">
        <v>994</v>
      </c>
      <c r="J85" s="162" t="s">
        <v>4605</v>
      </c>
      <c r="K85" s="253"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55">
        <v>26000000</v>
      </c>
      <c r="T85" s="255">
        <v>0</v>
      </c>
      <c r="U85" s="255">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75">
        <f t="shared" si="8"/>
        <v>0</v>
      </c>
      <c r="AN85" s="175">
        <f t="shared" si="9"/>
        <v>0</v>
      </c>
      <c r="AO85" s="275">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c r="BE85" s="176">
        <f>SUM('PER BULAN'!BL144)</f>
        <v>0</v>
      </c>
    </row>
    <row r="86" spans="1:57" s="163" customFormat="1">
      <c r="A86" s="162" t="s">
        <v>3768</v>
      </c>
      <c r="B86" s="162" t="s">
        <v>3769</v>
      </c>
      <c r="C86" s="162" t="s">
        <v>3795</v>
      </c>
      <c r="D86" s="162" t="s">
        <v>3796</v>
      </c>
      <c r="E86" s="162" t="s">
        <v>197</v>
      </c>
      <c r="F86" s="162" t="s">
        <v>3797</v>
      </c>
      <c r="G86" s="162" t="s">
        <v>3812</v>
      </c>
      <c r="H86" s="162" t="s">
        <v>3813</v>
      </c>
      <c r="I86" s="162">
        <v>994</v>
      </c>
      <c r="J86" s="162" t="s">
        <v>4605</v>
      </c>
      <c r="K86" s="253"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55">
        <v>29000000</v>
      </c>
      <c r="T86" s="255">
        <v>0</v>
      </c>
      <c r="U86" s="255">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75">
        <f t="shared" si="8"/>
        <v>0</v>
      </c>
      <c r="AN86" s="175">
        <f t="shared" si="9"/>
        <v>0</v>
      </c>
      <c r="AO86" s="275">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c r="BE86" s="176">
        <f>SUM('PER BULAN'!BL145)</f>
        <v>0</v>
      </c>
    </row>
    <row r="87" spans="1:57"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55"/>
      <c r="T87" s="255">
        <v>0</v>
      </c>
      <c r="U87" s="255">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75">
        <f t="shared" si="8"/>
        <v>540000000</v>
      </c>
      <c r="AN87" s="175">
        <f t="shared" si="9"/>
        <v>100</v>
      </c>
      <c r="AO87" s="275">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c r="BE87" s="176">
        <f>SUM('PER BULAN'!BL150)</f>
        <v>0</v>
      </c>
    </row>
    <row r="88" spans="1:57"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55"/>
      <c r="T88" s="255">
        <v>0</v>
      </c>
      <c r="U88" s="255">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75">
        <f t="shared" si="8"/>
        <v>4448550</v>
      </c>
      <c r="AN88" s="175">
        <f t="shared" si="9"/>
        <v>74.142499999999998</v>
      </c>
      <c r="AO88" s="275">
        <f t="shared" si="10"/>
        <v>1551450</v>
      </c>
      <c r="AP88" s="175">
        <f t="shared" si="11"/>
        <v>25.857500000000002</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c r="BE88" s="176">
        <f>SUM('PER BULAN'!BL157)</f>
        <v>1457550</v>
      </c>
    </row>
    <row r="89" spans="1:57"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55"/>
      <c r="T89" s="255">
        <v>0</v>
      </c>
      <c r="U89" s="255">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0</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75">
        <f t="shared" si="8"/>
        <v>702895</v>
      </c>
      <c r="AN89" s="175">
        <f t="shared" si="9"/>
        <v>70.289500000000004</v>
      </c>
      <c r="AO89" s="275">
        <f t="shared" si="10"/>
        <v>297105</v>
      </c>
      <c r="AP89" s="175">
        <f t="shared" si="11"/>
        <v>29.7105</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c r="BE89" s="176">
        <f>SUM('PER BULAN'!BL158)</f>
        <v>0</v>
      </c>
    </row>
    <row r="90" spans="1:57"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55"/>
      <c r="T90" s="255">
        <v>0</v>
      </c>
      <c r="U90" s="255">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75">
        <f t="shared" si="8"/>
        <v>6344000</v>
      </c>
      <c r="AN90" s="175">
        <f t="shared" si="9"/>
        <v>63.44</v>
      </c>
      <c r="AO90" s="275">
        <f t="shared" si="10"/>
        <v>3656000</v>
      </c>
      <c r="AP90" s="175">
        <f t="shared" si="11"/>
        <v>36.559999999999995</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c r="BE90" s="176">
        <f>SUM('PER BULAN'!BL159)</f>
        <v>1495000</v>
      </c>
    </row>
    <row r="91" spans="1:57"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55"/>
      <c r="T91" s="255">
        <v>0</v>
      </c>
      <c r="U91" s="255">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75">
        <f t="shared" si="8"/>
        <v>5163500</v>
      </c>
      <c r="AN91" s="175">
        <f t="shared" si="9"/>
        <v>99.990317583268791</v>
      </c>
      <c r="AO91" s="275">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c r="BE91" s="176">
        <f>SUM('PER BULAN'!BL160)</f>
        <v>0</v>
      </c>
    </row>
    <row r="92" spans="1:57"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55"/>
      <c r="T92" s="255">
        <v>0</v>
      </c>
      <c r="U92" s="255">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75">
        <f t="shared" si="8"/>
        <v>7434850</v>
      </c>
      <c r="AN92" s="175">
        <f t="shared" si="9"/>
        <v>61.95708333333333</v>
      </c>
      <c r="AO92" s="275">
        <f t="shared" si="10"/>
        <v>4565150</v>
      </c>
      <c r="AP92" s="175">
        <f t="shared" si="11"/>
        <v>38.042916666666663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c r="BE92" s="176">
        <f>SUM('PER BULAN'!BL162)</f>
        <v>1495850</v>
      </c>
    </row>
    <row r="93" spans="1:57"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55"/>
      <c r="T93" s="255">
        <v>0</v>
      </c>
      <c r="U93" s="255">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75">
        <f t="shared" si="8"/>
        <v>358831</v>
      </c>
      <c r="AN93" s="175">
        <f t="shared" si="9"/>
        <v>35.883099999999999</v>
      </c>
      <c r="AO93" s="275">
        <f t="shared" si="10"/>
        <v>641169</v>
      </c>
      <c r="AP93" s="175">
        <f t="shared" si="11"/>
        <v>64.116900000000001</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c r="BE93" s="176">
        <f>SUM('PER BULAN'!BL163)</f>
        <v>358831</v>
      </c>
    </row>
    <row r="94" spans="1:57"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55"/>
      <c r="T94" s="255">
        <v>0</v>
      </c>
      <c r="U94" s="255">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75">
        <f t="shared" si="8"/>
        <v>12648000</v>
      </c>
      <c r="AN94" s="175">
        <f t="shared" si="9"/>
        <v>63.239999999999995</v>
      </c>
      <c r="AO94" s="275">
        <f t="shared" si="10"/>
        <v>7352000</v>
      </c>
      <c r="AP94" s="175">
        <f t="shared" si="11"/>
        <v>36.76</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c r="BE94" s="176">
        <f>SUM('PER BULAN'!BL164)</f>
        <v>2865000</v>
      </c>
    </row>
    <row r="95" spans="1:57"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55"/>
      <c r="T95" s="255">
        <v>0</v>
      </c>
      <c r="U95" s="255">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75">
        <f t="shared" si="8"/>
        <v>0</v>
      </c>
      <c r="AN95" s="175">
        <f t="shared" si="9"/>
        <v>0</v>
      </c>
      <c r="AO95" s="275">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c r="BE95" s="176">
        <f>SUM('PER BULAN'!BL165)</f>
        <v>0</v>
      </c>
    </row>
    <row r="96" spans="1:57"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55"/>
      <c r="T96" s="255">
        <v>0</v>
      </c>
      <c r="U96" s="255">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75">
        <f t="shared" si="8"/>
        <v>17164850</v>
      </c>
      <c r="AN96" s="175">
        <f t="shared" si="9"/>
        <v>38.144111111111116</v>
      </c>
      <c r="AO96" s="275">
        <f t="shared" si="10"/>
        <v>27835150</v>
      </c>
      <c r="AP96" s="175">
        <f t="shared" si="11"/>
        <v>61.855888888888884</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c r="BE96" s="176">
        <f>SUM('PER BULAN'!BL166)</f>
        <v>0</v>
      </c>
    </row>
    <row r="97" spans="1:57"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55"/>
      <c r="T97" s="255">
        <v>0</v>
      </c>
      <c r="U97" s="255">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75">
        <f t="shared" si="8"/>
        <v>19309350</v>
      </c>
      <c r="AN97" s="175">
        <f t="shared" si="9"/>
        <v>91.949285714285708</v>
      </c>
      <c r="AO97" s="275">
        <f t="shared" si="10"/>
        <v>1690650</v>
      </c>
      <c r="AP97" s="175">
        <f t="shared" si="11"/>
        <v>8.0507142857142853</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c r="BE97" s="176">
        <f>SUM('PER BULAN'!BL168)</f>
        <v>2920850</v>
      </c>
    </row>
    <row r="98" spans="1:57"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55"/>
      <c r="T98" s="255">
        <v>0</v>
      </c>
      <c r="U98" s="255">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75">
        <f t="shared" si="8"/>
        <v>11275750</v>
      </c>
      <c r="AN98" s="175">
        <f t="shared" si="9"/>
        <v>64.432857142857145</v>
      </c>
      <c r="AO98" s="275">
        <f t="shared" si="10"/>
        <v>6224250</v>
      </c>
      <c r="AP98" s="175">
        <f t="shared" si="11"/>
        <v>35.567142857142855</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c r="BE98" s="176">
        <f>SUM('PER BULAN'!BL169)</f>
        <v>1450000</v>
      </c>
    </row>
    <row r="99" spans="1:57"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55"/>
      <c r="T99" s="255">
        <v>0</v>
      </c>
      <c r="U99" s="255">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75">
        <f t="shared" si="8"/>
        <v>0</v>
      </c>
      <c r="AN99" s="175">
        <f t="shared" si="9"/>
        <v>0</v>
      </c>
      <c r="AO99" s="275">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c r="BE99" s="176">
        <f>SUM('PER BULAN'!BL170)</f>
        <v>0</v>
      </c>
    </row>
    <row r="100" spans="1:57"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55"/>
      <c r="T100" s="255">
        <v>0</v>
      </c>
      <c r="U100" s="255">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75">
        <f t="shared" si="8"/>
        <v>41907800</v>
      </c>
      <c r="AN100" s="175">
        <f t="shared" ref="AN100:AN131" si="13">IFERROR(AM100/Q100*100,0)</f>
        <v>99.999522764150043</v>
      </c>
      <c r="AO100" s="275">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c r="BE100" s="176">
        <f>SUM('PER BULAN'!BL171)</f>
        <v>0</v>
      </c>
    </row>
    <row r="101" spans="1:57"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55"/>
      <c r="T101" s="255">
        <v>0</v>
      </c>
      <c r="U101" s="255">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75">
        <f t="shared" si="8"/>
        <v>10196500</v>
      </c>
      <c r="AN101" s="175">
        <f t="shared" si="13"/>
        <v>43.855913978494627</v>
      </c>
      <c r="AO101" s="275">
        <f t="shared" si="10"/>
        <v>13053500</v>
      </c>
      <c r="AP101" s="175">
        <f t="shared" si="14"/>
        <v>56.14408602150538</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c r="BE101" s="176">
        <f>SUM('PER BULAN'!BL177)</f>
        <v>3918000</v>
      </c>
    </row>
    <row r="102" spans="1:57"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55"/>
      <c r="T102" s="255">
        <v>0</v>
      </c>
      <c r="U102" s="255">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75">
        <f t="shared" si="8"/>
        <v>499528</v>
      </c>
      <c r="AN102" s="175">
        <f t="shared" si="13"/>
        <v>24.976400000000002</v>
      </c>
      <c r="AO102" s="275">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c r="BE102" s="176">
        <f>SUM('PER BULAN'!BL178)</f>
        <v>0</v>
      </c>
    </row>
    <row r="103" spans="1:57"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55"/>
      <c r="T103" s="255">
        <v>0</v>
      </c>
      <c r="U103" s="255">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75">
        <f t="shared" si="8"/>
        <v>0</v>
      </c>
      <c r="AN103" s="175">
        <f t="shared" si="13"/>
        <v>0</v>
      </c>
      <c r="AO103" s="275">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c r="BE103" s="176">
        <f>SUM('PER BULAN'!BL179)</f>
        <v>0</v>
      </c>
    </row>
    <row r="104" spans="1:57"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55"/>
      <c r="T104" s="255">
        <v>0</v>
      </c>
      <c r="U104" s="255">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75">
        <f t="shared" si="8"/>
        <v>9519000</v>
      </c>
      <c r="AN104" s="175">
        <f t="shared" si="13"/>
        <v>70.380776340110913</v>
      </c>
      <c r="AO104" s="275">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c r="BE104" s="176">
        <f>SUM('PER BULAN'!BL181)</f>
        <v>0</v>
      </c>
    </row>
    <row r="105" spans="1:57"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55"/>
      <c r="T105" s="255">
        <v>0</v>
      </c>
      <c r="U105" s="255">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75">
        <f t="shared" si="8"/>
        <v>913673</v>
      </c>
      <c r="AN105" s="175">
        <f t="shared" si="13"/>
        <v>45.68365</v>
      </c>
      <c r="AO105" s="275">
        <f t="shared" si="10"/>
        <v>1086327</v>
      </c>
      <c r="AP105" s="175">
        <f t="shared" si="14"/>
        <v>54.31635</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c r="BE105" s="176">
        <f>SUM('PER BULAN'!BL182)</f>
        <v>310659</v>
      </c>
    </row>
    <row r="106" spans="1:57"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55"/>
      <c r="T106" s="255">
        <v>0</v>
      </c>
      <c r="U106" s="255">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75">
        <f t="shared" si="8"/>
        <v>0</v>
      </c>
      <c r="AN106" s="175">
        <f t="shared" si="13"/>
        <v>0</v>
      </c>
      <c r="AO106" s="275">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c r="BE106" s="176">
        <f>SUM('PER BULAN'!BL183)</f>
        <v>0</v>
      </c>
    </row>
    <row r="107" spans="1:57"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55"/>
      <c r="T107" s="255">
        <v>0</v>
      </c>
      <c r="U107" s="255">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75">
        <f t="shared" si="8"/>
        <v>60414255</v>
      </c>
      <c r="AN107" s="175">
        <f t="shared" si="13"/>
        <v>99.99876686253414</v>
      </c>
      <c r="AO107" s="275">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c r="BE107" s="176">
        <f>SUM('PER BULAN'!BL184)</f>
        <v>0</v>
      </c>
    </row>
    <row r="108" spans="1:57"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55"/>
      <c r="T108" s="255">
        <v>0</v>
      </c>
      <c r="U108" s="255">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75">
        <f t="shared" si="8"/>
        <v>0</v>
      </c>
      <c r="AN108" s="175">
        <f t="shared" si="13"/>
        <v>0</v>
      </c>
      <c r="AO108" s="275">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c r="BE108" s="176">
        <f>SUM('PER BULAN'!BL185)</f>
        <v>0</v>
      </c>
    </row>
    <row r="109" spans="1:57"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55"/>
      <c r="T109" s="255">
        <v>0</v>
      </c>
      <c r="U109" s="255">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75">
        <f t="shared" si="8"/>
        <v>11269000</v>
      </c>
      <c r="AN109" s="175">
        <f t="shared" si="13"/>
        <v>62.955307262569839</v>
      </c>
      <c r="AO109" s="275">
        <f t="shared" si="10"/>
        <v>6631000</v>
      </c>
      <c r="AP109" s="175">
        <f t="shared" si="14"/>
        <v>37.044692737430168</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c r="BE109" s="176">
        <f>SUM('PER BULAN'!BL190)</f>
        <v>2925000</v>
      </c>
    </row>
    <row r="110" spans="1:57"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55"/>
      <c r="T110" s="255">
        <v>0</v>
      </c>
      <c r="U110" s="255">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0</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75">
        <f t="shared" si="8"/>
        <v>0</v>
      </c>
      <c r="AN110" s="175">
        <f t="shared" si="13"/>
        <v>0</v>
      </c>
      <c r="AO110" s="275">
        <f t="shared" si="10"/>
        <v>2000000</v>
      </c>
      <c r="AP110" s="175">
        <f t="shared" si="14"/>
        <v>100</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c r="BE110" s="176">
        <f>SUM('PER BULAN'!BL191)</f>
        <v>0</v>
      </c>
    </row>
    <row r="111" spans="1:57"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55"/>
      <c r="T111" s="255">
        <v>0</v>
      </c>
      <c r="U111" s="255">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75">
        <f t="shared" si="8"/>
        <v>29579000</v>
      </c>
      <c r="AN111" s="175">
        <f t="shared" si="13"/>
        <v>98.044350160761056</v>
      </c>
      <c r="AO111" s="275">
        <f t="shared" si="10"/>
        <v>590000</v>
      </c>
      <c r="AP111" s="175">
        <f t="shared" si="14"/>
        <v>1.9556498392389539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c r="BE111" s="176">
        <f>SUM('PER BULAN'!BL192)</f>
        <v>5185000</v>
      </c>
    </row>
    <row r="112" spans="1:57"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55"/>
      <c r="T112" s="255">
        <v>0</v>
      </c>
      <c r="U112" s="255">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75">
        <f t="shared" si="8"/>
        <v>16821000</v>
      </c>
      <c r="AN112" s="175">
        <f t="shared" si="13"/>
        <v>91.418478260869563</v>
      </c>
      <c r="AO112" s="275">
        <f t="shared" si="10"/>
        <v>1579000</v>
      </c>
      <c r="AP112" s="175">
        <f t="shared" si="14"/>
        <v>8.5815217391304355</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c r="BE112" s="176">
        <f>SUM('PER BULAN'!BL198)</f>
        <v>700000</v>
      </c>
    </row>
    <row r="113" spans="1:57"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55"/>
      <c r="T113" s="255">
        <v>0</v>
      </c>
      <c r="U113" s="255">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75">
        <f t="shared" si="8"/>
        <v>8701552</v>
      </c>
      <c r="AN113" s="175">
        <f t="shared" si="13"/>
        <v>99.994851758216498</v>
      </c>
      <c r="AO113" s="275">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c r="BE113" s="176">
        <f>SUM('PER BULAN'!BL199)</f>
        <v>0</v>
      </c>
    </row>
    <row r="114" spans="1:57"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55"/>
      <c r="T114" s="255">
        <v>0</v>
      </c>
      <c r="U114" s="255">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75">
        <f t="shared" si="8"/>
        <v>4944000</v>
      </c>
      <c r="AN114" s="175">
        <f t="shared" si="13"/>
        <v>65.92</v>
      </c>
      <c r="AO114" s="275">
        <f t="shared" si="10"/>
        <v>2556000</v>
      </c>
      <c r="AP114" s="175">
        <f t="shared" si="14"/>
        <v>34.08</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c r="BE114" s="176">
        <f>SUM('PER BULAN'!BL201)</f>
        <v>0</v>
      </c>
    </row>
    <row r="115" spans="1:57"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55"/>
      <c r="T115" s="255">
        <v>0</v>
      </c>
      <c r="U115" s="255">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75">
        <f t="shared" si="8"/>
        <v>2850000</v>
      </c>
      <c r="AN115" s="175">
        <f t="shared" si="13"/>
        <v>53.271028037383175</v>
      </c>
      <c r="AO115" s="275">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c r="BE115" s="176">
        <f>SUM('PER BULAN'!BL202)</f>
        <v>0</v>
      </c>
    </row>
    <row r="116" spans="1:57"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55"/>
      <c r="T116" s="255">
        <v>0</v>
      </c>
      <c r="U116" s="255">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75">
        <f t="shared" si="8"/>
        <v>7467500</v>
      </c>
      <c r="AN116" s="175">
        <f t="shared" si="13"/>
        <v>99.566666666666663</v>
      </c>
      <c r="AO116" s="275">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c r="BE116" s="176">
        <f>SUM('PER BULAN'!BL204)</f>
        <v>0</v>
      </c>
    </row>
    <row r="117" spans="1:57"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55"/>
      <c r="T117" s="255">
        <v>0</v>
      </c>
      <c r="U117" s="255">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75">
        <f t="shared" si="8"/>
        <v>0</v>
      </c>
      <c r="AN117" s="175">
        <f t="shared" si="13"/>
        <v>0</v>
      </c>
      <c r="AO117" s="275">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c r="BE117" s="176">
        <f>SUM('PER BULAN'!BL205)</f>
        <v>0</v>
      </c>
    </row>
    <row r="118" spans="1:57"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55"/>
      <c r="T118" s="255">
        <v>0</v>
      </c>
      <c r="U118" s="255">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75">
        <f t="shared" si="8"/>
        <v>12465000</v>
      </c>
      <c r="AN118" s="175">
        <f t="shared" si="13"/>
        <v>89.035714285714278</v>
      </c>
      <c r="AO118" s="275">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c r="BE118" s="176">
        <f>SUM('PER BULAN'!BL207)</f>
        <v>0</v>
      </c>
    </row>
    <row r="119" spans="1:57"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55"/>
      <c r="T119" s="255">
        <v>0</v>
      </c>
      <c r="U119" s="255">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75">
        <f t="shared" si="8"/>
        <v>0</v>
      </c>
      <c r="AN119" s="175">
        <f t="shared" si="13"/>
        <v>0</v>
      </c>
      <c r="AO119" s="275">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c r="BE119" s="176">
        <f>SUM('PER BULAN'!BL208)</f>
        <v>0</v>
      </c>
    </row>
    <row r="120" spans="1:57"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55"/>
      <c r="T120" s="255">
        <v>0</v>
      </c>
      <c r="U120" s="255">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75">
        <f t="shared" si="8"/>
        <v>20634468</v>
      </c>
      <c r="AN120" s="175">
        <f t="shared" si="13"/>
        <v>99.997421856069778</v>
      </c>
      <c r="AO120" s="275">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c r="BE120" s="176">
        <f>SUM('PER BULAN'!BL209)</f>
        <v>0</v>
      </c>
    </row>
    <row r="121" spans="1:57"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55"/>
      <c r="T121" s="255">
        <v>0</v>
      </c>
      <c r="U121" s="255">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75">
        <f t="shared" si="8"/>
        <v>4944000</v>
      </c>
      <c r="AN121" s="175">
        <f t="shared" si="13"/>
        <v>65.92</v>
      </c>
      <c r="AO121" s="275">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c r="BE121" s="176">
        <f>SUM('PER BULAN'!BL211)</f>
        <v>0</v>
      </c>
    </row>
    <row r="122" spans="1:57"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55"/>
      <c r="T122" s="255">
        <v>0</v>
      </c>
      <c r="U122" s="255">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75">
        <f t="shared" si="8"/>
        <v>0</v>
      </c>
      <c r="AN122" s="175">
        <f t="shared" si="13"/>
        <v>0</v>
      </c>
      <c r="AO122" s="275">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c r="BE122" s="176">
        <f>SUM('PER BULAN'!BL212)</f>
        <v>0</v>
      </c>
    </row>
    <row r="123" spans="1:57"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55"/>
      <c r="T123" s="255">
        <v>0</v>
      </c>
      <c r="U123" s="255">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75">
        <f t="shared" si="8"/>
        <v>575000</v>
      </c>
      <c r="AN123" s="175">
        <f t="shared" si="13"/>
        <v>11.979166666666668</v>
      </c>
      <c r="AO123" s="275">
        <f t="shared" si="10"/>
        <v>4225000</v>
      </c>
      <c r="AP123" s="175">
        <f t="shared" si="14"/>
        <v>88.020833333333343</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c r="BE123" s="176">
        <f>SUM('PER BULAN'!BL214)</f>
        <v>575000</v>
      </c>
    </row>
    <row r="124" spans="1:57"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55"/>
      <c r="T124" s="255">
        <v>0</v>
      </c>
      <c r="U124" s="255">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75">
        <f t="shared" si="8"/>
        <v>14900000</v>
      </c>
      <c r="AN124" s="175">
        <f t="shared" si="13"/>
        <v>54.181818181818187</v>
      </c>
      <c r="AO124" s="275">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c r="BE124" s="176">
        <f>SUM('PER BULAN'!BL215)</f>
        <v>0</v>
      </c>
    </row>
    <row r="125" spans="1:57"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55"/>
      <c r="T125" s="255">
        <v>0</v>
      </c>
      <c r="U125" s="255">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75">
        <f t="shared" si="8"/>
        <v>58380000</v>
      </c>
      <c r="AN125" s="175">
        <f t="shared" si="13"/>
        <v>76.782449725776971</v>
      </c>
      <c r="AO125" s="275">
        <f t="shared" si="10"/>
        <v>17653000</v>
      </c>
      <c r="AP125" s="175">
        <f t="shared" si="14"/>
        <v>23.217550274223033</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c r="BE125" s="176">
        <f>SUM('PER BULAN'!BL216)</f>
        <v>1640000</v>
      </c>
    </row>
    <row r="126" spans="1:57"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55"/>
      <c r="T126" s="255">
        <v>0</v>
      </c>
      <c r="U126" s="255">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75">
        <f t="shared" si="8"/>
        <v>0</v>
      </c>
      <c r="AN126" s="175">
        <f t="shared" si="13"/>
        <v>0</v>
      </c>
      <c r="AO126" s="275">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c r="BE126" s="176">
        <f>SUM('PER BULAN'!BL224)</f>
        <v>0</v>
      </c>
    </row>
    <row r="127" spans="1:57"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55"/>
      <c r="T127" s="255">
        <v>0</v>
      </c>
      <c r="U127" s="255">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75">
        <f t="shared" si="8"/>
        <v>0</v>
      </c>
      <c r="AN127" s="175">
        <f t="shared" si="13"/>
        <v>0</v>
      </c>
      <c r="AO127" s="275">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c r="BE127" s="176">
        <f>SUM('PER BULAN'!BL225)</f>
        <v>0</v>
      </c>
    </row>
    <row r="128" spans="1:57"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55"/>
      <c r="T128" s="255">
        <v>0</v>
      </c>
      <c r="U128" s="255">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75">
        <f t="shared" si="8"/>
        <v>9690000</v>
      </c>
      <c r="AN128" s="175">
        <f t="shared" si="13"/>
        <v>38.76</v>
      </c>
      <c r="AO128" s="275">
        <f t="shared" si="10"/>
        <v>15310000</v>
      </c>
      <c r="AP128" s="175">
        <f t="shared" si="14"/>
        <v>61.240000000000009</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c r="BE128" s="176">
        <f>SUM('PER BULAN'!BL226)</f>
        <v>4835000</v>
      </c>
    </row>
    <row r="129" spans="1:57"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55"/>
      <c r="T129" s="255">
        <v>0</v>
      </c>
      <c r="U129" s="255">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75">
        <f t="shared" si="8"/>
        <v>0</v>
      </c>
      <c r="AN129" s="175">
        <f t="shared" si="13"/>
        <v>0</v>
      </c>
      <c r="AO129" s="275">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c r="BE129" s="176">
        <f>SUM('PER BULAN'!BL227)</f>
        <v>0</v>
      </c>
    </row>
    <row r="130" spans="1:57"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55"/>
      <c r="T130" s="255">
        <v>0</v>
      </c>
      <c r="U130" s="255">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75">
        <f t="shared" si="8"/>
        <v>0</v>
      </c>
      <c r="AN130" s="175">
        <f t="shared" si="13"/>
        <v>0</v>
      </c>
      <c r="AO130" s="275">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c r="BE130" s="176">
        <f>SUM('PER BULAN'!BL228)</f>
        <v>0</v>
      </c>
    </row>
    <row r="131" spans="1:57"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55"/>
      <c r="T131" s="255">
        <v>0</v>
      </c>
      <c r="U131" s="255">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75">
        <f t="shared" si="8"/>
        <v>20535000</v>
      </c>
      <c r="AN131" s="175">
        <f t="shared" si="13"/>
        <v>14.880434782608695</v>
      </c>
      <c r="AO131" s="275">
        <f t="shared" si="10"/>
        <v>117465000</v>
      </c>
      <c r="AP131" s="175">
        <f t="shared" si="14"/>
        <v>85.119565217391298</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c r="BE131" s="176">
        <f>SUM('PER BULAN'!BL229)</f>
        <v>0</v>
      </c>
    </row>
    <row r="132" spans="1:57"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55"/>
      <c r="T132" s="255">
        <v>0</v>
      </c>
      <c r="U132" s="255">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2922100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75">
        <f t="shared" ref="AM132:AM151" si="16">SUM(V132:AG132)</f>
        <v>5839600</v>
      </c>
      <c r="AN132" s="175">
        <f t="shared" ref="AN132:AN151" si="17">IFERROR(AM132/Q132*100,0)</f>
        <v>23.358400000000003</v>
      </c>
      <c r="AO132" s="275">
        <f t="shared" ref="AO132:AO151" si="18">Q132-AM132</f>
        <v>19160400</v>
      </c>
      <c r="AP132" s="175">
        <f t="shared" ref="AP132:AP151" si="19">IFERROR(AO132/Q132*100,0)</f>
        <v>76.641599999999997</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c r="BE132" s="176">
        <f>SUM('PER BULAN'!BL231)</f>
        <v>2922100</v>
      </c>
    </row>
    <row r="133" spans="1:57"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55"/>
      <c r="T133" s="255">
        <v>0</v>
      </c>
      <c r="U133" s="255">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16200000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75">
        <f t="shared" si="16"/>
        <v>4823760092</v>
      </c>
      <c r="AN133" s="175">
        <f t="shared" si="17"/>
        <v>76.462090685950102</v>
      </c>
      <c r="AO133" s="275">
        <f t="shared" si="18"/>
        <v>1484934908</v>
      </c>
      <c r="AP133" s="175">
        <f t="shared" si="19"/>
        <v>23.537909314049895</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c r="BE133" s="176">
        <f>SUM('PER BULAN'!BL232)</f>
        <v>0</v>
      </c>
    </row>
    <row r="134" spans="1:57"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55"/>
      <c r="T134" s="255">
        <v>0</v>
      </c>
      <c r="U134" s="255">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75">
        <f t="shared" si="16"/>
        <v>9678000</v>
      </c>
      <c r="AN134" s="175">
        <f t="shared" si="17"/>
        <v>32.26</v>
      </c>
      <c r="AO134" s="275">
        <f t="shared" si="18"/>
        <v>20322000</v>
      </c>
      <c r="AP134" s="175">
        <f t="shared" si="19"/>
        <v>67.739999999999995</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c r="BE134" s="176">
        <f>SUM('PER BULAN'!BL233)</f>
        <v>4867000</v>
      </c>
    </row>
    <row r="135" spans="1:57"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55"/>
      <c r="T135" s="255">
        <v>0</v>
      </c>
      <c r="U135" s="255">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75">
        <f t="shared" si="16"/>
        <v>0</v>
      </c>
      <c r="AN135" s="175">
        <f t="shared" si="17"/>
        <v>0</v>
      </c>
      <c r="AO135" s="275">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c r="BE135" s="176">
        <f>SUM('PER BULAN'!BL234)</f>
        <v>0</v>
      </c>
    </row>
    <row r="136" spans="1:57"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55"/>
      <c r="T136" s="255">
        <v>0</v>
      </c>
      <c r="U136" s="255">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75">
        <f t="shared" si="16"/>
        <v>56001506</v>
      </c>
      <c r="AN136" s="175">
        <f t="shared" si="17"/>
        <v>25.926623148148149</v>
      </c>
      <c r="AO136" s="275">
        <f t="shared" si="18"/>
        <v>159998494</v>
      </c>
      <c r="AP136" s="175">
        <f t="shared" si="19"/>
        <v>74.073376851851847</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c r="BE136" s="176">
        <f>SUM('PER BULAN'!BL235)</f>
        <v>0</v>
      </c>
    </row>
    <row r="137" spans="1:57"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55"/>
      <c r="T137" s="255">
        <v>0</v>
      </c>
      <c r="U137" s="255">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75">
        <f t="shared" si="16"/>
        <v>0</v>
      </c>
      <c r="AN137" s="175">
        <f t="shared" si="17"/>
        <v>0</v>
      </c>
      <c r="AO137" s="275">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c r="BE137" s="176">
        <f>SUM('PER BULAN'!BL237)</f>
        <v>0</v>
      </c>
    </row>
    <row r="138" spans="1:57"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55"/>
      <c r="T138" s="255">
        <v>0</v>
      </c>
      <c r="U138" s="255">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75">
        <f t="shared" si="16"/>
        <v>0</v>
      </c>
      <c r="AN138" s="175">
        <f t="shared" si="17"/>
        <v>0</v>
      </c>
      <c r="AO138" s="275">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c r="BE138" s="176">
        <f>SUM('PER BULAN'!BL238)</f>
        <v>0</v>
      </c>
    </row>
    <row r="139" spans="1:57"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55"/>
      <c r="T139" s="255">
        <v>0</v>
      </c>
      <c r="U139" s="255">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75">
        <f t="shared" si="16"/>
        <v>0</v>
      </c>
      <c r="AN139" s="175">
        <f t="shared" si="17"/>
        <v>0</v>
      </c>
      <c r="AO139" s="275">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c r="BE139" s="176">
        <f>SUM('PER BULAN'!BL239)</f>
        <v>0</v>
      </c>
    </row>
    <row r="140" spans="1:57"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55"/>
      <c r="T140" s="255">
        <v>0</v>
      </c>
      <c r="U140" s="255">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75">
        <f t="shared" si="16"/>
        <v>0</v>
      </c>
      <c r="AN140" s="175">
        <f t="shared" si="17"/>
        <v>0</v>
      </c>
      <c r="AO140" s="275">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c r="BE140" s="176">
        <f>SUM('PER BULAN'!BL241)</f>
        <v>0</v>
      </c>
    </row>
    <row r="141" spans="1:57"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55"/>
      <c r="T141" s="255">
        <v>0</v>
      </c>
      <c r="U141" s="255">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75">
        <f t="shared" si="16"/>
        <v>5920400</v>
      </c>
      <c r="AN141" s="175">
        <f t="shared" si="17"/>
        <v>23.6816</v>
      </c>
      <c r="AO141" s="275">
        <f t="shared" si="18"/>
        <v>19079600</v>
      </c>
      <c r="AP141" s="175">
        <f t="shared" si="19"/>
        <v>76.318399999999997</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c r="BE141" s="176">
        <f>SUM('PER BULAN'!BL244)</f>
        <v>2959400</v>
      </c>
    </row>
    <row r="142" spans="1:57"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55"/>
      <c r="T142" s="255">
        <v>0</v>
      </c>
      <c r="U142" s="255">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75">
        <f t="shared" si="16"/>
        <v>8220000</v>
      </c>
      <c r="AN142" s="175">
        <f t="shared" si="17"/>
        <v>27.400000000000002</v>
      </c>
      <c r="AO142" s="275">
        <f t="shared" si="18"/>
        <v>21780000</v>
      </c>
      <c r="AP142" s="175">
        <f t="shared" si="19"/>
        <v>72.599999999999994</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c r="BE142" s="176">
        <f>SUM('PER BULAN'!BL245)</f>
        <v>3375000</v>
      </c>
    </row>
    <row r="143" spans="1:57"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55"/>
      <c r="T143" s="255">
        <v>0</v>
      </c>
      <c r="U143" s="255">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75">
        <f t="shared" si="16"/>
        <v>0</v>
      </c>
      <c r="AN143" s="175">
        <f t="shared" si="17"/>
        <v>0</v>
      </c>
      <c r="AO143" s="275">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c r="BE143" s="176">
        <f>SUM('PER BULAN'!BL246)</f>
        <v>0</v>
      </c>
    </row>
    <row r="144" spans="1:57" s="163" customFormat="1">
      <c r="A144" s="302" t="s">
        <v>3768</v>
      </c>
      <c r="B144" s="302" t="s">
        <v>3769</v>
      </c>
      <c r="C144" s="302" t="s">
        <v>3795</v>
      </c>
      <c r="D144" s="302" t="s">
        <v>3796</v>
      </c>
      <c r="E144" s="302" t="s">
        <v>197</v>
      </c>
      <c r="F144" s="302" t="s">
        <v>3797</v>
      </c>
      <c r="G144" s="302" t="s">
        <v>3807</v>
      </c>
      <c r="H144" s="302" t="s">
        <v>3808</v>
      </c>
      <c r="I144" s="302" t="s">
        <v>501</v>
      </c>
      <c r="J144" s="302" t="s">
        <v>3809</v>
      </c>
      <c r="K144" s="302">
        <v>301</v>
      </c>
      <c r="L144" s="302" t="s">
        <v>3811</v>
      </c>
      <c r="M144" s="302" t="s">
        <v>508</v>
      </c>
      <c r="N144" s="302" t="s">
        <v>4870</v>
      </c>
      <c r="O144" s="302">
        <v>532111</v>
      </c>
      <c r="P144" s="302" t="s">
        <v>3780</v>
      </c>
      <c r="Q144" s="478" cm="1">
        <f t="array" ref="Q144">SUM(_xlfn._xlws.FILTER(HistoryDIPA[TOTAL],(HistoryDIPA[MAK]=SP2D[[#This Row],[Kode Akun]])*(HistoryDIPA[StatusDIPA]=$Q$3),0))</f>
        <v>800000</v>
      </c>
      <c r="R144" s="179" cm="1">
        <f t="array" ref="R144">SUM(_xlfn._xlws.FILTER(HistoryDIPA[TOTAL],(HistoryDIPA[MAK]=SP2D[[#This Row],[Kode Akun]])*(HistoryDIPA[StatusDIPA]=$R$3),0))</f>
        <v>800000</v>
      </c>
      <c r="S144" s="307"/>
      <c r="T144" s="437">
        <v>800000</v>
      </c>
      <c r="U144" s="437">
        <f>SP2D[[#This Row],[DIPA_REVISI3]]-SUM(SP2D[[#This Row],[Blokir AA ke 1]:[Blokir AA ke 2]])</f>
        <v>0</v>
      </c>
      <c r="V144" s="305"/>
      <c r="W144" s="305"/>
      <c r="X144" s="305"/>
      <c r="Y144" s="305"/>
      <c r="Z144" s="305"/>
      <c r="AA144" s="305"/>
      <c r="AB144" s="305"/>
      <c r="AC144" s="305"/>
      <c r="AD144" s="305"/>
      <c r="AE144" s="305"/>
      <c r="AF144" s="305"/>
      <c r="AG144" s="305"/>
      <c r="AH144" s="302" t="s">
        <v>523</v>
      </c>
      <c r="AI144" s="302" t="s">
        <v>565</v>
      </c>
      <c r="AJ144" s="302" t="s">
        <v>549</v>
      </c>
      <c r="AK144" s="302">
        <v>53</v>
      </c>
      <c r="AL144" s="302" t="s">
        <v>3775</v>
      </c>
      <c r="AM144" s="275">
        <f t="shared" si="16"/>
        <v>0</v>
      </c>
      <c r="AN144" s="308">
        <f t="shared" si="17"/>
        <v>0</v>
      </c>
      <c r="AO144" s="275">
        <f t="shared" si="18"/>
        <v>800000</v>
      </c>
      <c r="AP144" s="308">
        <f t="shared" si="19"/>
        <v>100</v>
      </c>
      <c r="AQ144" s="302" t="str">
        <f t="shared" si="20"/>
        <v>WA.2378.CAN.001.301.B.532111</v>
      </c>
      <c r="AR144" s="302" t="str">
        <f>IF(ISNUMBER(SEARCH("COVID",SP2D[[#This Row],[Akun]])),"COVID","Non COVID")</f>
        <v>Non COVID</v>
      </c>
      <c r="AS144"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309" t="str">
        <f>IF(AND(ISNUMBER(SEARCH("OPERASIONAL",SP2D[[#This Row],[Komponen]])),ISNUMBER(SEARCH("LAYANAN PERKANTORAN",SP2D[[#This Row],[SubOutput]]))),"Belanja Barang Operasional",IF(LEFT(SP2D[[#This Row],[kdakun]],2)="53","Belanja Modal",IF(LEFT(SP2D[[#This Row],[kdakun]],2)="51","Belanja Pegawai","Belanja Barang Non Operasional")))</f>
        <v>Belanja Modal</v>
      </c>
      <c r="AU144" s="305"/>
      <c r="AV144" s="305"/>
      <c r="AW144" s="305"/>
      <c r="AX144" s="305"/>
      <c r="AY144" s="305"/>
      <c r="AZ144" s="305"/>
      <c r="BA144" s="305"/>
      <c r="BB144" s="305"/>
      <c r="BC144" s="176"/>
      <c r="BD144" s="176"/>
      <c r="BE144" s="176"/>
    </row>
    <row r="145" spans="1:57" s="163" customFormat="1">
      <c r="A145" s="302" t="s">
        <v>3768</v>
      </c>
      <c r="B145" s="302" t="s">
        <v>3769</v>
      </c>
      <c r="C145" s="302" t="s">
        <v>3795</v>
      </c>
      <c r="D145" s="302" t="s">
        <v>3796</v>
      </c>
      <c r="E145" s="302" t="s">
        <v>197</v>
      </c>
      <c r="F145" s="302" t="s">
        <v>3797</v>
      </c>
      <c r="G145" s="302" t="s">
        <v>3812</v>
      </c>
      <c r="H145" s="302" t="s">
        <v>3813</v>
      </c>
      <c r="I145" s="302">
        <v>958</v>
      </c>
      <c r="J145" s="302" t="s">
        <v>3816</v>
      </c>
      <c r="K145" s="302">
        <v>311</v>
      </c>
      <c r="L145" s="302" t="s">
        <v>3815</v>
      </c>
      <c r="M145" s="435" t="s">
        <v>508</v>
      </c>
      <c r="N145" s="435" t="s">
        <v>4870</v>
      </c>
      <c r="O145" s="435">
        <v>521219</v>
      </c>
      <c r="P145" s="435" t="s">
        <v>3786</v>
      </c>
      <c r="Q145" s="436"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07"/>
      <c r="T145" s="437">
        <v>40434000</v>
      </c>
      <c r="U145" s="437">
        <f>SP2D[[#This Row],[DIPA_REVISI3]]-SUM(SP2D[[#This Row],[Blokir AA ke 1]:[Blokir AA ke 2]])</f>
        <v>0</v>
      </c>
      <c r="V145" s="305"/>
      <c r="W145" s="305"/>
      <c r="X145" s="305"/>
      <c r="Y145" s="305"/>
      <c r="Z145" s="305"/>
      <c r="AA145" s="305"/>
      <c r="AB145" s="305"/>
      <c r="AC145" s="305"/>
      <c r="AD145" s="305"/>
      <c r="AE145" s="305"/>
      <c r="AF145" s="305"/>
      <c r="AG145" s="305"/>
      <c r="AH145" s="302" t="s">
        <v>523</v>
      </c>
      <c r="AI145" s="302" t="s">
        <v>532</v>
      </c>
      <c r="AJ145" s="302" t="s">
        <v>533</v>
      </c>
      <c r="AK145" s="302" t="s">
        <v>3774</v>
      </c>
      <c r="AL145" s="302" t="s">
        <v>3775</v>
      </c>
      <c r="AM145" s="275">
        <f t="shared" si="16"/>
        <v>0</v>
      </c>
      <c r="AN145" s="308">
        <f t="shared" si="17"/>
        <v>0</v>
      </c>
      <c r="AO145" s="275">
        <f t="shared" si="18"/>
        <v>40434000</v>
      </c>
      <c r="AP145" s="308">
        <f t="shared" si="19"/>
        <v>100</v>
      </c>
      <c r="AQ145" s="302" t="str">
        <f t="shared" si="20"/>
        <v>WA.2378.EBA.958.311.B.521219</v>
      </c>
      <c r="AR145" s="302" t="str">
        <f>IF(ISNUMBER(SEARCH("COVID",SP2D[[#This Row],[Akun]])),"COVID","Non COVID")</f>
        <v>Non COVID</v>
      </c>
      <c r="AS145"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38"/>
      <c r="AV145" s="438"/>
      <c r="AW145" s="438"/>
      <c r="AX145" s="438"/>
      <c r="AY145" s="438"/>
      <c r="AZ145" s="438"/>
      <c r="BA145" s="438"/>
      <c r="BB145" s="438"/>
      <c r="BC145" s="439"/>
      <c r="BD145" s="439"/>
      <c r="BE145" s="439"/>
    </row>
    <row r="146" spans="1:57" s="163" customFormat="1">
      <c r="A146" s="302" t="s">
        <v>3768</v>
      </c>
      <c r="B146" s="302" t="s">
        <v>3769</v>
      </c>
      <c r="C146" s="302" t="s">
        <v>3795</v>
      </c>
      <c r="D146" s="302" t="s">
        <v>3796</v>
      </c>
      <c r="E146" s="302" t="s">
        <v>197</v>
      </c>
      <c r="F146" s="302" t="s">
        <v>3797</v>
      </c>
      <c r="G146" s="302" t="s">
        <v>3812</v>
      </c>
      <c r="H146" s="302" t="s">
        <v>3813</v>
      </c>
      <c r="I146" s="302">
        <v>962</v>
      </c>
      <c r="J146" s="302" t="s">
        <v>3818</v>
      </c>
      <c r="K146" s="302">
        <v>301</v>
      </c>
      <c r="L146" s="302" t="s">
        <v>3817</v>
      </c>
      <c r="M146" s="302" t="s">
        <v>567</v>
      </c>
      <c r="N146" s="302" t="s">
        <v>3823</v>
      </c>
      <c r="O146" s="435">
        <v>521811</v>
      </c>
      <c r="P146" s="435" t="s">
        <v>3791</v>
      </c>
      <c r="Q146" s="436"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07"/>
      <c r="T146" s="437">
        <v>266494000</v>
      </c>
      <c r="U146" s="437">
        <f>SP2D[[#This Row],[DIPA_REVISI3]]-SUM(SP2D[[#This Row],[Blokir AA ke 1]:[Blokir AA ke 2]])</f>
        <v>0</v>
      </c>
      <c r="V146" s="305"/>
      <c r="W146" s="305"/>
      <c r="X146" s="305"/>
      <c r="Y146" s="305"/>
      <c r="Z146" s="305"/>
      <c r="AA146" s="305"/>
      <c r="AB146" s="305"/>
      <c r="AC146" s="305"/>
      <c r="AD146" s="305"/>
      <c r="AE146" s="305"/>
      <c r="AF146" s="305"/>
      <c r="AG146" s="305"/>
      <c r="AH146" s="302" t="s">
        <v>523</v>
      </c>
      <c r="AI146" s="302" t="s">
        <v>524</v>
      </c>
      <c r="AJ146" s="302" t="s">
        <v>525</v>
      </c>
      <c r="AK146" s="302" t="s">
        <v>3774</v>
      </c>
      <c r="AL146" s="302" t="s">
        <v>3775</v>
      </c>
      <c r="AM146" s="275">
        <f t="shared" si="16"/>
        <v>0</v>
      </c>
      <c r="AN146" s="308">
        <f t="shared" si="17"/>
        <v>0</v>
      </c>
      <c r="AO146" s="275">
        <f t="shared" si="18"/>
        <v>266494000</v>
      </c>
      <c r="AP146" s="308">
        <f t="shared" si="19"/>
        <v>100</v>
      </c>
      <c r="AQ146" s="302" t="str">
        <f t="shared" si="20"/>
        <v>WA.2378.EBA.962.301.G.521811</v>
      </c>
      <c r="AR146" s="302" t="str">
        <f>IF(ISNUMBER(SEARCH("COVID",SP2D[[#This Row],[Akun]])),"COVID","Non COVID")</f>
        <v>Non COVID</v>
      </c>
      <c r="AS146"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38"/>
      <c r="AV146" s="438"/>
      <c r="AW146" s="438"/>
      <c r="AX146" s="438"/>
      <c r="AY146" s="438"/>
      <c r="AZ146" s="438"/>
      <c r="BA146" s="438"/>
      <c r="BB146" s="438"/>
      <c r="BC146" s="439"/>
      <c r="BD146" s="439"/>
      <c r="BE146" s="439"/>
    </row>
    <row r="147" spans="1:57" s="163" customFormat="1">
      <c r="A147" s="302" t="s">
        <v>3768</v>
      </c>
      <c r="B147" s="302" t="s">
        <v>3769</v>
      </c>
      <c r="C147" s="302" t="s">
        <v>3795</v>
      </c>
      <c r="D147" s="302" t="s">
        <v>3796</v>
      </c>
      <c r="E147" s="302" t="s">
        <v>197</v>
      </c>
      <c r="F147" s="302" t="s">
        <v>3797</v>
      </c>
      <c r="G147" s="302" t="s">
        <v>3837</v>
      </c>
      <c r="H147" s="302" t="s">
        <v>3838</v>
      </c>
      <c r="I147" s="302">
        <v>951</v>
      </c>
      <c r="J147" s="302" t="s">
        <v>3839</v>
      </c>
      <c r="K147" s="302">
        <v>301</v>
      </c>
      <c r="L147" s="302" t="s">
        <v>3840</v>
      </c>
      <c r="M147" s="435" t="s">
        <v>508</v>
      </c>
      <c r="N147" s="435" t="s">
        <v>4870</v>
      </c>
      <c r="O147" s="302">
        <v>532111</v>
      </c>
      <c r="P147" s="302" t="s">
        <v>3780</v>
      </c>
      <c r="Q147" s="436" cm="1">
        <f t="array" ref="Q147">SUM(_xlfn._xlws.FILTER(HistoryDIPA[TOTAL],(HistoryDIPA[MAK]=SP2D[[#This Row],[Kode Akun]])*(HistoryDIPA[StatusDIPA]=$Q$3),0))</f>
        <v>934000</v>
      </c>
      <c r="R147" s="111" cm="1">
        <f t="array" ref="R147">SUM(_xlfn._xlws.FILTER(HistoryDIPA[TOTAL],(HistoryDIPA[MAK]=SP2D[[#This Row],[Kode Akun]])*(HistoryDIPA[StatusDIPA]=$R$3),0))</f>
        <v>934000</v>
      </c>
      <c r="S147" s="307"/>
      <c r="T147" s="437">
        <v>934000</v>
      </c>
      <c r="U147" s="437">
        <f>SP2D[[#This Row],[DIPA_REVISI3]]-SUM(SP2D[[#This Row],[Blokir AA ke 1]:[Blokir AA ke 2]])</f>
        <v>0</v>
      </c>
      <c r="V147" s="305"/>
      <c r="W147" s="305"/>
      <c r="X147" s="305"/>
      <c r="Y147" s="305"/>
      <c r="Z147" s="305"/>
      <c r="AA147" s="305"/>
      <c r="AB147" s="305"/>
      <c r="AC147" s="305"/>
      <c r="AD147" s="305"/>
      <c r="AE147" s="305"/>
      <c r="AF147" s="305"/>
      <c r="AG147" s="305"/>
      <c r="AH147" s="302" t="s">
        <v>523</v>
      </c>
      <c r="AI147" s="302" t="s">
        <v>565</v>
      </c>
      <c r="AJ147" s="302" t="s">
        <v>549</v>
      </c>
      <c r="AK147" s="302">
        <v>53</v>
      </c>
      <c r="AL147" s="302" t="s">
        <v>3775</v>
      </c>
      <c r="AM147" s="275">
        <f t="shared" si="16"/>
        <v>0</v>
      </c>
      <c r="AN147" s="308">
        <f t="shared" si="17"/>
        <v>0</v>
      </c>
      <c r="AO147" s="275">
        <f t="shared" si="18"/>
        <v>934000</v>
      </c>
      <c r="AP147" s="308">
        <f t="shared" si="19"/>
        <v>100</v>
      </c>
      <c r="AQ147" s="302" t="str">
        <f t="shared" si="20"/>
        <v>WA.2378.EBB.951.301.B.532111</v>
      </c>
      <c r="AR147" s="302" t="str">
        <f>IF(ISNUMBER(SEARCH("COVID",SP2D[[#This Row],[Akun]])),"COVID","Non COVID")</f>
        <v>Non COVID</v>
      </c>
      <c r="AS147"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09"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38"/>
      <c r="AV147" s="438"/>
      <c r="AW147" s="438"/>
      <c r="AX147" s="438"/>
      <c r="AY147" s="438"/>
      <c r="AZ147" s="438"/>
      <c r="BA147" s="438"/>
      <c r="BB147" s="438"/>
      <c r="BC147" s="439"/>
      <c r="BD147" s="439"/>
      <c r="BE147" s="439"/>
    </row>
    <row r="148" spans="1:57" s="163" customFormat="1">
      <c r="A148" s="302" t="s">
        <v>3768</v>
      </c>
      <c r="B148" s="302" t="s">
        <v>3769</v>
      </c>
      <c r="C148" s="302" t="s">
        <v>3795</v>
      </c>
      <c r="D148" s="302" t="s">
        <v>3796</v>
      </c>
      <c r="E148" s="302" t="s">
        <v>197</v>
      </c>
      <c r="F148" s="302" t="s">
        <v>3797</v>
      </c>
      <c r="G148" s="302" t="s">
        <v>3842</v>
      </c>
      <c r="H148" s="302" t="s">
        <v>3843</v>
      </c>
      <c r="I148" s="302">
        <v>952</v>
      </c>
      <c r="J148" s="302" t="s">
        <v>3844</v>
      </c>
      <c r="K148" s="302">
        <v>301</v>
      </c>
      <c r="L148" s="302" t="s">
        <v>3845</v>
      </c>
      <c r="M148" s="302" t="s">
        <v>511</v>
      </c>
      <c r="N148" s="435" t="s">
        <v>4871</v>
      </c>
      <c r="O148" s="302">
        <v>524111</v>
      </c>
      <c r="P148" s="302" t="s">
        <v>3777</v>
      </c>
      <c r="Q148" s="436"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07"/>
      <c r="T148" s="437">
        <v>434566000</v>
      </c>
      <c r="U148" s="437">
        <f>SP2D[[#This Row],[DIPA_REVISI3]]-SUM(SP2D[[#This Row],[Blokir AA ke 1]:[Blokir AA ke 2]])</f>
        <v>0</v>
      </c>
      <c r="V148" s="305"/>
      <c r="W148" s="305"/>
      <c r="X148" s="305"/>
      <c r="Y148" s="305"/>
      <c r="Z148" s="305"/>
      <c r="AA148" s="305"/>
      <c r="AB148" s="305"/>
      <c r="AC148" s="305"/>
      <c r="AD148" s="305"/>
      <c r="AE148" s="305"/>
      <c r="AF148" s="305"/>
      <c r="AG148" s="305"/>
      <c r="AH148" s="302" t="s">
        <v>523</v>
      </c>
      <c r="AI148" s="302" t="s">
        <v>532</v>
      </c>
      <c r="AJ148" s="302" t="s">
        <v>533</v>
      </c>
      <c r="AK148" s="302" t="s">
        <v>3774</v>
      </c>
      <c r="AL148" s="302" t="s">
        <v>3775</v>
      </c>
      <c r="AM148" s="275">
        <f t="shared" si="16"/>
        <v>0</v>
      </c>
      <c r="AN148" s="308">
        <f t="shared" si="17"/>
        <v>0</v>
      </c>
      <c r="AO148" s="275">
        <f t="shared" si="18"/>
        <v>434566000</v>
      </c>
      <c r="AP148" s="308">
        <f t="shared" si="19"/>
        <v>100</v>
      </c>
      <c r="AQ148" s="302" t="str">
        <f t="shared" si="20"/>
        <v>WA.2378.EBD.952.301.D.524111</v>
      </c>
      <c r="AR148" s="302" t="str">
        <f>IF(ISNUMBER(SEARCH("COVID",SP2D[[#This Row],[Akun]])),"COVID","Non COVID")</f>
        <v>Non COVID</v>
      </c>
      <c r="AS148"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38"/>
      <c r="AV148" s="438"/>
      <c r="AW148" s="438"/>
      <c r="AX148" s="438"/>
      <c r="AY148" s="438"/>
      <c r="AZ148" s="438"/>
      <c r="BA148" s="438"/>
      <c r="BB148" s="438"/>
      <c r="BC148" s="439"/>
      <c r="BD148" s="439"/>
      <c r="BE148" s="439"/>
    </row>
    <row r="149" spans="1:57" s="163" customFormat="1">
      <c r="A149" s="302" t="s">
        <v>3768</v>
      </c>
      <c r="B149" s="302" t="s">
        <v>3769</v>
      </c>
      <c r="C149" s="302" t="s">
        <v>3795</v>
      </c>
      <c r="D149" s="302" t="s">
        <v>3796</v>
      </c>
      <c r="E149" s="302" t="s">
        <v>197</v>
      </c>
      <c r="F149" s="302" t="s">
        <v>3797</v>
      </c>
      <c r="G149" s="302" t="s">
        <v>3842</v>
      </c>
      <c r="H149" s="302" t="s">
        <v>3843</v>
      </c>
      <c r="I149" s="302">
        <v>953</v>
      </c>
      <c r="J149" s="302" t="s">
        <v>3850</v>
      </c>
      <c r="K149" s="302">
        <v>301</v>
      </c>
      <c r="L149" s="302" t="s">
        <v>3849</v>
      </c>
      <c r="M149" s="302" t="s">
        <v>509</v>
      </c>
      <c r="N149" s="435" t="s">
        <v>4872</v>
      </c>
      <c r="O149" s="302">
        <v>524111</v>
      </c>
      <c r="P149" s="302" t="s">
        <v>3777</v>
      </c>
      <c r="Q149" s="436"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07"/>
      <c r="T149" s="437">
        <v>387471000</v>
      </c>
      <c r="U149" s="437">
        <f>SP2D[[#This Row],[DIPA_REVISI3]]-SUM(SP2D[[#This Row],[Blokir AA ke 1]:[Blokir AA ke 2]])</f>
        <v>0</v>
      </c>
      <c r="V149" s="305"/>
      <c r="W149" s="305"/>
      <c r="X149" s="305"/>
      <c r="Y149" s="305"/>
      <c r="Z149" s="305"/>
      <c r="AA149" s="305"/>
      <c r="AB149" s="305"/>
      <c r="AC149" s="305"/>
      <c r="AD149" s="305"/>
      <c r="AE149" s="305"/>
      <c r="AF149" s="305"/>
      <c r="AG149" s="305"/>
      <c r="AH149" s="302" t="s">
        <v>523</v>
      </c>
      <c r="AI149" s="302" t="s">
        <v>532</v>
      </c>
      <c r="AJ149" s="302" t="s">
        <v>570</v>
      </c>
      <c r="AK149" s="302" t="s">
        <v>3774</v>
      </c>
      <c r="AL149" s="302" t="s">
        <v>3775</v>
      </c>
      <c r="AM149" s="275">
        <f t="shared" si="16"/>
        <v>0</v>
      </c>
      <c r="AN149" s="308">
        <f t="shared" si="17"/>
        <v>0</v>
      </c>
      <c r="AO149" s="275">
        <f t="shared" si="18"/>
        <v>387471000</v>
      </c>
      <c r="AP149" s="308">
        <f t="shared" si="19"/>
        <v>100</v>
      </c>
      <c r="AQ149" s="302" t="str">
        <f t="shared" si="20"/>
        <v>WA.2378.EBD.953.301.C.524111</v>
      </c>
      <c r="AR149" s="302" t="str">
        <f>IF(ISNUMBER(SEARCH("COVID",SP2D[[#This Row],[Akun]])),"COVID","Non COVID")</f>
        <v>Non COVID</v>
      </c>
      <c r="AS149"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38"/>
      <c r="AV149" s="438"/>
      <c r="AW149" s="438"/>
      <c r="AX149" s="438"/>
      <c r="AY149" s="438"/>
      <c r="AZ149" s="438"/>
      <c r="BA149" s="438"/>
      <c r="BB149" s="438"/>
      <c r="BC149" s="439"/>
      <c r="BD149" s="439"/>
      <c r="BE149" s="439"/>
    </row>
    <row r="150" spans="1:57" s="163" customFormat="1">
      <c r="A150" s="302" t="s">
        <v>3768</v>
      </c>
      <c r="B150" s="302" t="s">
        <v>3769</v>
      </c>
      <c r="C150" s="302" t="s">
        <v>3795</v>
      </c>
      <c r="D150" s="302" t="s">
        <v>3796</v>
      </c>
      <c r="E150" s="302" t="s">
        <v>197</v>
      </c>
      <c r="F150" s="302" t="s">
        <v>3797</v>
      </c>
      <c r="G150" s="302" t="s">
        <v>3842</v>
      </c>
      <c r="H150" s="302" t="s">
        <v>3843</v>
      </c>
      <c r="I150" s="302">
        <v>953</v>
      </c>
      <c r="J150" s="302" t="s">
        <v>3850</v>
      </c>
      <c r="K150" s="302">
        <v>302</v>
      </c>
      <c r="L150" s="302" t="s">
        <v>3851</v>
      </c>
      <c r="M150" s="302" t="s">
        <v>508</v>
      </c>
      <c r="N150" s="435" t="s">
        <v>4870</v>
      </c>
      <c r="O150" s="435">
        <v>521219</v>
      </c>
      <c r="P150" s="435" t="s">
        <v>3786</v>
      </c>
      <c r="Q150" s="436"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07"/>
      <c r="T150" s="437">
        <v>76463000</v>
      </c>
      <c r="U150" s="437">
        <f>SP2D[[#This Row],[DIPA_REVISI3]]-SUM(SP2D[[#This Row],[Blokir AA ke 1]:[Blokir AA ke 2]])</f>
        <v>0</v>
      </c>
      <c r="V150" s="305"/>
      <c r="W150" s="305"/>
      <c r="X150" s="305"/>
      <c r="Y150" s="305"/>
      <c r="Z150" s="305"/>
      <c r="AA150" s="305"/>
      <c r="AB150" s="305"/>
      <c r="AC150" s="305"/>
      <c r="AD150" s="305"/>
      <c r="AE150" s="305"/>
      <c r="AF150" s="305"/>
      <c r="AG150" s="305"/>
      <c r="AH150" s="302" t="s">
        <v>523</v>
      </c>
      <c r="AI150" s="302" t="s">
        <v>532</v>
      </c>
      <c r="AJ150" s="302" t="s">
        <v>570</v>
      </c>
      <c r="AK150" s="302" t="s">
        <v>3774</v>
      </c>
      <c r="AL150" s="302" t="s">
        <v>3775</v>
      </c>
      <c r="AM150" s="275">
        <f t="shared" si="16"/>
        <v>0</v>
      </c>
      <c r="AN150" s="308">
        <f t="shared" si="17"/>
        <v>0</v>
      </c>
      <c r="AO150" s="275">
        <f t="shared" si="18"/>
        <v>76463000</v>
      </c>
      <c r="AP150" s="308">
        <f t="shared" si="19"/>
        <v>100</v>
      </c>
      <c r="AQ150" s="302" t="str">
        <f t="shared" si="20"/>
        <v>WA.2378.EBD.953.302.B.521219</v>
      </c>
      <c r="AR150" s="302" t="str">
        <f>IF(ISNUMBER(SEARCH("COVID",SP2D[[#This Row],[Akun]])),"COVID","Non COVID")</f>
        <v>Non COVID</v>
      </c>
      <c r="AS150"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38"/>
      <c r="AV150" s="438"/>
      <c r="AW150" s="438"/>
      <c r="AX150" s="438"/>
      <c r="AY150" s="438"/>
      <c r="AZ150" s="438"/>
      <c r="BA150" s="438"/>
      <c r="BB150" s="438"/>
      <c r="BC150" s="439"/>
      <c r="BD150" s="439"/>
      <c r="BE150" s="439"/>
    </row>
    <row r="151" spans="1:57" s="163" customFormat="1">
      <c r="A151" s="302" t="s">
        <v>3768</v>
      </c>
      <c r="B151" s="302" t="s">
        <v>3769</v>
      </c>
      <c r="C151" s="302" t="s">
        <v>3795</v>
      </c>
      <c r="D151" s="302" t="s">
        <v>3796</v>
      </c>
      <c r="E151" s="302" t="s">
        <v>197</v>
      </c>
      <c r="F151" s="302" t="s">
        <v>3797</v>
      </c>
      <c r="G151" s="302" t="s">
        <v>3842</v>
      </c>
      <c r="H151" s="302" t="s">
        <v>3843</v>
      </c>
      <c r="I151" s="302">
        <v>955</v>
      </c>
      <c r="J151" s="302" t="s">
        <v>3853</v>
      </c>
      <c r="K151" s="302">
        <v>301</v>
      </c>
      <c r="L151" s="302" t="s">
        <v>3854</v>
      </c>
      <c r="M151" s="302" t="s">
        <v>567</v>
      </c>
      <c r="N151" s="435" t="s">
        <v>4873</v>
      </c>
      <c r="O151" s="435">
        <v>521219</v>
      </c>
      <c r="P151" s="435" t="s">
        <v>3786</v>
      </c>
      <c r="Q151" s="436"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07"/>
      <c r="T151" s="437">
        <v>92000000</v>
      </c>
      <c r="U151" s="437">
        <f>SP2D[[#This Row],[DIPA_REVISI3]]-SUM(SP2D[[#This Row],[Blokir AA ke 1]:[Blokir AA ke 2]])</f>
        <v>0</v>
      </c>
      <c r="V151" s="305"/>
      <c r="W151" s="305"/>
      <c r="X151" s="305"/>
      <c r="Y151" s="305"/>
      <c r="Z151" s="305"/>
      <c r="AA151" s="305"/>
      <c r="AB151" s="305"/>
      <c r="AC151" s="305"/>
      <c r="AD151" s="305"/>
      <c r="AE151" s="305"/>
      <c r="AF151" s="305"/>
      <c r="AG151" s="305"/>
      <c r="AH151" s="302" t="s">
        <v>523</v>
      </c>
      <c r="AI151" s="302" t="s">
        <v>565</v>
      </c>
      <c r="AJ151" s="302" t="s">
        <v>535</v>
      </c>
      <c r="AK151" s="302" t="s">
        <v>3774</v>
      </c>
      <c r="AL151" s="302" t="s">
        <v>3775</v>
      </c>
      <c r="AM151" s="275">
        <f t="shared" si="16"/>
        <v>0</v>
      </c>
      <c r="AN151" s="308">
        <f t="shared" si="17"/>
        <v>0</v>
      </c>
      <c r="AO151" s="275">
        <f t="shared" si="18"/>
        <v>92000000</v>
      </c>
      <c r="AP151" s="308">
        <f t="shared" si="19"/>
        <v>100</v>
      </c>
      <c r="AQ151" s="302" t="str">
        <f t="shared" si="20"/>
        <v>WA.2378.EBD.955.301.G.521219</v>
      </c>
      <c r="AR151" s="302" t="str">
        <f>IF(ISNUMBER(SEARCH("COVID",SP2D[[#This Row],[Akun]])),"COVID","Non COVID")</f>
        <v>Non COVID</v>
      </c>
      <c r="AS151"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38"/>
      <c r="AV151" s="438"/>
      <c r="AW151" s="438"/>
      <c r="AX151" s="438"/>
      <c r="AY151" s="438"/>
      <c r="AZ151" s="438"/>
      <c r="BA151" s="438"/>
      <c r="BB151" s="438"/>
      <c r="BC151" s="439"/>
      <c r="BD151" s="439"/>
      <c r="BE151" s="439"/>
    </row>
    <row r="152" spans="1:57">
      <c r="Q152" s="434">
        <f t="shared" ref="Q152:S152" si="21">SUM(Q4:Q151)</f>
        <v>16863164000</v>
      </c>
      <c r="R152" s="434">
        <f t="shared" si="21"/>
        <v>16863164000</v>
      </c>
      <c r="S152" s="434">
        <f t="shared" si="21"/>
        <v>100000000</v>
      </c>
      <c r="T152" s="434">
        <f>SUM(T4:T151)</f>
        <v>2887360000</v>
      </c>
      <c r="U152" s="434">
        <f>SUM(U4:U151)</f>
        <v>13875804000</v>
      </c>
      <c r="V152" s="434">
        <f t="shared" ref="V152:AG152" si="22">SUM(V4:V151)</f>
        <v>0</v>
      </c>
      <c r="W152" s="434">
        <f t="shared" si="22"/>
        <v>74237800</v>
      </c>
      <c r="X152" s="434">
        <f t="shared" si="22"/>
        <v>672277677</v>
      </c>
      <c r="Y152" s="434">
        <f t="shared" si="22"/>
        <v>1892688850</v>
      </c>
      <c r="Z152" s="434">
        <f t="shared" si="22"/>
        <v>1260934024</v>
      </c>
      <c r="AA152" s="434">
        <f t="shared" si="22"/>
        <v>2582833681</v>
      </c>
      <c r="AB152" s="434">
        <f t="shared" si="22"/>
        <v>1491274054</v>
      </c>
      <c r="AC152" s="434">
        <f t="shared" si="22"/>
        <v>229237390</v>
      </c>
      <c r="AD152" s="434">
        <f t="shared" si="22"/>
        <v>0</v>
      </c>
      <c r="AE152" s="434">
        <f t="shared" si="22"/>
        <v>0</v>
      </c>
      <c r="AF152" s="434">
        <f t="shared" si="22"/>
        <v>0</v>
      </c>
      <c r="AG152" s="434">
        <f t="shared" si="22"/>
        <v>0</v>
      </c>
      <c r="AM152" s="434">
        <f>SUM(AM4:AM151)</f>
        <v>8203483476</v>
      </c>
      <c r="AN152" s="178">
        <f>AM152/Q152*100</f>
        <v>48.647356308697468</v>
      </c>
      <c r="AO152" s="434">
        <f>SUM(AO4:AO151)</f>
        <v>8659680524</v>
      </c>
      <c r="AP152" s="178">
        <f>AO152/Q152*100</f>
        <v>51.352643691302532</v>
      </c>
      <c r="AU152" s="434">
        <f>SUM(AU4:AU151)</f>
        <v>99961115</v>
      </c>
      <c r="AV152" s="434">
        <f>SUM(AV4:AV151)</f>
        <v>410500187</v>
      </c>
      <c r="AW152" s="177">
        <f t="shared" ref="AW152:BB152" si="23">SUM(AW4:AW143)</f>
        <v>98176375</v>
      </c>
      <c r="AX152" s="177">
        <f t="shared" si="23"/>
        <v>95254996</v>
      </c>
      <c r="AY152" s="177">
        <f t="shared" si="23"/>
        <v>95439616</v>
      </c>
      <c r="AZ152" s="177">
        <f t="shared" si="23"/>
        <v>93838577</v>
      </c>
      <c r="BA152" s="177">
        <f t="shared" si="23"/>
        <v>312088731</v>
      </c>
      <c r="BB152" s="177">
        <f t="shared" si="23"/>
        <v>7559500</v>
      </c>
      <c r="BC152" s="177">
        <f>SUM(BC4:BC143)</f>
        <v>93423902</v>
      </c>
      <c r="BD152" s="177">
        <f>SUM(BD4:BD143)</f>
        <v>99715771</v>
      </c>
      <c r="BE152" s="177">
        <f t="shared" ref="BE152" si="24">SUM(BE4:BE143)</f>
        <v>149397390</v>
      </c>
    </row>
    <row r="153" spans="1:57">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54" customWidth="1"/>
    <col min="39" max="39" width="9.85546875" style="160" customWidth="1"/>
    <col min="40" max="40" width="15.28515625" style="254"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3731</v>
      </c>
      <c r="R3" s="254" t="s">
        <v>4603</v>
      </c>
      <c r="S3" s="254" t="s">
        <v>4645</v>
      </c>
      <c r="T3" s="254" t="s">
        <v>4646</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54" t="s">
        <v>3732</v>
      </c>
      <c r="AM3" s="160" t="s">
        <v>3888</v>
      </c>
      <c r="AN3" s="254" t="s">
        <v>3733</v>
      </c>
      <c r="AO3" s="160" t="s">
        <v>4604</v>
      </c>
      <c r="AP3" s="160" t="s">
        <v>3764</v>
      </c>
      <c r="AQ3" s="160" t="s">
        <v>3765</v>
      </c>
      <c r="AR3" s="160" t="s">
        <v>3766</v>
      </c>
      <c r="AS3" s="160" t="s">
        <v>3767</v>
      </c>
      <c r="AT3" s="160" t="s">
        <v>3894</v>
      </c>
      <c r="AU3" s="160" t="s">
        <v>3895</v>
      </c>
      <c r="AV3" s="160" t="s">
        <v>3896</v>
      </c>
      <c r="AW3" s="160" t="s">
        <v>3904</v>
      </c>
      <c r="AX3" s="160" t="s">
        <v>4221</v>
      </c>
      <c r="AY3" s="160" t="s">
        <v>4256</v>
      </c>
      <c r="AZ3" s="160" t="s">
        <v>4257</v>
      </c>
      <c r="BA3" s="160" t="s">
        <v>4410</v>
      </c>
    </row>
    <row r="4" spans="1:53">
      <c r="A4" s="162" t="s">
        <v>3768</v>
      </c>
      <c r="B4" s="162" t="s">
        <v>3769</v>
      </c>
      <c r="C4" s="162" t="s">
        <v>3795</v>
      </c>
      <c r="D4" s="162" t="s">
        <v>3796</v>
      </c>
      <c r="E4" s="162" t="s">
        <v>197</v>
      </c>
      <c r="F4" s="162" t="s">
        <v>3797</v>
      </c>
      <c r="G4" s="162" t="s">
        <v>3812</v>
      </c>
      <c r="H4" s="162" t="s">
        <v>3813</v>
      </c>
      <c r="I4" s="253">
        <v>994</v>
      </c>
      <c r="J4" s="162" t="s">
        <v>3826</v>
      </c>
      <c r="K4" s="162" t="s">
        <v>501</v>
      </c>
      <c r="L4" s="162" t="s">
        <v>4067</v>
      </c>
      <c r="M4" s="162" t="s">
        <v>1786</v>
      </c>
      <c r="N4" s="162" t="s">
        <v>4644</v>
      </c>
      <c r="O4" s="162">
        <v>511111</v>
      </c>
      <c r="P4" s="162" t="s">
        <v>4633</v>
      </c>
      <c r="Q4" s="111" cm="1">
        <f t="array" ref="Q4">SUM(_xlfn._xlws.FILTER(DIPA3[PaguRevisi],DIPA3[Akun]=SP2D_GAJI[[#This Row],[Kode Akun]],0))</f>
        <v>2483477000</v>
      </c>
      <c r="R4" s="275">
        <v>2483477000</v>
      </c>
      <c r="S4" s="275"/>
      <c r="T4" s="275"/>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163059300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75">
        <f t="shared" ref="AL4:AL14" si="0">SUM(U4:AF4)</f>
        <v>1692987900</v>
      </c>
      <c r="AM4" s="175">
        <f t="shared" ref="AM4:AM14" si="1">IFERROR(AL4/Q4*100,0)</f>
        <v>68.170065597547307</v>
      </c>
      <c r="AN4" s="275">
        <f t="shared" ref="AN4:AN14" si="2">Q4-AL4</f>
        <v>790489100</v>
      </c>
      <c r="AO4" s="175">
        <f t="shared" ref="AO4:AO14" si="3">IFERROR(AN4/Q4*100,0)</f>
        <v>31.829934402452693</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53">
        <v>994</v>
      </c>
      <c r="J5" s="162" t="s">
        <v>3826</v>
      </c>
      <c r="K5" s="162" t="s">
        <v>501</v>
      </c>
      <c r="L5" s="162" t="s">
        <v>4067</v>
      </c>
      <c r="M5" s="162" t="s">
        <v>1786</v>
      </c>
      <c r="N5" s="162" t="s">
        <v>4644</v>
      </c>
      <c r="O5" s="162">
        <v>511119</v>
      </c>
      <c r="P5" s="162" t="s">
        <v>4634</v>
      </c>
      <c r="Q5" s="111" cm="1">
        <f t="array" ref="Q5">SUM(_xlfn._xlws.FILTER(DIPA3[PaguRevisi],DIPA3[Akun]=SP2D_GAJI[[#This Row],[Kode Akun]],0))</f>
        <v>38000</v>
      </c>
      <c r="R5" s="275">
        <v>38000</v>
      </c>
      <c r="S5" s="275"/>
      <c r="T5" s="275"/>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2487</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55">
        <f t="shared" si="0"/>
        <v>26074</v>
      </c>
      <c r="AM5" s="175">
        <f t="shared" si="1"/>
        <v>68.615789473684202</v>
      </c>
      <c r="AN5" s="255">
        <f t="shared" si="2"/>
        <v>11926</v>
      </c>
      <c r="AO5" s="175">
        <f t="shared" si="3"/>
        <v>31.38421052631579</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53">
        <v>994</v>
      </c>
      <c r="J6" s="162" t="s">
        <v>3826</v>
      </c>
      <c r="K6" s="162" t="s">
        <v>501</v>
      </c>
      <c r="L6" s="162" t="s">
        <v>4067</v>
      </c>
      <c r="M6" s="162" t="s">
        <v>1786</v>
      </c>
      <c r="N6" s="162" t="s">
        <v>4644</v>
      </c>
      <c r="O6" s="162">
        <v>511121</v>
      </c>
      <c r="P6" s="162" t="s">
        <v>4635</v>
      </c>
      <c r="Q6" s="111" cm="1">
        <f t="array" ref="Q6">SUM(_xlfn._xlws.FILTER(DIPA3[PaguRevisi],DIPA3[Akun]=SP2D_GAJI[[#This Row],[Kode Akun]],0))</f>
        <v>171959000</v>
      </c>
      <c r="R6" s="275">
        <v>171959000</v>
      </c>
      <c r="S6" s="275"/>
      <c r="T6" s="275"/>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55">
        <f t="shared" si="0"/>
        <v>110831210</v>
      </c>
      <c r="AM6" s="175">
        <f t="shared" si="1"/>
        <v>64.452113585215073</v>
      </c>
      <c r="AN6" s="255">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53">
        <v>994</v>
      </c>
      <c r="J7" s="162" t="s">
        <v>3826</v>
      </c>
      <c r="K7" s="162" t="s">
        <v>501</v>
      </c>
      <c r="L7" s="162" t="s">
        <v>4067</v>
      </c>
      <c r="M7" s="162" t="s">
        <v>1786</v>
      </c>
      <c r="N7" s="162" t="s">
        <v>4644</v>
      </c>
      <c r="O7" s="162">
        <v>511122</v>
      </c>
      <c r="P7" s="162" t="s">
        <v>4636</v>
      </c>
      <c r="Q7" s="111" cm="1">
        <f t="array" ref="Q7">SUM(_xlfn._xlws.FILTER(DIPA3[PaguRevisi],DIPA3[Akun]=SP2D_GAJI[[#This Row],[Kode Akun]],0))</f>
        <v>46700000</v>
      </c>
      <c r="R7" s="275">
        <v>46700000</v>
      </c>
      <c r="S7" s="275"/>
      <c r="T7" s="275"/>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55">
        <f t="shared" si="0"/>
        <v>33264616</v>
      </c>
      <c r="AM7" s="175">
        <f t="shared" si="1"/>
        <v>71.230441113490357</v>
      </c>
      <c r="AN7" s="255">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53">
        <v>994</v>
      </c>
      <c r="J8" s="162" t="s">
        <v>3826</v>
      </c>
      <c r="K8" s="162" t="s">
        <v>501</v>
      </c>
      <c r="L8" s="162" t="s">
        <v>4067</v>
      </c>
      <c r="M8" s="162" t="s">
        <v>1786</v>
      </c>
      <c r="N8" s="162" t="s">
        <v>4644</v>
      </c>
      <c r="O8" s="162">
        <v>511123</v>
      </c>
      <c r="P8" s="162" t="s">
        <v>4637</v>
      </c>
      <c r="Q8" s="111" cm="1">
        <f t="array" ref="Q8">SUM(_xlfn._xlws.FILTER(DIPA3[PaguRevisi],DIPA3[Akun]=SP2D_GAJI[[#This Row],[Kode Akun]],0))</f>
        <v>158000000</v>
      </c>
      <c r="R8" s="275">
        <v>158000000</v>
      </c>
      <c r="S8" s="275"/>
      <c r="T8" s="275"/>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55">
        <f t="shared" si="0"/>
        <v>97300000</v>
      </c>
      <c r="AM8" s="175">
        <f t="shared" si="1"/>
        <v>61.582278481012651</v>
      </c>
      <c r="AN8" s="255">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53">
        <v>994</v>
      </c>
      <c r="J9" s="162" t="s">
        <v>3826</v>
      </c>
      <c r="K9" s="162" t="s">
        <v>501</v>
      </c>
      <c r="L9" s="162" t="s">
        <v>4067</v>
      </c>
      <c r="M9" s="162" t="s">
        <v>1786</v>
      </c>
      <c r="N9" s="162" t="s">
        <v>4644</v>
      </c>
      <c r="O9" s="162">
        <v>511124</v>
      </c>
      <c r="P9" s="162" t="s">
        <v>4638</v>
      </c>
      <c r="Q9" s="111" cm="1">
        <f t="array" ref="Q9">SUM(_xlfn._xlws.FILTER(DIPA3[PaguRevisi],DIPA3[Akun]=SP2D_GAJI[[#This Row],[Kode Akun]],0))</f>
        <v>48180000</v>
      </c>
      <c r="R9" s="275">
        <v>48180000</v>
      </c>
      <c r="S9" s="275"/>
      <c r="T9" s="275"/>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55">
        <f t="shared" si="0"/>
        <v>49336000</v>
      </c>
      <c r="AM9" s="175">
        <f t="shared" si="1"/>
        <v>102.39933582399337</v>
      </c>
      <c r="AN9" s="255">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53">
        <v>994</v>
      </c>
      <c r="J10" s="162" t="s">
        <v>3826</v>
      </c>
      <c r="K10" s="162" t="s">
        <v>501</v>
      </c>
      <c r="L10" s="162" t="s">
        <v>4067</v>
      </c>
      <c r="M10" s="162" t="s">
        <v>1786</v>
      </c>
      <c r="N10" s="162" t="s">
        <v>4644</v>
      </c>
      <c r="O10" s="162">
        <v>511125</v>
      </c>
      <c r="P10" s="162" t="s">
        <v>4639</v>
      </c>
      <c r="Q10" s="111" cm="1">
        <f t="array" ref="Q10">SUM(_xlfn._xlws.FILTER(DIPA3[PaguRevisi],DIPA3[Akun]=SP2D_GAJI[[#This Row],[Kode Akun]],0))</f>
        <v>13133000</v>
      </c>
      <c r="R10" s="275">
        <v>13133000</v>
      </c>
      <c r="S10" s="275"/>
      <c r="T10" s="275"/>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55">
        <f t="shared" si="0"/>
        <v>7527916</v>
      </c>
      <c r="AM10" s="175">
        <f t="shared" si="1"/>
        <v>57.320612198279143</v>
      </c>
      <c r="AN10" s="255">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53">
        <v>994</v>
      </c>
      <c r="J11" s="162" t="s">
        <v>3826</v>
      </c>
      <c r="K11" s="162" t="s">
        <v>501</v>
      </c>
      <c r="L11" s="162" t="s">
        <v>4067</v>
      </c>
      <c r="M11" s="162" t="s">
        <v>1786</v>
      </c>
      <c r="N11" s="162" t="s">
        <v>4644</v>
      </c>
      <c r="O11" s="162">
        <v>511126</v>
      </c>
      <c r="P11" s="162" t="s">
        <v>4640</v>
      </c>
      <c r="Q11" s="111" cm="1">
        <f t="array" ref="Q11">SUM(_xlfn._xlws.FILTER(DIPA3[PaguRevisi],DIPA3[Akun]=SP2D_GAJI[[#This Row],[Kode Akun]],0))</f>
        <v>130333000</v>
      </c>
      <c r="R11" s="275">
        <v>130333000</v>
      </c>
      <c r="S11" s="275"/>
      <c r="T11" s="275"/>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55">
        <f t="shared" si="0"/>
        <v>89221440</v>
      </c>
      <c r="AM11" s="275">
        <f t="shared" si="1"/>
        <v>68.456522906708202</v>
      </c>
      <c r="AN11" s="255">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53">
        <v>994</v>
      </c>
      <c r="J12" s="162" t="s">
        <v>3826</v>
      </c>
      <c r="K12" s="162" t="s">
        <v>501</v>
      </c>
      <c r="L12" s="162" t="s">
        <v>4067</v>
      </c>
      <c r="M12" s="162" t="s">
        <v>1786</v>
      </c>
      <c r="N12" s="162" t="s">
        <v>4644</v>
      </c>
      <c r="O12" s="162">
        <v>511129</v>
      </c>
      <c r="P12" s="162" t="s">
        <v>4641</v>
      </c>
      <c r="Q12" s="111" cm="1">
        <f t="array" ref="Q12">SUM(_xlfn._xlws.FILTER(DIPA3[PaguRevisi],DIPA3[Akun]=SP2D_GAJI[[#This Row],[Kode Akun]],0))</f>
        <v>379379000</v>
      </c>
      <c r="R12" s="275">
        <v>379379000</v>
      </c>
      <c r="S12" s="275"/>
      <c r="T12" s="275"/>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26666000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55">
        <f t="shared" si="0"/>
        <v>181402000</v>
      </c>
      <c r="AM12" s="175">
        <f t="shared" si="1"/>
        <v>47.815509029229347</v>
      </c>
      <c r="AN12" s="255">
        <f t="shared" si="2"/>
        <v>197977000</v>
      </c>
      <c r="AO12" s="175">
        <f t="shared" si="3"/>
        <v>52.184490970770661</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53">
        <v>994</v>
      </c>
      <c r="J13" s="162" t="s">
        <v>3826</v>
      </c>
      <c r="K13" s="162" t="s">
        <v>501</v>
      </c>
      <c r="L13" s="162" t="s">
        <v>4067</v>
      </c>
      <c r="M13" s="162" t="s">
        <v>1786</v>
      </c>
      <c r="N13" s="162" t="s">
        <v>4644</v>
      </c>
      <c r="O13" s="162">
        <v>511151</v>
      </c>
      <c r="P13" s="162" t="s">
        <v>4642</v>
      </c>
      <c r="Q13" s="111" cm="1">
        <f t="array" ref="Q13">SUM(_xlfn._xlws.FILTER(DIPA3[PaguRevisi],DIPA3[Akun]=SP2D_GAJI[[#This Row],[Kode Akun]],0))</f>
        <v>88360000</v>
      </c>
      <c r="R13" s="275">
        <v>88360000</v>
      </c>
      <c r="S13" s="275"/>
      <c r="T13" s="275"/>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55">
        <f t="shared" si="0"/>
        <v>55215000</v>
      </c>
      <c r="AM13" s="175">
        <f t="shared" si="1"/>
        <v>62.488682661837935</v>
      </c>
      <c r="AN13" s="255">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53">
        <v>994</v>
      </c>
      <c r="J14" s="162" t="s">
        <v>3826</v>
      </c>
      <c r="K14" s="162" t="s">
        <v>501</v>
      </c>
      <c r="L14" s="162" t="s">
        <v>4067</v>
      </c>
      <c r="M14" s="162" t="s">
        <v>1786</v>
      </c>
      <c r="N14" s="162" t="s">
        <v>4644</v>
      </c>
      <c r="O14" s="162">
        <v>512411</v>
      </c>
      <c r="P14" s="162" t="s">
        <v>4643</v>
      </c>
      <c r="Q14" s="111" cm="1">
        <f t="array" ref="Q14">SUM(_xlfn._xlws.FILTER(DIPA3[PaguRevisi],DIPA3[Akun]=SP2D_GAJI[[#This Row],[Kode Akun]],0))</f>
        <v>2635488000</v>
      </c>
      <c r="R14" s="275">
        <v>2635488000</v>
      </c>
      <c r="S14" s="275"/>
      <c r="T14" s="275"/>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237142610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55">
        <f t="shared" si="0"/>
        <v>1925056041</v>
      </c>
      <c r="AM14" s="175">
        <f t="shared" si="1"/>
        <v>73.043627631770661</v>
      </c>
      <c r="AN14" s="255">
        <f t="shared" si="2"/>
        <v>710431959</v>
      </c>
      <c r="AO14" s="175">
        <f t="shared" si="3"/>
        <v>26.956372368229335</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02" t="s">
        <v>3768</v>
      </c>
      <c r="B15" s="302" t="s">
        <v>3769</v>
      </c>
      <c r="C15" s="302" t="s">
        <v>3795</v>
      </c>
      <c r="D15" s="302" t="s">
        <v>3796</v>
      </c>
      <c r="E15" s="302" t="s">
        <v>197</v>
      </c>
      <c r="F15" s="302" t="s">
        <v>3797</v>
      </c>
      <c r="G15" s="302" t="s">
        <v>3812</v>
      </c>
      <c r="H15" s="302" t="s">
        <v>3813</v>
      </c>
      <c r="I15" s="302">
        <v>994</v>
      </c>
      <c r="J15" s="302" t="s">
        <v>3826</v>
      </c>
      <c r="K15" s="302" t="s">
        <v>501</v>
      </c>
      <c r="L15" s="302" t="s">
        <v>4067</v>
      </c>
      <c r="M15" s="302" t="s">
        <v>2187</v>
      </c>
      <c r="N15" s="302" t="s">
        <v>4680</v>
      </c>
      <c r="O15" s="302">
        <v>512411</v>
      </c>
      <c r="P15" s="302" t="s">
        <v>4643</v>
      </c>
      <c r="Q15" s="303" cm="1">
        <f t="array" ref="Q15">SUM(_xlfn._xlws.FILTER(DIPA3[PaguRevisi],DIPA3[Akun]=SP2D_GAJI[[#This Row],[Kode Akun]],0))</f>
        <v>0</v>
      </c>
      <c r="R15" s="304">
        <v>323949000</v>
      </c>
      <c r="S15" s="304">
        <v>323949000</v>
      </c>
      <c r="T15" s="304"/>
      <c r="U15" s="305">
        <f>SUM('PER BULAN'!J264:L264)</f>
        <v>0</v>
      </c>
      <c r="V15" s="305">
        <f>SUM('PER BULAN'!M264:O264)</f>
        <v>0</v>
      </c>
      <c r="W15" s="305">
        <f>SUM('PER BULAN'!P264:R264)</f>
        <v>0</v>
      </c>
      <c r="X15" s="305">
        <f>SUM('PER BULAN'!S264:U264)</f>
        <v>0</v>
      </c>
      <c r="Y15" s="305">
        <f>SUM('PER BULAN'!V264:X264)</f>
        <v>0</v>
      </c>
      <c r="Z15" s="305">
        <f>SUM('PER BULAN'!Y264:AA264)</f>
        <v>0</v>
      </c>
      <c r="AA15" s="305">
        <f>SUM('PER BULAN'!AB264:AD264)</f>
        <v>0</v>
      </c>
      <c r="AB15" s="305">
        <f>SUM('PER BULAN'!AE264:AG264)</f>
        <v>0</v>
      </c>
      <c r="AC15" s="305">
        <f>SUM('PER BULAN'!AH264:AJ264)</f>
        <v>0</v>
      </c>
      <c r="AD15" s="305">
        <f>SUM('PER BULAN'!AK264:AM264)</f>
        <v>0</v>
      </c>
      <c r="AE15" s="305">
        <f>SUM('PER BULAN'!AN264:AP264)</f>
        <v>0</v>
      </c>
      <c r="AF15" s="306">
        <f>SUM('PER BULAN'!AQ264:AS264)</f>
        <v>0</v>
      </c>
      <c r="AG15" s="302"/>
      <c r="AH15" s="302"/>
      <c r="AI15" s="302"/>
      <c r="AJ15" s="302"/>
      <c r="AK15" s="302"/>
      <c r="AL15" s="307">
        <f>SUM(U15:AF15)</f>
        <v>0</v>
      </c>
      <c r="AM15" s="308">
        <f>IFERROR(AL15/Q15*100,0)</f>
        <v>0</v>
      </c>
      <c r="AN15" s="307">
        <f>Q15-AL15</f>
        <v>0</v>
      </c>
      <c r="AO15" s="308">
        <f>IFERROR(AN15/Q15*100,0)</f>
        <v>0</v>
      </c>
      <c r="AP15" s="309" t="str">
        <f>_xlfn.TEXTJOIN(".",TRUE,C15,E15,G15,I15,K15,M15,O15)</f>
        <v>WA.2378.EBA.994.001.GB.512411</v>
      </c>
      <c r="AQ15" s="309" t="str">
        <f>IF(ISNUMBER(SEARCH("COVID",SP2D_GAJI[[#This Row],[Akun]])),"COVID","Non COVID")</f>
        <v>Non COVID</v>
      </c>
      <c r="AR15" s="309"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0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05"/>
      <c r="AU15" s="305"/>
      <c r="AV15" s="305"/>
      <c r="AW15" s="302"/>
      <c r="AX15" s="302"/>
      <c r="AY15" s="302"/>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P282"/>
  <sheetViews>
    <sheetView showGridLines="0" zoomScale="70" zoomScaleNormal="70" workbookViewId="0">
      <pane xSplit="3" ySplit="14" topLeftCell="P238" activePane="bottomRight" state="frozen"/>
      <selection pane="topRight" activeCell="D1" sqref="D1"/>
      <selection pane="bottomLeft" activeCell="A15" sqref="A15"/>
      <selection pane="bottomRight" activeCell="B6" sqref="B6"/>
    </sheetView>
  </sheetViews>
  <sheetFormatPr defaultRowHeight="15"/>
  <cols>
    <col min="1" max="1" width="8.7109375" customWidth="1"/>
    <col min="2" max="2" width="16.28515625" customWidth="1"/>
    <col min="3" max="3" width="62.42578125" customWidth="1"/>
    <col min="4" max="4" width="9.140625" customWidth="1"/>
    <col min="5" max="5" width="10.140625" style="208" customWidth="1"/>
    <col min="6" max="6" width="17.42578125" customWidth="1"/>
    <col min="7" max="7" width="20.140625" customWidth="1"/>
    <col min="8"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customWidth="1"/>
    <col min="25" max="25" width="14.85546875" customWidth="1"/>
    <col min="26" max="26" width="11.85546875" customWidth="1"/>
    <col min="27" max="27" width="12.140625" customWidth="1"/>
    <col min="28" max="28" width="14.85546875" customWidth="1"/>
    <col min="29" max="29" width="16" customWidth="1"/>
    <col min="30" max="30" width="11.85546875" customWidth="1"/>
    <col min="31" max="31" width="15.140625" bestFit="1" customWidth="1"/>
    <col min="32" max="32" width="11.85546875" customWidth="1"/>
    <col min="33" max="33" width="13.140625"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6" width="15" hidden="1" customWidth="1"/>
    <col min="47" max="47" width="15.85546875" customWidth="1"/>
    <col min="48" max="48" width="9" customWidth="1"/>
    <col min="49" max="49" width="18.42578125" customWidth="1"/>
    <col min="50" max="50" width="8.5703125" customWidth="1"/>
    <col min="51" max="51" width="28.140625" customWidth="1"/>
    <col min="52" max="52" width="33" customWidth="1"/>
    <col min="53" max="53" width="34.140625" customWidth="1"/>
    <col min="54" max="54" width="12.28515625" customWidth="1"/>
    <col min="55" max="55" width="13.28515625" style="159" customWidth="1"/>
    <col min="56" max="56" width="11.85546875" customWidth="1"/>
    <col min="57" max="57" width="11.85546875" style="159" customWidth="1"/>
    <col min="58" max="58" width="12.7109375" customWidth="1"/>
    <col min="59" max="59" width="15.85546875" customWidth="1"/>
    <col min="60" max="60" width="13.5703125" customWidth="1"/>
    <col min="61" max="61" width="12.85546875" customWidth="1"/>
    <col min="62" max="63" width="12" customWidth="1"/>
    <col min="64" max="64" width="13" bestFit="1" customWidth="1"/>
  </cols>
  <sheetData>
    <row r="4" spans="2:64">
      <c r="B4" s="133" t="s">
        <v>577</v>
      </c>
      <c r="C4" s="133"/>
    </row>
    <row r="5" spans="2:64">
      <c r="B5" s="133" t="s">
        <v>4822</v>
      </c>
      <c r="C5" s="133"/>
    </row>
    <row r="6" spans="2:64">
      <c r="B6" s="133" t="s">
        <v>7777</v>
      </c>
      <c r="C6" s="133"/>
    </row>
    <row r="7" spans="2:64">
      <c r="B7" s="133" t="s">
        <v>578</v>
      </c>
      <c r="C7" s="133" t="s">
        <v>579</v>
      </c>
    </row>
    <row r="8" spans="2:64">
      <c r="B8" s="133" t="s">
        <v>580</v>
      </c>
      <c r="C8" s="133" t="s">
        <v>581</v>
      </c>
      <c r="I8" s="161"/>
    </row>
    <row r="9" spans="2:64">
      <c r="B9" s="133" t="s">
        <v>582</v>
      </c>
      <c r="C9" s="133" t="s">
        <v>583</v>
      </c>
      <c r="AU9" s="161" t="e">
        <f>SUM('SP2D ON'!#REF!)</f>
        <v>#REF!</v>
      </c>
    </row>
    <row r="10" spans="2:64">
      <c r="B10" s="133" t="s">
        <v>584</v>
      </c>
      <c r="C10" s="133" t="s">
        <v>3886</v>
      </c>
      <c r="AU10" s="161" t="e">
        <f>AU14-AU9</f>
        <v>#REF!</v>
      </c>
      <c r="AW10" s="159">
        <v>6741589414</v>
      </c>
    </row>
    <row r="11" spans="2:64">
      <c r="AW11" s="161" t="e">
        <f>AW10-AU10</f>
        <v>#REF!</v>
      </c>
    </row>
    <row r="12" spans="2:64" s="109" customFormat="1">
      <c r="B12" s="184" t="s">
        <v>585</v>
      </c>
      <c r="C12" s="184" t="s">
        <v>586</v>
      </c>
      <c r="D12" s="184" t="s">
        <v>587</v>
      </c>
      <c r="E12" s="356" t="s">
        <v>588</v>
      </c>
      <c r="F12" s="184" t="s">
        <v>4602</v>
      </c>
      <c r="G12" s="252" t="s">
        <v>4603</v>
      </c>
      <c r="H12" s="258" t="s">
        <v>4645</v>
      </c>
      <c r="I12" s="258" t="s">
        <v>4646</v>
      </c>
      <c r="J12" s="507" t="s">
        <v>3711</v>
      </c>
      <c r="K12" s="507"/>
      <c r="L12" s="507"/>
      <c r="M12" s="507" t="s">
        <v>3712</v>
      </c>
      <c r="N12" s="507"/>
      <c r="O12" s="507"/>
      <c r="P12" s="507" t="s">
        <v>3713</v>
      </c>
      <c r="Q12" s="507"/>
      <c r="R12" s="507"/>
      <c r="S12" s="507" t="s">
        <v>3714</v>
      </c>
      <c r="T12" s="507"/>
      <c r="U12" s="507"/>
      <c r="V12" s="507" t="s">
        <v>3715</v>
      </c>
      <c r="W12" s="507"/>
      <c r="X12" s="507"/>
      <c r="Y12" s="507" t="s">
        <v>3716</v>
      </c>
      <c r="Z12" s="507"/>
      <c r="AA12" s="507"/>
      <c r="AB12" s="507" t="s">
        <v>3717</v>
      </c>
      <c r="AC12" s="507"/>
      <c r="AD12" s="507"/>
      <c r="AE12" s="507" t="s">
        <v>3718</v>
      </c>
      <c r="AF12" s="507"/>
      <c r="AG12" s="507"/>
      <c r="AH12" s="507" t="s">
        <v>3719</v>
      </c>
      <c r="AI12" s="507"/>
      <c r="AJ12" s="507"/>
      <c r="AK12" s="507" t="s">
        <v>3720</v>
      </c>
      <c r="AL12" s="507"/>
      <c r="AM12" s="507"/>
      <c r="AN12" s="507" t="s">
        <v>3721</v>
      </c>
      <c r="AO12" s="507"/>
      <c r="AP12" s="507"/>
      <c r="AQ12" s="507" t="s">
        <v>3722</v>
      </c>
      <c r="AR12" s="507"/>
      <c r="AS12" s="507"/>
      <c r="AT12" s="357"/>
      <c r="AU12" s="505" t="s">
        <v>3728</v>
      </c>
      <c r="AV12" s="506" t="s">
        <v>3729</v>
      </c>
      <c r="AW12" s="504" t="s">
        <v>3730</v>
      </c>
      <c r="AX12" s="504" t="s">
        <v>3729</v>
      </c>
      <c r="AY12" s="183" t="s">
        <v>3898</v>
      </c>
      <c r="AZ12" s="183" t="s">
        <v>500</v>
      </c>
      <c r="BA12" s="183" t="s">
        <v>3884</v>
      </c>
      <c r="BB12" s="182" t="s">
        <v>3897</v>
      </c>
      <c r="BC12" s="182"/>
      <c r="BD12" s="182"/>
      <c r="BE12" s="182"/>
      <c r="BF12" s="182"/>
      <c r="BG12" s="182"/>
      <c r="BH12" s="182"/>
      <c r="BI12" s="182"/>
      <c r="BJ12" s="182"/>
      <c r="BK12" s="182"/>
      <c r="BL12" s="182"/>
    </row>
    <row r="13" spans="2:64">
      <c r="B13" s="184"/>
      <c r="C13" s="184"/>
      <c r="D13" s="184"/>
      <c r="E13" s="356"/>
      <c r="F13" s="184"/>
      <c r="G13" s="252"/>
      <c r="H13" s="258"/>
      <c r="I13" s="258"/>
      <c r="J13" s="185" t="s">
        <v>3725</v>
      </c>
      <c r="K13" s="185" t="s">
        <v>3723</v>
      </c>
      <c r="L13" s="185" t="s">
        <v>3724</v>
      </c>
      <c r="M13" s="185" t="s">
        <v>3725</v>
      </c>
      <c r="N13" s="185" t="s">
        <v>3723</v>
      </c>
      <c r="O13" s="185" t="s">
        <v>3724</v>
      </c>
      <c r="P13" s="185" t="s">
        <v>3725</v>
      </c>
      <c r="Q13" s="185" t="s">
        <v>3723</v>
      </c>
      <c r="R13" s="185" t="s">
        <v>3724</v>
      </c>
      <c r="S13" s="185" t="s">
        <v>3725</v>
      </c>
      <c r="T13" s="185" t="s">
        <v>3723</v>
      </c>
      <c r="U13" s="185" t="s">
        <v>3724</v>
      </c>
      <c r="V13" s="185" t="s">
        <v>3725</v>
      </c>
      <c r="W13" s="185" t="s">
        <v>3723</v>
      </c>
      <c r="X13" s="185" t="s">
        <v>3724</v>
      </c>
      <c r="Y13" s="185" t="s">
        <v>3725</v>
      </c>
      <c r="Z13" s="185" t="s">
        <v>3723</v>
      </c>
      <c r="AA13" s="185" t="s">
        <v>3724</v>
      </c>
      <c r="AB13" s="185" t="s">
        <v>3725</v>
      </c>
      <c r="AC13" s="185" t="s">
        <v>3723</v>
      </c>
      <c r="AD13" s="185" t="s">
        <v>3724</v>
      </c>
      <c r="AE13" s="185" t="s">
        <v>3725</v>
      </c>
      <c r="AF13" s="185" t="s">
        <v>3723</v>
      </c>
      <c r="AG13" s="185" t="s">
        <v>3724</v>
      </c>
      <c r="AH13" s="185" t="s">
        <v>3725</v>
      </c>
      <c r="AI13" s="185" t="s">
        <v>3723</v>
      </c>
      <c r="AJ13" s="185" t="s">
        <v>3724</v>
      </c>
      <c r="AK13" s="185" t="s">
        <v>3725</v>
      </c>
      <c r="AL13" s="185" t="s">
        <v>3723</v>
      </c>
      <c r="AM13" s="185" t="s">
        <v>3724</v>
      </c>
      <c r="AN13" s="185" t="s">
        <v>3725</v>
      </c>
      <c r="AO13" s="185" t="s">
        <v>3723</v>
      </c>
      <c r="AP13" s="185" t="s">
        <v>3724</v>
      </c>
      <c r="AQ13" s="185" t="s">
        <v>3725</v>
      </c>
      <c r="AR13" s="185" t="s">
        <v>3723</v>
      </c>
      <c r="AS13" s="185" t="s">
        <v>3724</v>
      </c>
      <c r="AT13" s="357"/>
      <c r="AU13" s="505"/>
      <c r="AV13" s="506"/>
      <c r="AW13" s="504"/>
      <c r="AX13" s="504"/>
      <c r="AY13" s="183"/>
      <c r="AZ13" s="183"/>
      <c r="BA13" s="183"/>
      <c r="BB13" s="181" t="s">
        <v>3894</v>
      </c>
      <c r="BC13" s="180" t="s">
        <v>3895</v>
      </c>
      <c r="BD13" s="181" t="s">
        <v>3896</v>
      </c>
      <c r="BE13" s="180" t="s">
        <v>3904</v>
      </c>
      <c r="BF13" s="181" t="s">
        <v>4221</v>
      </c>
      <c r="BG13" s="181" t="s">
        <v>4256</v>
      </c>
      <c r="BH13" s="181" t="s">
        <v>4257</v>
      </c>
      <c r="BI13" s="181" t="s">
        <v>4410</v>
      </c>
      <c r="BJ13" s="181" t="s">
        <v>4738</v>
      </c>
      <c r="BK13" s="181" t="s">
        <v>4817</v>
      </c>
      <c r="BL13" s="181" t="s">
        <v>7745</v>
      </c>
    </row>
    <row r="14" spans="2:64">
      <c r="B14" s="186" t="s">
        <v>3727</v>
      </c>
      <c r="C14" s="187" t="s">
        <v>592</v>
      </c>
      <c r="D14" s="187"/>
      <c r="E14" s="361"/>
      <c r="F14" s="188">
        <f t="shared" ref="F14:K14" si="0">F15+F60</f>
        <v>16863164000</v>
      </c>
      <c r="G14" s="188">
        <f t="shared" si="0"/>
        <v>16863164000</v>
      </c>
      <c r="H14" s="188">
        <f>H15+H60</f>
        <v>100000000</v>
      </c>
      <c r="I14" s="188">
        <f t="shared" si="0"/>
        <v>2887360000</v>
      </c>
      <c r="J14" s="188">
        <f t="shared" si="0"/>
        <v>0</v>
      </c>
      <c r="K14" s="188">
        <f t="shared" si="0"/>
        <v>0</v>
      </c>
      <c r="L14" s="188">
        <f t="shared" ref="L14:AS14" si="1">L15+L60</f>
        <v>0</v>
      </c>
      <c r="M14" s="188">
        <f t="shared" si="1"/>
        <v>74237800</v>
      </c>
      <c r="N14" s="188">
        <f t="shared" si="1"/>
        <v>0</v>
      </c>
      <c r="O14" s="188">
        <f t="shared" si="1"/>
        <v>0</v>
      </c>
      <c r="P14" s="188">
        <f t="shared" si="1"/>
        <v>63640000</v>
      </c>
      <c r="Q14" s="188">
        <f t="shared" si="1"/>
        <v>198137490</v>
      </c>
      <c r="R14" s="188">
        <f t="shared" si="1"/>
        <v>410500187</v>
      </c>
      <c r="S14" s="188">
        <f>S15+S60</f>
        <v>1797433854</v>
      </c>
      <c r="T14" s="188">
        <f t="shared" si="1"/>
        <v>95254996</v>
      </c>
      <c r="U14" s="188">
        <f t="shared" si="1"/>
        <v>0</v>
      </c>
      <c r="V14" s="188">
        <f t="shared" si="1"/>
        <v>759567100</v>
      </c>
      <c r="W14" s="188">
        <f t="shared" si="1"/>
        <v>189278193</v>
      </c>
      <c r="X14" s="188">
        <f t="shared" si="1"/>
        <v>312088731</v>
      </c>
      <c r="Y14" s="188">
        <f t="shared" si="1"/>
        <v>2575274181</v>
      </c>
      <c r="Z14" s="188">
        <f t="shared" si="1"/>
        <v>0</v>
      </c>
      <c r="AA14" s="188">
        <f t="shared" si="1"/>
        <v>7559500</v>
      </c>
      <c r="AB14" s="188">
        <f t="shared" si="1"/>
        <v>1298134381</v>
      </c>
      <c r="AC14" s="188">
        <f t="shared" si="1"/>
        <v>193139673</v>
      </c>
      <c r="AD14" s="188">
        <f t="shared" si="1"/>
        <v>0</v>
      </c>
      <c r="AE14" s="188">
        <f t="shared" si="1"/>
        <v>79840000</v>
      </c>
      <c r="AF14" s="188">
        <f t="shared" si="1"/>
        <v>0</v>
      </c>
      <c r="AG14" s="188">
        <f t="shared" si="1"/>
        <v>149397390</v>
      </c>
      <c r="AH14" s="188">
        <f t="shared" si="1"/>
        <v>0</v>
      </c>
      <c r="AI14" s="188">
        <f t="shared" si="1"/>
        <v>0</v>
      </c>
      <c r="AJ14" s="188">
        <f t="shared" si="1"/>
        <v>0</v>
      </c>
      <c r="AK14" s="188">
        <f t="shared" si="1"/>
        <v>0</v>
      </c>
      <c r="AL14" s="188">
        <f t="shared" si="1"/>
        <v>0</v>
      </c>
      <c r="AM14" s="188">
        <f t="shared" si="1"/>
        <v>0</v>
      </c>
      <c r="AN14" s="188">
        <f t="shared" si="1"/>
        <v>0</v>
      </c>
      <c r="AO14" s="188">
        <f>AO15+AO60</f>
        <v>0</v>
      </c>
      <c r="AP14" s="188">
        <f t="shared" si="1"/>
        <v>0</v>
      </c>
      <c r="AQ14" s="188">
        <f>AQ15+AQ60</f>
        <v>0</v>
      </c>
      <c r="AR14" s="188">
        <f>AR15+AR60</f>
        <v>0</v>
      </c>
      <c r="AS14" s="188">
        <f t="shared" si="1"/>
        <v>0</v>
      </c>
      <c r="AT14" s="188"/>
      <c r="AU14" s="188">
        <f>SUM(J14:AS14)</f>
        <v>8203483476</v>
      </c>
      <c r="AV14" s="189">
        <f>IFERROR(AU14/F14*100,0)</f>
        <v>48.647356308697468</v>
      </c>
      <c r="AW14" s="190">
        <f>F14-AU14</f>
        <v>8659680524</v>
      </c>
      <c r="AX14" s="189">
        <f>AW14/F14*100</f>
        <v>51.352643691302532</v>
      </c>
      <c r="AY14" s="110"/>
      <c r="AZ14" s="110"/>
      <c r="BA14" s="110" t="s">
        <v>3804</v>
      </c>
      <c r="BB14" s="188">
        <f>BB15+BB60</f>
        <v>99961115</v>
      </c>
      <c r="BC14" s="188">
        <f>BC15+BC60</f>
        <v>410500187</v>
      </c>
      <c r="BD14" s="188">
        <f>BD15+BD60</f>
        <v>98176375</v>
      </c>
      <c r="BE14" s="188">
        <f>BE15+BE60</f>
        <v>95254996</v>
      </c>
      <c r="BF14" s="188">
        <f t="shared" ref="BF14" si="2">BF15+BF60</f>
        <v>95439616</v>
      </c>
      <c r="BG14" s="188">
        <f t="shared" ref="BG14:BH14" si="3">BG15+BG60</f>
        <v>93838577</v>
      </c>
      <c r="BH14" s="188">
        <f t="shared" si="3"/>
        <v>312088731</v>
      </c>
      <c r="BI14" s="188">
        <f t="shared" ref="BI14:BJ14" si="4">BI15+BI60</f>
        <v>7559500</v>
      </c>
      <c r="BJ14" s="188">
        <f t="shared" si="4"/>
        <v>93423902</v>
      </c>
      <c r="BK14" s="188">
        <f t="shared" ref="BK14:BL14" si="5">BK15+BK60</f>
        <v>99715771</v>
      </c>
      <c r="BL14" s="188">
        <f t="shared" si="5"/>
        <v>149397390</v>
      </c>
    </row>
    <row r="15" spans="2:64">
      <c r="B15" s="134" t="s">
        <v>0</v>
      </c>
      <c r="C15" s="135" t="s">
        <v>1</v>
      </c>
      <c r="D15" s="135"/>
      <c r="E15" s="223"/>
      <c r="F15" s="136">
        <f>F16</f>
        <v>1000000000</v>
      </c>
      <c r="G15" s="136">
        <f>G16</f>
        <v>1000000000</v>
      </c>
      <c r="H15" s="136">
        <f>H16</f>
        <v>0</v>
      </c>
      <c r="I15" s="136">
        <f>I16</f>
        <v>0</v>
      </c>
      <c r="J15" s="136">
        <f t="shared" ref="J15:AS17" si="6">J16</f>
        <v>0</v>
      </c>
      <c r="K15" s="136">
        <f t="shared" si="6"/>
        <v>0</v>
      </c>
      <c r="L15" s="136">
        <f t="shared" si="6"/>
        <v>0</v>
      </c>
      <c r="M15" s="136">
        <f t="shared" si="6"/>
        <v>0</v>
      </c>
      <c r="N15" s="136">
        <f t="shared" si="6"/>
        <v>0</v>
      </c>
      <c r="O15" s="136">
        <f t="shared" si="6"/>
        <v>0</v>
      </c>
      <c r="P15" s="136">
        <f t="shared" si="6"/>
        <v>0</v>
      </c>
      <c r="Q15" s="136">
        <f t="shared" si="6"/>
        <v>30802300</v>
      </c>
      <c r="R15" s="136">
        <f t="shared" si="6"/>
        <v>89962700</v>
      </c>
      <c r="S15" s="136">
        <f t="shared" si="6"/>
        <v>34256000</v>
      </c>
      <c r="T15" s="136">
        <f t="shared" si="6"/>
        <v>0</v>
      </c>
      <c r="U15" s="136">
        <f t="shared" si="6"/>
        <v>0</v>
      </c>
      <c r="V15" s="136">
        <f t="shared" si="6"/>
        <v>2180000</v>
      </c>
      <c r="W15" s="136">
        <f t="shared" si="6"/>
        <v>10260100</v>
      </c>
      <c r="X15" s="136">
        <f t="shared" si="6"/>
        <v>76123900</v>
      </c>
      <c r="Y15" s="136">
        <f t="shared" si="6"/>
        <v>124937100</v>
      </c>
      <c r="Z15" s="136">
        <f t="shared" si="6"/>
        <v>0</v>
      </c>
      <c r="AA15" s="136">
        <f t="shared" si="6"/>
        <v>0</v>
      </c>
      <c r="AB15" s="136">
        <f t="shared" si="6"/>
        <v>94499035</v>
      </c>
      <c r="AC15" s="136">
        <f t="shared" si="6"/>
        <v>2325000</v>
      </c>
      <c r="AD15" s="136">
        <f t="shared" si="6"/>
        <v>0</v>
      </c>
      <c r="AE15" s="136">
        <f t="shared" si="6"/>
        <v>0</v>
      </c>
      <c r="AF15" s="136">
        <f t="shared" si="6"/>
        <v>0</v>
      </c>
      <c r="AG15" s="136">
        <f t="shared" si="6"/>
        <v>89077750</v>
      </c>
      <c r="AH15" s="136">
        <f t="shared" si="6"/>
        <v>0</v>
      </c>
      <c r="AI15" s="136">
        <f t="shared" si="6"/>
        <v>0</v>
      </c>
      <c r="AJ15" s="136">
        <f t="shared" si="6"/>
        <v>0</v>
      </c>
      <c r="AK15" s="136">
        <f t="shared" si="6"/>
        <v>0</v>
      </c>
      <c r="AL15" s="136">
        <f t="shared" si="6"/>
        <v>0</v>
      </c>
      <c r="AM15" s="136">
        <f t="shared" si="6"/>
        <v>0</v>
      </c>
      <c r="AN15" s="136">
        <f t="shared" si="6"/>
        <v>0</v>
      </c>
      <c r="AO15" s="136">
        <f t="shared" si="6"/>
        <v>0</v>
      </c>
      <c r="AP15" s="136">
        <f t="shared" si="6"/>
        <v>0</v>
      </c>
      <c r="AQ15" s="136">
        <f t="shared" si="6"/>
        <v>0</v>
      </c>
      <c r="AR15" s="136">
        <f t="shared" si="6"/>
        <v>0</v>
      </c>
      <c r="AS15" s="136">
        <f t="shared" si="6"/>
        <v>0</v>
      </c>
      <c r="AT15" s="136"/>
      <c r="AU15" s="136">
        <f>SUM(J15:AS15)</f>
        <v>554423885</v>
      </c>
      <c r="AV15" s="137">
        <f t="shared" ref="AV15:AV82" si="7">IFERROR(AU15/F15*100,0)</f>
        <v>55.442388499999993</v>
      </c>
      <c r="AW15" s="138">
        <f t="shared" ref="AW15:AW82" si="8">F15-AU15</f>
        <v>445576115</v>
      </c>
      <c r="AX15" s="137">
        <f>AW15/F15*100</f>
        <v>44.5576115</v>
      </c>
      <c r="AY15" s="110"/>
      <c r="AZ15" s="110"/>
      <c r="BA15" s="110" t="s">
        <v>3804</v>
      </c>
      <c r="BB15" s="136">
        <f t="shared" ref="BB15:BL17" si="9">BB16</f>
        <v>0</v>
      </c>
      <c r="BC15" s="136">
        <f t="shared" si="9"/>
        <v>89962700</v>
      </c>
      <c r="BD15" s="136">
        <f t="shared" si="9"/>
        <v>30802300</v>
      </c>
      <c r="BE15" s="136">
        <f t="shared" si="9"/>
        <v>0</v>
      </c>
      <c r="BF15" s="136">
        <f t="shared" si="9"/>
        <v>1500000</v>
      </c>
      <c r="BG15" s="136">
        <f t="shared" si="9"/>
        <v>8760100</v>
      </c>
      <c r="BH15" s="136">
        <f t="shared" si="9"/>
        <v>76123900</v>
      </c>
      <c r="BI15" s="136">
        <f t="shared" si="9"/>
        <v>0</v>
      </c>
      <c r="BJ15" s="136">
        <f t="shared" si="9"/>
        <v>2325000</v>
      </c>
      <c r="BK15" s="136">
        <f t="shared" si="9"/>
        <v>0</v>
      </c>
      <c r="BL15" s="136">
        <f t="shared" si="9"/>
        <v>89077750</v>
      </c>
    </row>
    <row r="16" spans="2:64">
      <c r="B16" s="128">
        <v>2376</v>
      </c>
      <c r="C16" s="129" t="s">
        <v>47</v>
      </c>
      <c r="D16" s="129"/>
      <c r="E16" s="362"/>
      <c r="F16" s="130">
        <f t="shared" ref="F16:X17" si="10">F17</f>
        <v>1000000000</v>
      </c>
      <c r="G16" s="130">
        <f t="shared" si="10"/>
        <v>1000000000</v>
      </c>
      <c r="H16" s="130">
        <f t="shared" si="10"/>
        <v>0</v>
      </c>
      <c r="I16" s="130">
        <f t="shared" si="10"/>
        <v>0</v>
      </c>
      <c r="J16" s="130">
        <f t="shared" si="10"/>
        <v>0</v>
      </c>
      <c r="K16" s="130">
        <f t="shared" si="10"/>
        <v>0</v>
      </c>
      <c r="L16" s="130">
        <f t="shared" si="10"/>
        <v>0</v>
      </c>
      <c r="M16" s="130">
        <f t="shared" si="10"/>
        <v>0</v>
      </c>
      <c r="N16" s="130">
        <f t="shared" si="10"/>
        <v>0</v>
      </c>
      <c r="O16" s="130">
        <f t="shared" si="10"/>
        <v>0</v>
      </c>
      <c r="P16" s="130">
        <f t="shared" si="10"/>
        <v>0</v>
      </c>
      <c r="Q16" s="130">
        <f t="shared" si="10"/>
        <v>30802300</v>
      </c>
      <c r="R16" s="130">
        <f t="shared" si="10"/>
        <v>89962700</v>
      </c>
      <c r="S16" s="130">
        <f t="shared" si="10"/>
        <v>34256000</v>
      </c>
      <c r="T16" s="130">
        <f t="shared" si="10"/>
        <v>0</v>
      </c>
      <c r="U16" s="130">
        <f t="shared" si="10"/>
        <v>0</v>
      </c>
      <c r="V16" s="130">
        <f t="shared" si="10"/>
        <v>2180000</v>
      </c>
      <c r="W16" s="130">
        <f t="shared" si="10"/>
        <v>10260100</v>
      </c>
      <c r="X16" s="130">
        <f t="shared" si="10"/>
        <v>76123900</v>
      </c>
      <c r="Y16" s="130">
        <f t="shared" si="6"/>
        <v>124937100</v>
      </c>
      <c r="Z16" s="130">
        <f t="shared" si="6"/>
        <v>0</v>
      </c>
      <c r="AA16" s="130">
        <f t="shared" si="6"/>
        <v>0</v>
      </c>
      <c r="AB16" s="130">
        <f t="shared" si="6"/>
        <v>94499035</v>
      </c>
      <c r="AC16" s="130">
        <f t="shared" si="6"/>
        <v>2325000</v>
      </c>
      <c r="AD16" s="130">
        <f t="shared" si="6"/>
        <v>0</v>
      </c>
      <c r="AE16" s="130">
        <f t="shared" si="6"/>
        <v>0</v>
      </c>
      <c r="AF16" s="130">
        <f t="shared" si="6"/>
        <v>0</v>
      </c>
      <c r="AG16" s="130">
        <f t="shared" si="6"/>
        <v>89077750</v>
      </c>
      <c r="AH16" s="130">
        <f t="shared" si="6"/>
        <v>0</v>
      </c>
      <c r="AI16" s="130">
        <f t="shared" si="6"/>
        <v>0</v>
      </c>
      <c r="AJ16" s="130">
        <f t="shared" si="6"/>
        <v>0</v>
      </c>
      <c r="AK16" s="130">
        <f t="shared" si="6"/>
        <v>0</v>
      </c>
      <c r="AL16" s="130">
        <f t="shared" si="6"/>
        <v>0</v>
      </c>
      <c r="AM16" s="130">
        <f t="shared" si="6"/>
        <v>0</v>
      </c>
      <c r="AN16" s="130">
        <f t="shared" si="6"/>
        <v>0</v>
      </c>
      <c r="AO16" s="130">
        <f t="shared" si="6"/>
        <v>0</v>
      </c>
      <c r="AP16" s="130">
        <f t="shared" si="6"/>
        <v>0</v>
      </c>
      <c r="AQ16" s="130">
        <f t="shared" si="6"/>
        <v>0</v>
      </c>
      <c r="AR16" s="130">
        <f t="shared" si="6"/>
        <v>0</v>
      </c>
      <c r="AS16" s="130">
        <f t="shared" si="6"/>
        <v>0</v>
      </c>
      <c r="AT16" s="130"/>
      <c r="AU16" s="130">
        <f>SUM(J16:AS16)</f>
        <v>554423885</v>
      </c>
      <c r="AV16" s="131">
        <f t="shared" si="7"/>
        <v>55.442388499999993</v>
      </c>
      <c r="AW16" s="132">
        <f t="shared" si="8"/>
        <v>445576115</v>
      </c>
      <c r="AX16" s="131">
        <f t="shared" ref="AX16:AX82" si="11">AW16/F16*100</f>
        <v>44.5576115</v>
      </c>
      <c r="AY16" s="110"/>
      <c r="AZ16" s="110"/>
      <c r="BA16" s="110" t="s">
        <v>3804</v>
      </c>
      <c r="BB16" s="130">
        <f t="shared" si="9"/>
        <v>0</v>
      </c>
      <c r="BC16" s="130">
        <f t="shared" si="9"/>
        <v>89962700</v>
      </c>
      <c r="BD16" s="130">
        <f t="shared" si="9"/>
        <v>30802300</v>
      </c>
      <c r="BE16" s="130">
        <f t="shared" si="9"/>
        <v>0</v>
      </c>
      <c r="BF16" s="130">
        <f t="shared" si="9"/>
        <v>1500000</v>
      </c>
      <c r="BG16" s="130">
        <f t="shared" si="9"/>
        <v>8760100</v>
      </c>
      <c r="BH16" s="130">
        <f t="shared" si="9"/>
        <v>76123900</v>
      </c>
      <c r="BI16" s="130">
        <f t="shared" si="9"/>
        <v>0</v>
      </c>
      <c r="BJ16" s="130">
        <f t="shared" si="9"/>
        <v>2325000</v>
      </c>
      <c r="BK16" s="130">
        <f t="shared" si="9"/>
        <v>0</v>
      </c>
      <c r="BL16" s="130">
        <f t="shared" si="9"/>
        <v>89077750</v>
      </c>
    </row>
    <row r="17" spans="2:68">
      <c r="B17" s="124" t="s">
        <v>48</v>
      </c>
      <c r="C17" s="125" t="s">
        <v>594</v>
      </c>
      <c r="D17" s="125">
        <v>4</v>
      </c>
      <c r="E17" s="363" t="s">
        <v>3528</v>
      </c>
      <c r="F17" s="123">
        <f t="shared" si="10"/>
        <v>1000000000</v>
      </c>
      <c r="G17" s="123">
        <f t="shared" si="10"/>
        <v>1000000000</v>
      </c>
      <c r="H17" s="123">
        <f t="shared" si="10"/>
        <v>0</v>
      </c>
      <c r="I17" s="123">
        <f t="shared" si="10"/>
        <v>0</v>
      </c>
      <c r="J17" s="123">
        <f t="shared" si="6"/>
        <v>0</v>
      </c>
      <c r="K17" s="123">
        <f t="shared" si="6"/>
        <v>0</v>
      </c>
      <c r="L17" s="123">
        <f t="shared" si="6"/>
        <v>0</v>
      </c>
      <c r="M17" s="123">
        <f t="shared" si="6"/>
        <v>0</v>
      </c>
      <c r="N17" s="123">
        <f t="shared" si="6"/>
        <v>0</v>
      </c>
      <c r="O17" s="123">
        <f t="shared" si="6"/>
        <v>0</v>
      </c>
      <c r="P17" s="123">
        <f t="shared" si="6"/>
        <v>0</v>
      </c>
      <c r="Q17" s="123">
        <f t="shared" si="6"/>
        <v>30802300</v>
      </c>
      <c r="R17" s="123">
        <f t="shared" si="6"/>
        <v>89962700</v>
      </c>
      <c r="S17" s="123">
        <f t="shared" si="6"/>
        <v>34256000</v>
      </c>
      <c r="T17" s="123">
        <f t="shared" si="6"/>
        <v>0</v>
      </c>
      <c r="U17" s="123">
        <f t="shared" si="6"/>
        <v>0</v>
      </c>
      <c r="V17" s="123">
        <f t="shared" si="6"/>
        <v>2180000</v>
      </c>
      <c r="W17" s="123">
        <f t="shared" si="6"/>
        <v>10260100</v>
      </c>
      <c r="X17" s="123">
        <f t="shared" si="6"/>
        <v>76123900</v>
      </c>
      <c r="Y17" s="123">
        <f t="shared" si="6"/>
        <v>124937100</v>
      </c>
      <c r="Z17" s="123">
        <f t="shared" si="6"/>
        <v>0</v>
      </c>
      <c r="AA17" s="123">
        <f t="shared" si="6"/>
        <v>0</v>
      </c>
      <c r="AB17" s="123">
        <f t="shared" si="6"/>
        <v>94499035</v>
      </c>
      <c r="AC17" s="123">
        <f t="shared" si="6"/>
        <v>2325000</v>
      </c>
      <c r="AD17" s="123">
        <f t="shared" si="6"/>
        <v>0</v>
      </c>
      <c r="AE17" s="123">
        <f t="shared" si="6"/>
        <v>0</v>
      </c>
      <c r="AF17" s="123">
        <f t="shared" si="6"/>
        <v>0</v>
      </c>
      <c r="AG17" s="123">
        <f t="shared" si="6"/>
        <v>89077750</v>
      </c>
      <c r="AH17" s="123">
        <f t="shared" si="6"/>
        <v>0</v>
      </c>
      <c r="AI17" s="123">
        <f t="shared" si="6"/>
        <v>0</v>
      </c>
      <c r="AJ17" s="123">
        <f t="shared" si="6"/>
        <v>0</v>
      </c>
      <c r="AK17" s="123">
        <f t="shared" si="6"/>
        <v>0</v>
      </c>
      <c r="AL17" s="123">
        <f t="shared" si="6"/>
        <v>0</v>
      </c>
      <c r="AM17" s="123">
        <f t="shared" si="6"/>
        <v>0</v>
      </c>
      <c r="AN17" s="123">
        <f t="shared" si="6"/>
        <v>0</v>
      </c>
      <c r="AO17" s="123">
        <f t="shared" si="6"/>
        <v>0</v>
      </c>
      <c r="AP17" s="123">
        <f t="shared" si="6"/>
        <v>0</v>
      </c>
      <c r="AQ17" s="123">
        <f t="shared" si="6"/>
        <v>0</v>
      </c>
      <c r="AR17" s="123">
        <f t="shared" si="6"/>
        <v>0</v>
      </c>
      <c r="AS17" s="123">
        <f t="shared" si="6"/>
        <v>0</v>
      </c>
      <c r="AT17" s="123"/>
      <c r="AU17" s="123">
        <f>SUM(J17:AS17)</f>
        <v>554423885</v>
      </c>
      <c r="AV17" s="126">
        <f t="shared" si="7"/>
        <v>55.442388499999993</v>
      </c>
      <c r="AW17" s="127">
        <f t="shared" si="8"/>
        <v>445576115</v>
      </c>
      <c r="AX17" s="126">
        <f>AW17/F17*100</f>
        <v>44.5576115</v>
      </c>
      <c r="AY17" s="110"/>
      <c r="AZ17" s="110"/>
      <c r="BA17" s="110" t="s">
        <v>3804</v>
      </c>
      <c r="BB17" s="123">
        <f t="shared" si="9"/>
        <v>0</v>
      </c>
      <c r="BC17" s="123">
        <f t="shared" si="9"/>
        <v>89962700</v>
      </c>
      <c r="BD17" s="123">
        <f t="shared" si="9"/>
        <v>30802300</v>
      </c>
      <c r="BE17" s="123">
        <f t="shared" si="9"/>
        <v>0</v>
      </c>
      <c r="BF17" s="123">
        <f t="shared" si="9"/>
        <v>1500000</v>
      </c>
      <c r="BG17" s="123">
        <f t="shared" si="9"/>
        <v>8760100</v>
      </c>
      <c r="BH17" s="123">
        <f t="shared" si="9"/>
        <v>76123900</v>
      </c>
      <c r="BI17" s="123">
        <f t="shared" si="9"/>
        <v>0</v>
      </c>
      <c r="BJ17" s="123">
        <f t="shared" si="9"/>
        <v>2325000</v>
      </c>
      <c r="BK17" s="123">
        <f t="shared" si="9"/>
        <v>0</v>
      </c>
      <c r="BL17" s="123">
        <f t="shared" si="9"/>
        <v>89077750</v>
      </c>
    </row>
    <row r="18" spans="2:68">
      <c r="B18" s="116" t="s">
        <v>3540</v>
      </c>
      <c r="C18" s="117" t="s">
        <v>49</v>
      </c>
      <c r="D18" s="117">
        <v>4</v>
      </c>
      <c r="E18" s="364" t="s">
        <v>3528</v>
      </c>
      <c r="F18" s="118">
        <f>F19+F28+F32+F53</f>
        <v>1000000000</v>
      </c>
      <c r="G18" s="118">
        <f>G19+G28+G32+G53</f>
        <v>1000000000</v>
      </c>
      <c r="H18" s="118">
        <f>H19+H28+H32+H53</f>
        <v>0</v>
      </c>
      <c r="I18" s="118">
        <f>I19+I28+I32+I53</f>
        <v>0</v>
      </c>
      <c r="J18" s="118">
        <f t="shared" ref="J18:AS18" si="12">J19+J28+J32+J53</f>
        <v>0</v>
      </c>
      <c r="K18" s="118">
        <f t="shared" si="12"/>
        <v>0</v>
      </c>
      <c r="L18" s="118">
        <f t="shared" si="12"/>
        <v>0</v>
      </c>
      <c r="M18" s="118">
        <f t="shared" si="12"/>
        <v>0</v>
      </c>
      <c r="N18" s="118">
        <f t="shared" si="12"/>
        <v>0</v>
      </c>
      <c r="O18" s="118">
        <f t="shared" si="12"/>
        <v>0</v>
      </c>
      <c r="P18" s="118">
        <f t="shared" si="12"/>
        <v>0</v>
      </c>
      <c r="Q18" s="118">
        <f t="shared" si="12"/>
        <v>30802300</v>
      </c>
      <c r="R18" s="118">
        <f t="shared" si="12"/>
        <v>89962700</v>
      </c>
      <c r="S18" s="118">
        <f t="shared" si="12"/>
        <v>34256000</v>
      </c>
      <c r="T18" s="118">
        <f t="shared" si="12"/>
        <v>0</v>
      </c>
      <c r="U18" s="118">
        <f t="shared" si="12"/>
        <v>0</v>
      </c>
      <c r="V18" s="118">
        <f t="shared" si="12"/>
        <v>2180000</v>
      </c>
      <c r="W18" s="118">
        <f t="shared" si="12"/>
        <v>10260100</v>
      </c>
      <c r="X18" s="118">
        <f t="shared" si="12"/>
        <v>76123900</v>
      </c>
      <c r="Y18" s="118">
        <f t="shared" si="12"/>
        <v>124937100</v>
      </c>
      <c r="Z18" s="118">
        <f t="shared" si="12"/>
        <v>0</v>
      </c>
      <c r="AA18" s="118">
        <f t="shared" si="12"/>
        <v>0</v>
      </c>
      <c r="AB18" s="118">
        <f t="shared" si="12"/>
        <v>94499035</v>
      </c>
      <c r="AC18" s="118">
        <f t="shared" si="12"/>
        <v>2325000</v>
      </c>
      <c r="AD18" s="118">
        <f t="shared" si="12"/>
        <v>0</v>
      </c>
      <c r="AE18" s="118">
        <f t="shared" si="12"/>
        <v>0</v>
      </c>
      <c r="AF18" s="118">
        <f t="shared" si="12"/>
        <v>0</v>
      </c>
      <c r="AG18" s="118">
        <f t="shared" si="12"/>
        <v>89077750</v>
      </c>
      <c r="AH18" s="118">
        <f t="shared" si="12"/>
        <v>0</v>
      </c>
      <c r="AI18" s="118">
        <f t="shared" si="12"/>
        <v>0</v>
      </c>
      <c r="AJ18" s="118">
        <f t="shared" si="12"/>
        <v>0</v>
      </c>
      <c r="AK18" s="118">
        <f t="shared" si="12"/>
        <v>0</v>
      </c>
      <c r="AL18" s="118">
        <f t="shared" si="12"/>
        <v>0</v>
      </c>
      <c r="AM18" s="118">
        <f t="shared" si="12"/>
        <v>0</v>
      </c>
      <c r="AN18" s="118">
        <f t="shared" si="12"/>
        <v>0</v>
      </c>
      <c r="AO18" s="118">
        <f t="shared" si="12"/>
        <v>0</v>
      </c>
      <c r="AP18" s="118">
        <f t="shared" si="12"/>
        <v>0</v>
      </c>
      <c r="AQ18" s="118">
        <f t="shared" si="12"/>
        <v>0</v>
      </c>
      <c r="AR18" s="118">
        <f t="shared" si="12"/>
        <v>0</v>
      </c>
      <c r="AS18" s="118">
        <f t="shared" si="12"/>
        <v>0</v>
      </c>
      <c r="AT18" s="118"/>
      <c r="AU18" s="118">
        <f>SUM(J18:AS18)</f>
        <v>554423885</v>
      </c>
      <c r="AV18" s="119">
        <f t="shared" si="7"/>
        <v>55.442388499999993</v>
      </c>
      <c r="AW18" s="120">
        <f t="shared" si="8"/>
        <v>445576115</v>
      </c>
      <c r="AX18" s="119">
        <f t="shared" si="11"/>
        <v>44.5576115</v>
      </c>
      <c r="AY18" s="110"/>
      <c r="AZ18" s="110"/>
      <c r="BA18" s="110" t="s">
        <v>3804</v>
      </c>
      <c r="BB18" s="118">
        <f>BB19+BB28+BB32+BB53</f>
        <v>0</v>
      </c>
      <c r="BC18" s="118">
        <f>BC19+BC28+BC32+BC53</f>
        <v>89962700</v>
      </c>
      <c r="BD18" s="118">
        <f>BD19+BD28+BD32+BD53</f>
        <v>30802300</v>
      </c>
      <c r="BE18" s="118">
        <f>BE19+BE28+BE32+BE53</f>
        <v>0</v>
      </c>
      <c r="BF18" s="118">
        <f t="shared" ref="BF18" si="13">BF19+BF28+BF32+BF53</f>
        <v>1500000</v>
      </c>
      <c r="BG18" s="118">
        <f t="shared" ref="BG18:BH18" si="14">BG19+BG28+BG32+BG53</f>
        <v>8760100</v>
      </c>
      <c r="BH18" s="118">
        <f t="shared" si="14"/>
        <v>76123900</v>
      </c>
      <c r="BI18" s="118">
        <f t="shared" ref="BI18:BJ18" si="15">BI19+BI28+BI32+BI53</f>
        <v>0</v>
      </c>
      <c r="BJ18" s="118">
        <f t="shared" si="15"/>
        <v>2325000</v>
      </c>
      <c r="BK18" s="118">
        <f t="shared" ref="BK18:BL18" si="16">BK19+BK28+BK32+BK53</f>
        <v>0</v>
      </c>
      <c r="BL18" s="118">
        <f t="shared" si="16"/>
        <v>89077750</v>
      </c>
    </row>
    <row r="19" spans="2:68">
      <c r="B19" s="140" t="s">
        <v>502</v>
      </c>
      <c r="C19" s="141" t="s">
        <v>50</v>
      </c>
      <c r="D19" s="141"/>
      <c r="E19" s="365"/>
      <c r="F19" s="142">
        <f>F20+F24</f>
        <v>124100000</v>
      </c>
      <c r="G19" s="142">
        <f>G20+G24</f>
        <v>124100000</v>
      </c>
      <c r="H19" s="142">
        <f>H20+H24</f>
        <v>0</v>
      </c>
      <c r="I19" s="142">
        <f>I20+I24</f>
        <v>0</v>
      </c>
      <c r="J19" s="142">
        <f t="shared" ref="J19:AS19" si="17">J20+J24</f>
        <v>0</v>
      </c>
      <c r="K19" s="142">
        <f t="shared" si="17"/>
        <v>0</v>
      </c>
      <c r="L19" s="142">
        <f t="shared" si="17"/>
        <v>0</v>
      </c>
      <c r="M19" s="142">
        <f t="shared" si="17"/>
        <v>0</v>
      </c>
      <c r="N19" s="142">
        <f t="shared" si="17"/>
        <v>0</v>
      </c>
      <c r="O19" s="142">
        <f t="shared" si="17"/>
        <v>0</v>
      </c>
      <c r="P19" s="142">
        <f t="shared" si="17"/>
        <v>0</v>
      </c>
      <c r="Q19" s="142">
        <f t="shared" si="17"/>
        <v>6196000</v>
      </c>
      <c r="R19" s="142">
        <f t="shared" si="17"/>
        <v>28225000</v>
      </c>
      <c r="S19" s="142">
        <f t="shared" si="17"/>
        <v>11716000</v>
      </c>
      <c r="T19" s="142">
        <f t="shared" si="17"/>
        <v>0</v>
      </c>
      <c r="U19" s="142">
        <f t="shared" si="17"/>
        <v>0</v>
      </c>
      <c r="V19" s="142">
        <f t="shared" si="17"/>
        <v>0</v>
      </c>
      <c r="W19" s="142">
        <f t="shared" si="17"/>
        <v>3406000</v>
      </c>
      <c r="X19" s="142">
        <f t="shared" si="17"/>
        <v>2965000</v>
      </c>
      <c r="Y19" s="142">
        <f t="shared" si="17"/>
        <v>3010000</v>
      </c>
      <c r="Z19" s="142">
        <f t="shared" si="17"/>
        <v>0</v>
      </c>
      <c r="AA19" s="142">
        <f t="shared" si="17"/>
        <v>0</v>
      </c>
      <c r="AB19" s="142">
        <f t="shared" si="17"/>
        <v>7100000</v>
      </c>
      <c r="AC19" s="142">
        <f t="shared" si="17"/>
        <v>825000</v>
      </c>
      <c r="AD19" s="142">
        <f t="shared" si="17"/>
        <v>0</v>
      </c>
      <c r="AE19" s="142">
        <f t="shared" si="17"/>
        <v>0</v>
      </c>
      <c r="AF19" s="142">
        <f t="shared" si="17"/>
        <v>0</v>
      </c>
      <c r="AG19" s="142">
        <f t="shared" si="17"/>
        <v>12895000</v>
      </c>
      <c r="AH19" s="142">
        <f t="shared" si="17"/>
        <v>0</v>
      </c>
      <c r="AI19" s="142">
        <f t="shared" si="17"/>
        <v>0</v>
      </c>
      <c r="AJ19" s="142">
        <f t="shared" si="17"/>
        <v>0</v>
      </c>
      <c r="AK19" s="142">
        <f t="shared" si="17"/>
        <v>0</v>
      </c>
      <c r="AL19" s="142">
        <f t="shared" si="17"/>
        <v>0</v>
      </c>
      <c r="AM19" s="142">
        <f t="shared" si="17"/>
        <v>0</v>
      </c>
      <c r="AN19" s="142">
        <f t="shared" si="17"/>
        <v>0</v>
      </c>
      <c r="AO19" s="142">
        <f t="shared" si="17"/>
        <v>0</v>
      </c>
      <c r="AP19" s="142">
        <f t="shared" si="17"/>
        <v>0</v>
      </c>
      <c r="AQ19" s="142">
        <f t="shared" si="17"/>
        <v>0</v>
      </c>
      <c r="AR19" s="142">
        <f t="shared" si="17"/>
        <v>0</v>
      </c>
      <c r="AS19" s="142">
        <f t="shared" si="17"/>
        <v>0</v>
      </c>
      <c r="AT19" s="142"/>
      <c r="AU19" s="142">
        <f t="shared" ref="AU19:AU23" si="18">SUM(J19:AS19)</f>
        <v>76338000</v>
      </c>
      <c r="AV19" s="143">
        <f t="shared" si="7"/>
        <v>61.513295729250608</v>
      </c>
      <c r="AW19" s="144">
        <f t="shared" si="8"/>
        <v>47762000</v>
      </c>
      <c r="AX19" s="143">
        <f t="shared" si="11"/>
        <v>38.486704270749392</v>
      </c>
      <c r="AY19" s="110" t="s">
        <v>524</v>
      </c>
      <c r="AZ19" s="110" t="s">
        <v>525</v>
      </c>
      <c r="BA19" s="110" t="s">
        <v>3804</v>
      </c>
      <c r="BB19" s="142">
        <f t="shared" ref="BB19:BC19" si="19">BB20+BB24</f>
        <v>0</v>
      </c>
      <c r="BC19" s="142">
        <f t="shared" si="19"/>
        <v>28225000</v>
      </c>
      <c r="BD19" s="142">
        <f t="shared" ref="BD19:BE19" si="20">BD20+BD24</f>
        <v>6196000</v>
      </c>
      <c r="BE19" s="142">
        <f t="shared" si="20"/>
        <v>0</v>
      </c>
      <c r="BF19" s="142">
        <f t="shared" ref="BF19" si="21">BF20+BF24</f>
        <v>0</v>
      </c>
      <c r="BG19" s="142">
        <f t="shared" ref="BG19:BH19" si="22">BG20+BG24</f>
        <v>3406000</v>
      </c>
      <c r="BH19" s="142">
        <f t="shared" si="22"/>
        <v>2965000</v>
      </c>
      <c r="BI19" s="142">
        <f t="shared" ref="BI19:BJ19" si="23">BI20+BI24</f>
        <v>0</v>
      </c>
      <c r="BJ19" s="142">
        <f t="shared" si="23"/>
        <v>825000</v>
      </c>
      <c r="BK19" s="142">
        <f t="shared" ref="BK19:BL19" si="24">BK20+BK24</f>
        <v>0</v>
      </c>
      <c r="BL19" s="142">
        <f t="shared" si="24"/>
        <v>12895000</v>
      </c>
    </row>
    <row r="20" spans="2:68">
      <c r="B20" s="174" t="s">
        <v>8</v>
      </c>
      <c r="C20" s="112" t="s">
        <v>51</v>
      </c>
      <c r="D20" s="112"/>
      <c r="E20" s="358"/>
      <c r="F20" s="113">
        <f>SUM(F21:F23)</f>
        <v>83135000</v>
      </c>
      <c r="G20" s="113">
        <f>SUM(G21:G23)</f>
        <v>83135000</v>
      </c>
      <c r="H20" s="113">
        <f>SUM(H21:H23)</f>
        <v>0</v>
      </c>
      <c r="I20" s="113">
        <f>SUM(I21:I23)</f>
        <v>0</v>
      </c>
      <c r="J20" s="113">
        <f>SUM(J21:J23)</f>
        <v>0</v>
      </c>
      <c r="K20" s="113">
        <f t="shared" ref="K20:AS20" si="25">SUM(K21:K23)</f>
        <v>0</v>
      </c>
      <c r="L20" s="113">
        <f t="shared" si="25"/>
        <v>0</v>
      </c>
      <c r="M20" s="113">
        <f t="shared" si="25"/>
        <v>0</v>
      </c>
      <c r="N20" s="113">
        <f t="shared" si="25"/>
        <v>0</v>
      </c>
      <c r="O20" s="113">
        <f t="shared" si="25"/>
        <v>0</v>
      </c>
      <c r="P20" s="113">
        <f t="shared" si="25"/>
        <v>0</v>
      </c>
      <c r="Q20" s="113">
        <f t="shared" si="25"/>
        <v>1500000</v>
      </c>
      <c r="R20" s="113">
        <f t="shared" si="25"/>
        <v>12840000</v>
      </c>
      <c r="S20" s="113">
        <f t="shared" si="25"/>
        <v>11716000</v>
      </c>
      <c r="T20" s="113">
        <f t="shared" si="25"/>
        <v>0</v>
      </c>
      <c r="U20" s="113">
        <f t="shared" si="25"/>
        <v>0</v>
      </c>
      <c r="V20" s="113">
        <f t="shared" si="25"/>
        <v>0</v>
      </c>
      <c r="W20" s="113">
        <f t="shared" si="25"/>
        <v>3406000</v>
      </c>
      <c r="X20" s="113">
        <f t="shared" si="25"/>
        <v>1485000</v>
      </c>
      <c r="Y20" s="113">
        <f t="shared" si="25"/>
        <v>3010000</v>
      </c>
      <c r="Z20" s="113">
        <f t="shared" si="25"/>
        <v>0</v>
      </c>
      <c r="AA20" s="113">
        <f t="shared" si="25"/>
        <v>0</v>
      </c>
      <c r="AB20" s="113">
        <f t="shared" si="25"/>
        <v>7100000</v>
      </c>
      <c r="AC20" s="113">
        <f t="shared" si="25"/>
        <v>825000</v>
      </c>
      <c r="AD20" s="113">
        <f t="shared" si="25"/>
        <v>0</v>
      </c>
      <c r="AE20" s="113">
        <f t="shared" si="25"/>
        <v>0</v>
      </c>
      <c r="AF20" s="113">
        <f t="shared" si="25"/>
        <v>0</v>
      </c>
      <c r="AG20" s="113">
        <f t="shared" si="25"/>
        <v>9585000</v>
      </c>
      <c r="AH20" s="113">
        <f t="shared" si="25"/>
        <v>0</v>
      </c>
      <c r="AI20" s="113">
        <f t="shared" si="25"/>
        <v>0</v>
      </c>
      <c r="AJ20" s="113">
        <f t="shared" si="25"/>
        <v>0</v>
      </c>
      <c r="AK20" s="113">
        <f t="shared" si="25"/>
        <v>0</v>
      </c>
      <c r="AL20" s="113">
        <f t="shared" si="25"/>
        <v>0</v>
      </c>
      <c r="AM20" s="113">
        <f t="shared" si="25"/>
        <v>0</v>
      </c>
      <c r="AN20" s="113">
        <f t="shared" si="25"/>
        <v>0</v>
      </c>
      <c r="AO20" s="113">
        <f t="shared" si="25"/>
        <v>0</v>
      </c>
      <c r="AP20" s="113">
        <f t="shared" si="25"/>
        <v>0</v>
      </c>
      <c r="AQ20" s="113">
        <f t="shared" si="25"/>
        <v>0</v>
      </c>
      <c r="AR20" s="113">
        <f t="shared" si="25"/>
        <v>0</v>
      </c>
      <c r="AS20" s="113">
        <f t="shared" si="25"/>
        <v>0</v>
      </c>
      <c r="AT20" s="113"/>
      <c r="AU20" s="113">
        <f>SUM(J20:AS20)</f>
        <v>51467000</v>
      </c>
      <c r="AV20" s="121">
        <f t="shared" si="7"/>
        <v>61.907740422204846</v>
      </c>
      <c r="AW20" s="122">
        <f t="shared" si="8"/>
        <v>31668000</v>
      </c>
      <c r="AX20" s="121">
        <f t="shared" si="11"/>
        <v>38.092259577795154</v>
      </c>
      <c r="AY20" s="110" t="s">
        <v>524</v>
      </c>
      <c r="AZ20" s="110" t="s">
        <v>525</v>
      </c>
      <c r="BA20" s="110" t="s">
        <v>3804</v>
      </c>
      <c r="BB20" s="113">
        <f>SUM(BB21:BB23)</f>
        <v>0</v>
      </c>
      <c r="BC20" s="113">
        <f>SUM(BC21:BC23)</f>
        <v>12840000</v>
      </c>
      <c r="BD20" s="113">
        <f>SUM(BD21:BD23)</f>
        <v>1500000</v>
      </c>
      <c r="BE20" s="113">
        <f>SUM(BE21:BE23)</f>
        <v>0</v>
      </c>
      <c r="BF20" s="113">
        <f t="shared" ref="BF20" si="26">SUM(BF21:BF23)</f>
        <v>0</v>
      </c>
      <c r="BG20" s="113">
        <f t="shared" ref="BG20:BH20" si="27">SUM(BG21:BG23)</f>
        <v>3406000</v>
      </c>
      <c r="BH20" s="113">
        <f t="shared" si="27"/>
        <v>1485000</v>
      </c>
      <c r="BI20" s="113">
        <f t="shared" ref="BI20:BJ20" si="28">SUM(BI21:BI23)</f>
        <v>0</v>
      </c>
      <c r="BJ20" s="113">
        <f t="shared" si="28"/>
        <v>825000</v>
      </c>
      <c r="BK20" s="113">
        <f t="shared" ref="BK20:BL20" si="29">SUM(BK21:BK23)</f>
        <v>0</v>
      </c>
      <c r="BL20" s="113">
        <f t="shared" si="29"/>
        <v>9585000</v>
      </c>
    </row>
    <row r="21" spans="2:68">
      <c r="B21" s="172">
        <v>521211</v>
      </c>
      <c r="C21" s="110" t="s">
        <v>7</v>
      </c>
      <c r="D21" s="110"/>
      <c r="E21" s="366"/>
      <c r="F21" s="111">
        <v>19875000</v>
      </c>
      <c r="G21" s="111">
        <v>19875000</v>
      </c>
      <c r="H21" s="111"/>
      <c r="I21" s="111">
        <f>G21-F21</f>
        <v>0</v>
      </c>
      <c r="J21" s="111"/>
      <c r="K21" s="111"/>
      <c r="L21" s="111"/>
      <c r="M21" s="111"/>
      <c r="N21" s="111"/>
      <c r="O21" s="111"/>
      <c r="P21" s="111"/>
      <c r="Q21" s="179">
        <v>1500000</v>
      </c>
      <c r="R21" s="179">
        <v>990000</v>
      </c>
      <c r="S21" s="111"/>
      <c r="T21" s="111"/>
      <c r="U21" s="111"/>
      <c r="V21" s="111"/>
      <c r="W21" s="111">
        <v>1606000</v>
      </c>
      <c r="X21" s="111">
        <v>1485000</v>
      </c>
      <c r="Y21" s="111"/>
      <c r="Z21" s="111"/>
      <c r="AA21" s="111"/>
      <c r="AB21" s="111"/>
      <c r="AC21" s="111">
        <v>825000</v>
      </c>
      <c r="AD21" s="111"/>
      <c r="AE21" s="111"/>
      <c r="AF21" s="111"/>
      <c r="AG21" s="111">
        <v>3975000</v>
      </c>
      <c r="AH21" s="111"/>
      <c r="AI21" s="111"/>
      <c r="AJ21" s="111"/>
      <c r="AK21" s="111"/>
      <c r="AL21" s="111"/>
      <c r="AM21" s="111"/>
      <c r="AN21" s="111"/>
      <c r="AO21" s="111"/>
      <c r="AP21" s="111"/>
      <c r="AQ21" s="111"/>
      <c r="AR21" s="111"/>
      <c r="AS21" s="111"/>
      <c r="AT21" s="111"/>
      <c r="AU21" s="111">
        <f>SUM(J21:AS21)</f>
        <v>10381000</v>
      </c>
      <c r="AV21" s="114">
        <f t="shared" si="7"/>
        <v>52.231446540880498</v>
      </c>
      <c r="AW21" s="115">
        <f t="shared" si="8"/>
        <v>9494000</v>
      </c>
      <c r="AX21" s="114">
        <f t="shared" si="11"/>
        <v>47.768553459119495</v>
      </c>
      <c r="AY21" s="110" t="s">
        <v>524</v>
      </c>
      <c r="AZ21" s="110" t="s">
        <v>525</v>
      </c>
      <c r="BA21" s="110" t="s">
        <v>3804</v>
      </c>
      <c r="BB21" s="111"/>
      <c r="BC21" s="179">
        <v>990000</v>
      </c>
      <c r="BD21" s="179">
        <v>1500000</v>
      </c>
      <c r="BE21" s="111"/>
      <c r="BF21" s="111"/>
      <c r="BG21" s="111">
        <v>1606000</v>
      </c>
      <c r="BH21" s="111">
        <v>1485000</v>
      </c>
      <c r="BI21" s="111"/>
      <c r="BJ21" s="111">
        <v>825000</v>
      </c>
      <c r="BK21" s="111"/>
      <c r="BL21" s="111">
        <v>3975000</v>
      </c>
    </row>
    <row r="22" spans="2:68">
      <c r="B22" s="172">
        <v>522151</v>
      </c>
      <c r="C22" s="110" t="s">
        <v>11</v>
      </c>
      <c r="D22" s="110"/>
      <c r="E22" s="366"/>
      <c r="F22" s="111">
        <v>20000000</v>
      </c>
      <c r="G22" s="111">
        <v>20000000</v>
      </c>
      <c r="H22" s="111"/>
      <c r="I22" s="111">
        <f t="shared" ref="I22:I23" si="30">G22-F22</f>
        <v>0</v>
      </c>
      <c r="J22" s="111"/>
      <c r="K22" s="111"/>
      <c r="L22" s="111"/>
      <c r="M22" s="111"/>
      <c r="N22" s="111"/>
      <c r="O22" s="111"/>
      <c r="P22" s="111"/>
      <c r="Q22" s="111"/>
      <c r="R22" s="179">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18"/>
        <v>6300000</v>
      </c>
      <c r="AV22" s="114">
        <f t="shared" si="7"/>
        <v>31.5</v>
      </c>
      <c r="AW22" s="115">
        <f t="shared" si="8"/>
        <v>13700000</v>
      </c>
      <c r="AX22" s="114">
        <f t="shared" si="11"/>
        <v>68.5</v>
      </c>
      <c r="AY22" s="110" t="s">
        <v>524</v>
      </c>
      <c r="AZ22" s="110" t="s">
        <v>525</v>
      </c>
      <c r="BA22" s="110" t="s">
        <v>3804</v>
      </c>
      <c r="BB22" s="111"/>
      <c r="BC22" s="179">
        <v>900000</v>
      </c>
      <c r="BD22" s="179"/>
      <c r="BE22" s="111"/>
      <c r="BF22" s="111"/>
      <c r="BG22" s="111"/>
      <c r="BH22" s="111"/>
      <c r="BI22" s="111"/>
      <c r="BJ22" s="111"/>
      <c r="BK22" s="111"/>
      <c r="BL22" s="111">
        <v>2400000</v>
      </c>
    </row>
    <row r="23" spans="2:68">
      <c r="B23" s="172">
        <v>524111</v>
      </c>
      <c r="C23" s="110" t="s">
        <v>19</v>
      </c>
      <c r="D23" s="110"/>
      <c r="E23" s="366"/>
      <c r="F23" s="111">
        <v>43260000</v>
      </c>
      <c r="G23" s="111">
        <v>43260000</v>
      </c>
      <c r="H23" s="111"/>
      <c r="I23" s="111">
        <f t="shared" si="30"/>
        <v>0</v>
      </c>
      <c r="J23" s="111"/>
      <c r="K23" s="111"/>
      <c r="L23" s="111"/>
      <c r="M23" s="111"/>
      <c r="N23" s="111"/>
      <c r="O23" s="111"/>
      <c r="P23" s="111"/>
      <c r="Q23" s="111"/>
      <c r="R23" s="179">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v>3210000</v>
      </c>
      <c r="AH23" s="111"/>
      <c r="AI23" s="111"/>
      <c r="AJ23" s="111"/>
      <c r="AK23" s="111"/>
      <c r="AL23" s="111"/>
      <c r="AM23" s="111"/>
      <c r="AN23" s="111"/>
      <c r="AO23" s="111"/>
      <c r="AP23" s="111"/>
      <c r="AQ23" s="111"/>
      <c r="AR23" s="111"/>
      <c r="AS23" s="111"/>
      <c r="AT23" s="111"/>
      <c r="AU23" s="111">
        <f t="shared" si="18"/>
        <v>34786000</v>
      </c>
      <c r="AV23" s="114">
        <f t="shared" si="7"/>
        <v>80.411465557096633</v>
      </c>
      <c r="AW23" s="115">
        <f t="shared" si="8"/>
        <v>8474000</v>
      </c>
      <c r="AX23" s="114">
        <f t="shared" si="11"/>
        <v>19.588534442903374</v>
      </c>
      <c r="AY23" s="110" t="s">
        <v>524</v>
      </c>
      <c r="AZ23" s="110" t="s">
        <v>525</v>
      </c>
      <c r="BA23" s="110" t="s">
        <v>3804</v>
      </c>
      <c r="BB23" s="111"/>
      <c r="BC23" s="179">
        <v>10950000</v>
      </c>
      <c r="BD23" s="179"/>
      <c r="BE23" s="111"/>
      <c r="BF23" s="111"/>
      <c r="BG23" s="111">
        <v>1800000</v>
      </c>
      <c r="BH23" s="111"/>
      <c r="BI23" s="111"/>
      <c r="BJ23" s="111"/>
      <c r="BK23" s="111"/>
      <c r="BL23" s="111">
        <v>3210000</v>
      </c>
    </row>
    <row r="24" spans="2:68">
      <c r="B24" s="174" t="s">
        <v>508</v>
      </c>
      <c r="C24" s="112" t="s">
        <v>55</v>
      </c>
      <c r="D24" s="112"/>
      <c r="E24" s="358"/>
      <c r="F24" s="113">
        <f>SUM(F25:F27)</f>
        <v>40965000</v>
      </c>
      <c r="G24" s="113">
        <f>SUM(G25:G27)</f>
        <v>40965000</v>
      </c>
      <c r="H24" s="113">
        <f>SUM(H25:H27)</f>
        <v>0</v>
      </c>
      <c r="I24" s="113">
        <f>SUM(I25:I27)</f>
        <v>0</v>
      </c>
      <c r="J24" s="113">
        <f t="shared" ref="J24:AS24" si="31">SUM(J25:J27)</f>
        <v>0</v>
      </c>
      <c r="K24" s="113">
        <f t="shared" si="31"/>
        <v>0</v>
      </c>
      <c r="L24" s="113">
        <f t="shared" si="31"/>
        <v>0</v>
      </c>
      <c r="M24" s="113">
        <f t="shared" si="31"/>
        <v>0</v>
      </c>
      <c r="N24" s="113">
        <f t="shared" si="31"/>
        <v>0</v>
      </c>
      <c r="O24" s="113">
        <f t="shared" si="31"/>
        <v>0</v>
      </c>
      <c r="P24" s="113">
        <f t="shared" si="31"/>
        <v>0</v>
      </c>
      <c r="Q24" s="113">
        <f t="shared" si="31"/>
        <v>4696000</v>
      </c>
      <c r="R24" s="113">
        <f t="shared" si="31"/>
        <v>15385000</v>
      </c>
      <c r="S24" s="113">
        <f t="shared" si="31"/>
        <v>0</v>
      </c>
      <c r="T24" s="113">
        <f t="shared" si="31"/>
        <v>0</v>
      </c>
      <c r="U24" s="113">
        <f t="shared" si="31"/>
        <v>0</v>
      </c>
      <c r="V24" s="113">
        <f t="shared" si="31"/>
        <v>0</v>
      </c>
      <c r="W24" s="113">
        <f t="shared" si="31"/>
        <v>0</v>
      </c>
      <c r="X24" s="113">
        <f t="shared" si="31"/>
        <v>1480000</v>
      </c>
      <c r="Y24" s="113">
        <f t="shared" si="31"/>
        <v>0</v>
      </c>
      <c r="Z24" s="113">
        <f t="shared" si="31"/>
        <v>0</v>
      </c>
      <c r="AA24" s="113">
        <f t="shared" si="31"/>
        <v>0</v>
      </c>
      <c r="AB24" s="113">
        <f t="shared" si="31"/>
        <v>0</v>
      </c>
      <c r="AC24" s="113">
        <f t="shared" si="31"/>
        <v>0</v>
      </c>
      <c r="AD24" s="113">
        <f t="shared" si="31"/>
        <v>0</v>
      </c>
      <c r="AE24" s="113">
        <f t="shared" si="31"/>
        <v>0</v>
      </c>
      <c r="AF24" s="113">
        <f t="shared" si="31"/>
        <v>0</v>
      </c>
      <c r="AG24" s="113">
        <f t="shared" si="31"/>
        <v>3310000</v>
      </c>
      <c r="AH24" s="113">
        <f t="shared" si="31"/>
        <v>0</v>
      </c>
      <c r="AI24" s="113">
        <f t="shared" si="31"/>
        <v>0</v>
      </c>
      <c r="AJ24" s="113">
        <f t="shared" si="31"/>
        <v>0</v>
      </c>
      <c r="AK24" s="113">
        <f t="shared" si="31"/>
        <v>0</v>
      </c>
      <c r="AL24" s="113">
        <f t="shared" si="31"/>
        <v>0</v>
      </c>
      <c r="AM24" s="113">
        <f t="shared" si="31"/>
        <v>0</v>
      </c>
      <c r="AN24" s="113">
        <f t="shared" si="31"/>
        <v>0</v>
      </c>
      <c r="AO24" s="113">
        <f t="shared" si="31"/>
        <v>0</v>
      </c>
      <c r="AP24" s="113">
        <f t="shared" si="31"/>
        <v>0</v>
      </c>
      <c r="AQ24" s="113">
        <f t="shared" si="31"/>
        <v>0</v>
      </c>
      <c r="AR24" s="113">
        <f t="shared" si="31"/>
        <v>0</v>
      </c>
      <c r="AS24" s="113">
        <f t="shared" si="31"/>
        <v>0</v>
      </c>
      <c r="AT24" s="113"/>
      <c r="AU24" s="113">
        <f>SUM(J24:AS24)</f>
        <v>24871000</v>
      </c>
      <c r="AV24" s="121">
        <f t="shared" si="7"/>
        <v>60.712803612840226</v>
      </c>
      <c r="AW24" s="122">
        <f t="shared" si="8"/>
        <v>16094000</v>
      </c>
      <c r="AX24" s="121">
        <f t="shared" si="11"/>
        <v>39.287196387159774</v>
      </c>
      <c r="AY24" s="110" t="s">
        <v>524</v>
      </c>
      <c r="AZ24" s="110" t="s">
        <v>525</v>
      </c>
      <c r="BA24" s="110" t="s">
        <v>3804</v>
      </c>
      <c r="BB24" s="113">
        <f t="shared" ref="BB24:BE24" si="32">SUM(BB25:BB27)</f>
        <v>0</v>
      </c>
      <c r="BC24" s="113">
        <f t="shared" si="32"/>
        <v>15385000</v>
      </c>
      <c r="BD24" s="113">
        <f t="shared" si="32"/>
        <v>4696000</v>
      </c>
      <c r="BE24" s="113">
        <f t="shared" si="32"/>
        <v>0</v>
      </c>
      <c r="BF24" s="113">
        <f t="shared" ref="BF24" si="33">SUM(BF25:BF27)</f>
        <v>0</v>
      </c>
      <c r="BG24" s="113">
        <f t="shared" ref="BG24:BH24" si="34">SUM(BG25:BG27)</f>
        <v>0</v>
      </c>
      <c r="BH24" s="113">
        <f t="shared" si="34"/>
        <v>1480000</v>
      </c>
      <c r="BI24" s="113">
        <f t="shared" ref="BI24:BJ24" si="35">SUM(BI25:BI27)</f>
        <v>0</v>
      </c>
      <c r="BJ24" s="113">
        <f t="shared" si="35"/>
        <v>0</v>
      </c>
      <c r="BK24" s="113">
        <f t="shared" ref="BK24:BL24" si="36">SUM(BK25:BK27)</f>
        <v>0</v>
      </c>
      <c r="BL24" s="113">
        <f t="shared" si="36"/>
        <v>3310000</v>
      </c>
    </row>
    <row r="25" spans="2:68">
      <c r="B25" s="172">
        <v>521211</v>
      </c>
      <c r="C25" s="110" t="s">
        <v>7</v>
      </c>
      <c r="D25" s="110"/>
      <c r="E25" s="366"/>
      <c r="F25" s="111">
        <v>19500000</v>
      </c>
      <c r="G25" s="111">
        <v>19500000</v>
      </c>
      <c r="H25" s="111"/>
      <c r="I25" s="111">
        <f t="shared" ref="I25:I27" si="37">G25-F25</f>
        <v>0</v>
      </c>
      <c r="J25" s="111"/>
      <c r="K25" s="111"/>
      <c r="L25" s="111"/>
      <c r="M25" s="111"/>
      <c r="N25" s="111"/>
      <c r="O25" s="111"/>
      <c r="P25" s="111"/>
      <c r="Q25" s="179">
        <v>1036000</v>
      </c>
      <c r="R25" s="179">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38">SUM(J25:AS25)</f>
        <v>6511000</v>
      </c>
      <c r="AV25" s="114">
        <f t="shared" si="7"/>
        <v>33.389743589743595</v>
      </c>
      <c r="AW25" s="115">
        <f t="shared" si="8"/>
        <v>12989000</v>
      </c>
      <c r="AX25" s="114">
        <f t="shared" si="11"/>
        <v>66.610256410256412</v>
      </c>
      <c r="AY25" s="110" t="s">
        <v>524</v>
      </c>
      <c r="AZ25" s="110" t="s">
        <v>525</v>
      </c>
      <c r="BA25" s="110" t="s">
        <v>3804</v>
      </c>
      <c r="BB25" s="111"/>
      <c r="BC25" s="179">
        <v>1525000</v>
      </c>
      <c r="BD25" s="179">
        <v>1036000</v>
      </c>
      <c r="BE25" s="111"/>
      <c r="BF25" s="111"/>
      <c r="BG25" s="111"/>
      <c r="BH25" s="111">
        <v>1480000</v>
      </c>
      <c r="BI25" s="111"/>
      <c r="BJ25" s="111"/>
      <c r="BK25" s="111"/>
      <c r="BL25" s="111">
        <v>2470000</v>
      </c>
    </row>
    <row r="26" spans="2:68">
      <c r="B26" s="172">
        <v>522151</v>
      </c>
      <c r="C26" s="110" t="s">
        <v>11</v>
      </c>
      <c r="D26" s="110"/>
      <c r="E26" s="366"/>
      <c r="F26" s="111">
        <v>4000000</v>
      </c>
      <c r="G26" s="111">
        <v>4000000</v>
      </c>
      <c r="H26" s="111"/>
      <c r="I26" s="111">
        <f t="shared" si="37"/>
        <v>0</v>
      </c>
      <c r="J26" s="111"/>
      <c r="K26" s="111"/>
      <c r="L26" s="111"/>
      <c r="M26" s="111"/>
      <c r="N26" s="111"/>
      <c r="O26" s="111"/>
      <c r="P26" s="111"/>
      <c r="Q26" s="179"/>
      <c r="R26" s="179">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38"/>
        <v>900000</v>
      </c>
      <c r="AV26" s="114">
        <f t="shared" si="7"/>
        <v>22.5</v>
      </c>
      <c r="AW26" s="115">
        <f t="shared" si="8"/>
        <v>3100000</v>
      </c>
      <c r="AX26" s="114">
        <f t="shared" si="11"/>
        <v>77.5</v>
      </c>
      <c r="AY26" s="110" t="s">
        <v>524</v>
      </c>
      <c r="AZ26" s="110" t="s">
        <v>525</v>
      </c>
      <c r="BA26" s="110" t="s">
        <v>3804</v>
      </c>
      <c r="BB26" s="111"/>
      <c r="BC26" s="179">
        <v>900000</v>
      </c>
      <c r="BD26" s="179"/>
      <c r="BE26" s="111"/>
      <c r="BF26" s="111"/>
      <c r="BG26" s="111"/>
      <c r="BH26" s="111"/>
      <c r="BI26" s="111"/>
      <c r="BJ26" s="111"/>
      <c r="BK26" s="111"/>
      <c r="BL26" s="111"/>
    </row>
    <row r="27" spans="2:68">
      <c r="B27" s="172">
        <v>524111</v>
      </c>
      <c r="C27" s="110" t="s">
        <v>19</v>
      </c>
      <c r="D27" s="110"/>
      <c r="E27" s="366"/>
      <c r="F27" s="111">
        <v>17465000</v>
      </c>
      <c r="G27" s="111">
        <v>17465000</v>
      </c>
      <c r="H27" s="111"/>
      <c r="I27" s="111">
        <f t="shared" si="37"/>
        <v>0</v>
      </c>
      <c r="J27" s="111"/>
      <c r="K27" s="111"/>
      <c r="L27" s="111"/>
      <c r="M27" s="111"/>
      <c r="N27" s="111"/>
      <c r="O27" s="111"/>
      <c r="P27" s="111"/>
      <c r="Q27" s="179">
        <v>3660000</v>
      </c>
      <c r="R27" s="179">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38"/>
        <v>17460000</v>
      </c>
      <c r="AV27" s="114">
        <f t="shared" si="7"/>
        <v>99.971371314056682</v>
      </c>
      <c r="AW27" s="115">
        <f t="shared" si="8"/>
        <v>5000</v>
      </c>
      <c r="AX27" s="114">
        <f t="shared" si="11"/>
        <v>2.8628685943315198E-2</v>
      </c>
      <c r="AY27" s="110" t="s">
        <v>524</v>
      </c>
      <c r="AZ27" s="110" t="s">
        <v>525</v>
      </c>
      <c r="BA27" s="110" t="s">
        <v>3804</v>
      </c>
      <c r="BB27" s="111"/>
      <c r="BC27" s="179">
        <v>12960000</v>
      </c>
      <c r="BD27" s="179">
        <v>3660000</v>
      </c>
      <c r="BE27" s="111"/>
      <c r="BF27" s="111"/>
      <c r="BG27" s="111"/>
      <c r="BH27" s="111"/>
      <c r="BI27" s="111"/>
      <c r="BJ27" s="111"/>
      <c r="BK27" s="111"/>
      <c r="BL27" s="111">
        <v>840000</v>
      </c>
      <c r="BP27" t="s">
        <v>3726</v>
      </c>
    </row>
    <row r="28" spans="2:68">
      <c r="B28" s="140" t="s">
        <v>517</v>
      </c>
      <c r="C28" s="141" t="s">
        <v>57</v>
      </c>
      <c r="D28" s="141"/>
      <c r="E28" s="365"/>
      <c r="F28" s="142">
        <f>F29</f>
        <v>54500000</v>
      </c>
      <c r="G28" s="142">
        <f>G29</f>
        <v>54500000</v>
      </c>
      <c r="H28" s="142">
        <f>H29</f>
        <v>0</v>
      </c>
      <c r="I28" s="142">
        <f>I29</f>
        <v>0</v>
      </c>
      <c r="J28" s="142">
        <f t="shared" ref="J28:AR28" si="39">J29</f>
        <v>0</v>
      </c>
      <c r="K28" s="142">
        <f t="shared" si="39"/>
        <v>0</v>
      </c>
      <c r="L28" s="142">
        <f t="shared" si="39"/>
        <v>0</v>
      </c>
      <c r="M28" s="142">
        <f t="shared" si="39"/>
        <v>0</v>
      </c>
      <c r="N28" s="142">
        <f t="shared" si="39"/>
        <v>0</v>
      </c>
      <c r="O28" s="142">
        <f t="shared" si="39"/>
        <v>0</v>
      </c>
      <c r="P28" s="142">
        <f t="shared" si="39"/>
        <v>0</v>
      </c>
      <c r="Q28" s="142">
        <f t="shared" si="39"/>
        <v>2700000</v>
      </c>
      <c r="R28" s="142">
        <f t="shared" si="39"/>
        <v>3540000</v>
      </c>
      <c r="S28" s="142">
        <f t="shared" si="39"/>
        <v>2840000</v>
      </c>
      <c r="T28" s="142">
        <f t="shared" si="39"/>
        <v>0</v>
      </c>
      <c r="U28" s="142">
        <f t="shared" si="39"/>
        <v>0</v>
      </c>
      <c r="V28" s="142">
        <f t="shared" si="39"/>
        <v>1250000</v>
      </c>
      <c r="W28" s="142">
        <f t="shared" si="39"/>
        <v>4280000</v>
      </c>
      <c r="X28" s="142">
        <f t="shared" si="39"/>
        <v>9244500</v>
      </c>
      <c r="Y28" s="142">
        <f t="shared" si="39"/>
        <v>360000</v>
      </c>
      <c r="Z28" s="142">
        <f t="shared" si="39"/>
        <v>0</v>
      </c>
      <c r="AA28" s="142">
        <f t="shared" si="39"/>
        <v>0</v>
      </c>
      <c r="AB28" s="142">
        <f t="shared" si="39"/>
        <v>4801085</v>
      </c>
      <c r="AC28" s="142">
        <f t="shared" si="39"/>
        <v>1500000</v>
      </c>
      <c r="AD28" s="142">
        <f t="shared" si="39"/>
        <v>0</v>
      </c>
      <c r="AE28" s="142">
        <f t="shared" si="39"/>
        <v>0</v>
      </c>
      <c r="AF28" s="142">
        <f t="shared" si="39"/>
        <v>0</v>
      </c>
      <c r="AG28" s="142">
        <f t="shared" si="39"/>
        <v>0</v>
      </c>
      <c r="AH28" s="142">
        <f t="shared" si="39"/>
        <v>0</v>
      </c>
      <c r="AI28" s="142">
        <f t="shared" si="39"/>
        <v>0</v>
      </c>
      <c r="AJ28" s="142">
        <f t="shared" si="39"/>
        <v>0</v>
      </c>
      <c r="AK28" s="142">
        <f t="shared" si="39"/>
        <v>0</v>
      </c>
      <c r="AL28" s="142">
        <f t="shared" si="39"/>
        <v>0</v>
      </c>
      <c r="AM28" s="142">
        <f t="shared" si="39"/>
        <v>0</v>
      </c>
      <c r="AN28" s="142">
        <f t="shared" si="39"/>
        <v>0</v>
      </c>
      <c r="AO28" s="142">
        <f t="shared" si="39"/>
        <v>0</v>
      </c>
      <c r="AP28" s="142">
        <f t="shared" si="39"/>
        <v>0</v>
      </c>
      <c r="AQ28" s="142">
        <f t="shared" si="39"/>
        <v>0</v>
      </c>
      <c r="AR28" s="142">
        <f t="shared" si="39"/>
        <v>0</v>
      </c>
      <c r="AS28" s="142">
        <f>AS29</f>
        <v>0</v>
      </c>
      <c r="AT28" s="142"/>
      <c r="AU28" s="142">
        <f>SUM(J28:AS28)</f>
        <v>30515585</v>
      </c>
      <c r="AV28" s="143">
        <f t="shared" si="7"/>
        <v>55.991899082568807</v>
      </c>
      <c r="AW28" s="144">
        <f>F28-AU28</f>
        <v>23984415</v>
      </c>
      <c r="AX28" s="143">
        <f t="shared" si="11"/>
        <v>44.008100917431193</v>
      </c>
      <c r="AY28" s="110" t="s">
        <v>524</v>
      </c>
      <c r="AZ28" s="110" t="s">
        <v>527</v>
      </c>
      <c r="BA28" s="110" t="s">
        <v>3804</v>
      </c>
      <c r="BB28" s="142">
        <f t="shared" ref="BB28:BL28" si="40">BB29</f>
        <v>0</v>
      </c>
      <c r="BC28" s="142">
        <f t="shared" si="40"/>
        <v>3540000</v>
      </c>
      <c r="BD28" s="142">
        <f t="shared" si="40"/>
        <v>2700000</v>
      </c>
      <c r="BE28" s="142">
        <f t="shared" si="40"/>
        <v>0</v>
      </c>
      <c r="BF28" s="142">
        <f t="shared" si="40"/>
        <v>0</v>
      </c>
      <c r="BG28" s="142">
        <f t="shared" si="40"/>
        <v>4280000</v>
      </c>
      <c r="BH28" s="142">
        <f t="shared" si="40"/>
        <v>9244500</v>
      </c>
      <c r="BI28" s="142">
        <f t="shared" si="40"/>
        <v>0</v>
      </c>
      <c r="BJ28" s="142">
        <f t="shared" si="40"/>
        <v>1500000</v>
      </c>
      <c r="BK28" s="142">
        <f t="shared" si="40"/>
        <v>0</v>
      </c>
      <c r="BL28" s="142">
        <f t="shared" si="40"/>
        <v>0</v>
      </c>
    </row>
    <row r="29" spans="2:68">
      <c r="B29" s="174" t="s">
        <v>8</v>
      </c>
      <c r="C29" s="112" t="s">
        <v>59</v>
      </c>
      <c r="D29" s="112"/>
      <c r="E29" s="358"/>
      <c r="F29" s="113">
        <f>SUM(F30:F31)</f>
        <v>54500000</v>
      </c>
      <c r="G29" s="113">
        <f>SUM(G30:G31)</f>
        <v>54500000</v>
      </c>
      <c r="H29" s="113">
        <f>SUM(H30:H31)</f>
        <v>0</v>
      </c>
      <c r="I29" s="113">
        <f>SUM(I30:I31)</f>
        <v>0</v>
      </c>
      <c r="J29" s="113">
        <f t="shared" ref="J29:AS29" si="41">SUM(J30:J31)</f>
        <v>0</v>
      </c>
      <c r="K29" s="113">
        <f t="shared" si="41"/>
        <v>0</v>
      </c>
      <c r="L29" s="113">
        <f t="shared" si="41"/>
        <v>0</v>
      </c>
      <c r="M29" s="113">
        <f t="shared" si="41"/>
        <v>0</v>
      </c>
      <c r="N29" s="113">
        <f t="shared" si="41"/>
        <v>0</v>
      </c>
      <c r="O29" s="113">
        <f t="shared" si="41"/>
        <v>0</v>
      </c>
      <c r="P29" s="113">
        <f t="shared" si="41"/>
        <v>0</v>
      </c>
      <c r="Q29" s="113">
        <f t="shared" si="41"/>
        <v>2700000</v>
      </c>
      <c r="R29" s="113">
        <f t="shared" si="41"/>
        <v>3540000</v>
      </c>
      <c r="S29" s="113">
        <f t="shared" si="41"/>
        <v>2840000</v>
      </c>
      <c r="T29" s="113">
        <f t="shared" si="41"/>
        <v>0</v>
      </c>
      <c r="U29" s="113">
        <f t="shared" si="41"/>
        <v>0</v>
      </c>
      <c r="V29" s="113">
        <f t="shared" si="41"/>
        <v>1250000</v>
      </c>
      <c r="W29" s="113">
        <f t="shared" si="41"/>
        <v>4280000</v>
      </c>
      <c r="X29" s="113">
        <f t="shared" si="41"/>
        <v>9244500</v>
      </c>
      <c r="Y29" s="113">
        <f t="shared" si="41"/>
        <v>360000</v>
      </c>
      <c r="Z29" s="113">
        <f t="shared" si="41"/>
        <v>0</v>
      </c>
      <c r="AA29" s="113">
        <f t="shared" si="41"/>
        <v>0</v>
      </c>
      <c r="AB29" s="113">
        <f t="shared" si="41"/>
        <v>4801085</v>
      </c>
      <c r="AC29" s="113">
        <f t="shared" si="41"/>
        <v>1500000</v>
      </c>
      <c r="AD29" s="113">
        <f t="shared" si="41"/>
        <v>0</v>
      </c>
      <c r="AE29" s="113">
        <f t="shared" si="41"/>
        <v>0</v>
      </c>
      <c r="AF29" s="113">
        <f t="shared" si="41"/>
        <v>0</v>
      </c>
      <c r="AG29" s="113">
        <f t="shared" si="41"/>
        <v>0</v>
      </c>
      <c r="AH29" s="113">
        <f t="shared" si="41"/>
        <v>0</v>
      </c>
      <c r="AI29" s="113">
        <f t="shared" si="41"/>
        <v>0</v>
      </c>
      <c r="AJ29" s="113">
        <f t="shared" si="41"/>
        <v>0</v>
      </c>
      <c r="AK29" s="113">
        <f t="shared" si="41"/>
        <v>0</v>
      </c>
      <c r="AL29" s="113">
        <f t="shared" si="41"/>
        <v>0</v>
      </c>
      <c r="AM29" s="113">
        <f t="shared" si="41"/>
        <v>0</v>
      </c>
      <c r="AN29" s="113">
        <f t="shared" si="41"/>
        <v>0</v>
      </c>
      <c r="AO29" s="113">
        <f t="shared" si="41"/>
        <v>0</v>
      </c>
      <c r="AP29" s="113">
        <f t="shared" si="41"/>
        <v>0</v>
      </c>
      <c r="AQ29" s="113">
        <f t="shared" si="41"/>
        <v>0</v>
      </c>
      <c r="AR29" s="113">
        <f t="shared" si="41"/>
        <v>0</v>
      </c>
      <c r="AS29" s="113">
        <f t="shared" si="41"/>
        <v>0</v>
      </c>
      <c r="AT29" s="113"/>
      <c r="AU29" s="113">
        <f t="shared" si="38"/>
        <v>30515585</v>
      </c>
      <c r="AV29" s="121">
        <f t="shared" si="7"/>
        <v>55.991899082568807</v>
      </c>
      <c r="AW29" s="122">
        <f t="shared" si="8"/>
        <v>23984415</v>
      </c>
      <c r="AX29" s="121">
        <f t="shared" si="11"/>
        <v>44.008100917431193</v>
      </c>
      <c r="AY29" s="110" t="s">
        <v>524</v>
      </c>
      <c r="AZ29" s="110" t="s">
        <v>527</v>
      </c>
      <c r="BA29" s="110" t="s">
        <v>3804</v>
      </c>
      <c r="BB29" s="113">
        <f t="shared" ref="BB29" si="42">SUM(BB30:BB31)</f>
        <v>0</v>
      </c>
      <c r="BC29" s="113">
        <f t="shared" ref="BC29:BD29" si="43">SUM(BC30:BC31)</f>
        <v>3540000</v>
      </c>
      <c r="BD29" s="113">
        <f t="shared" si="43"/>
        <v>2700000</v>
      </c>
      <c r="BE29" s="113">
        <f t="shared" ref="BE29" si="44">SUM(BE30:BE31)</f>
        <v>0</v>
      </c>
      <c r="BF29" s="113">
        <f t="shared" ref="BF29" si="45">SUM(BF30:BF31)</f>
        <v>0</v>
      </c>
      <c r="BG29" s="113">
        <f t="shared" ref="BG29:BH29" si="46">SUM(BG30:BG31)</f>
        <v>4280000</v>
      </c>
      <c r="BH29" s="113">
        <f t="shared" si="46"/>
        <v>9244500</v>
      </c>
      <c r="BI29" s="113">
        <f t="shared" ref="BI29:BJ29" si="47">SUM(BI30:BI31)</f>
        <v>0</v>
      </c>
      <c r="BJ29" s="113">
        <f t="shared" si="47"/>
        <v>1500000</v>
      </c>
      <c r="BK29" s="113">
        <f t="shared" ref="BK29:BL29" si="48">SUM(BK30:BK31)</f>
        <v>0</v>
      </c>
      <c r="BL29" s="113">
        <f t="shared" si="48"/>
        <v>0</v>
      </c>
    </row>
    <row r="30" spans="2:68">
      <c r="B30" s="172">
        <v>521211</v>
      </c>
      <c r="C30" s="110" t="s">
        <v>7</v>
      </c>
      <c r="D30" s="110"/>
      <c r="E30" s="366"/>
      <c r="F30" s="111">
        <v>21250000</v>
      </c>
      <c r="G30" s="111">
        <v>21250000</v>
      </c>
      <c r="H30" s="111"/>
      <c r="I30" s="111">
        <f t="shared" ref="I30:I31" si="49">G30-F30</f>
        <v>0</v>
      </c>
      <c r="J30" s="111"/>
      <c r="K30" s="111"/>
      <c r="L30" s="111"/>
      <c r="M30" s="111"/>
      <c r="N30" s="111"/>
      <c r="O30" s="111"/>
      <c r="P30" s="111"/>
      <c r="Q30" s="111"/>
      <c r="R30" s="179">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38"/>
        <v>4620000</v>
      </c>
      <c r="AV30" s="114">
        <f t="shared" si="7"/>
        <v>21.741176470588236</v>
      </c>
      <c r="AW30" s="115">
        <f>F30-AU30</f>
        <v>16630000</v>
      </c>
      <c r="AX30" s="114">
        <f t="shared" si="11"/>
        <v>78.258823529411771</v>
      </c>
      <c r="AY30" s="110" t="s">
        <v>524</v>
      </c>
      <c r="AZ30" s="110" t="s">
        <v>527</v>
      </c>
      <c r="BA30" s="110" t="s">
        <v>3804</v>
      </c>
      <c r="BB30" s="111"/>
      <c r="BC30" s="179">
        <v>2460000</v>
      </c>
      <c r="BD30" s="179"/>
      <c r="BE30" s="111"/>
      <c r="BF30" s="111"/>
      <c r="BG30" s="111">
        <v>660000</v>
      </c>
      <c r="BH30" s="111"/>
      <c r="BI30" s="111"/>
      <c r="BJ30" s="111">
        <v>1500000</v>
      </c>
      <c r="BK30" s="111"/>
      <c r="BL30" s="111"/>
    </row>
    <row r="31" spans="2:68">
      <c r="B31" s="172">
        <v>524111</v>
      </c>
      <c r="C31" s="110" t="s">
        <v>19</v>
      </c>
      <c r="D31" s="110"/>
      <c r="E31" s="366"/>
      <c r="F31" s="111">
        <v>33250000</v>
      </c>
      <c r="G31" s="111">
        <v>33250000</v>
      </c>
      <c r="H31" s="111"/>
      <c r="I31" s="111">
        <f t="shared" si="49"/>
        <v>0</v>
      </c>
      <c r="J31" s="111"/>
      <c r="K31" s="111"/>
      <c r="L31" s="111"/>
      <c r="M31" s="111"/>
      <c r="N31" s="111"/>
      <c r="O31" s="111"/>
      <c r="P31" s="111"/>
      <c r="Q31" s="179">
        <v>2700000</v>
      </c>
      <c r="R31" s="179">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38"/>
        <v>25895585</v>
      </c>
      <c r="AV31" s="114">
        <f t="shared" si="7"/>
        <v>77.881458646616537</v>
      </c>
      <c r="AW31" s="115">
        <f t="shared" si="8"/>
        <v>7354415</v>
      </c>
      <c r="AX31" s="114">
        <f t="shared" si="11"/>
        <v>22.11854135338346</v>
      </c>
      <c r="AY31" s="110" t="s">
        <v>524</v>
      </c>
      <c r="AZ31" s="110" t="s">
        <v>527</v>
      </c>
      <c r="BA31" s="110" t="s">
        <v>3804</v>
      </c>
      <c r="BB31" s="111"/>
      <c r="BC31" s="179">
        <v>1080000</v>
      </c>
      <c r="BD31" s="179">
        <v>2700000</v>
      </c>
      <c r="BE31" s="111"/>
      <c r="BF31" s="111"/>
      <c r="BG31" s="111">
        <v>3620000</v>
      </c>
      <c r="BH31" s="111">
        <v>9244500</v>
      </c>
      <c r="BI31" s="111"/>
      <c r="BJ31" s="111"/>
      <c r="BK31" s="111"/>
      <c r="BL31" s="111"/>
    </row>
    <row r="32" spans="2:68">
      <c r="B32" s="140" t="s">
        <v>519</v>
      </c>
      <c r="C32" s="141" t="s">
        <v>61</v>
      </c>
      <c r="D32" s="141"/>
      <c r="E32" s="365"/>
      <c r="F32" s="142">
        <f>F33+F41+F48</f>
        <v>686300000</v>
      </c>
      <c r="G32" s="142">
        <f>G33+G41+G48</f>
        <v>686300000</v>
      </c>
      <c r="H32" s="142">
        <f>H33+H41+H48</f>
        <v>0</v>
      </c>
      <c r="I32" s="142">
        <f>I33+I41+I48</f>
        <v>0</v>
      </c>
      <c r="J32" s="142">
        <f t="shared" ref="J32:AS32" si="50">J33+J41+J48</f>
        <v>0</v>
      </c>
      <c r="K32" s="142">
        <f t="shared" si="50"/>
        <v>0</v>
      </c>
      <c r="L32" s="142">
        <f t="shared" si="50"/>
        <v>0</v>
      </c>
      <c r="M32" s="142">
        <f t="shared" si="50"/>
        <v>0</v>
      </c>
      <c r="N32" s="142">
        <f t="shared" si="50"/>
        <v>0</v>
      </c>
      <c r="O32" s="142">
        <f t="shared" si="50"/>
        <v>0</v>
      </c>
      <c r="P32" s="142">
        <f t="shared" si="50"/>
        <v>0</v>
      </c>
      <c r="Q32" s="142">
        <f t="shared" si="50"/>
        <v>7572800</v>
      </c>
      <c r="R32" s="142">
        <f t="shared" si="50"/>
        <v>35690450</v>
      </c>
      <c r="S32" s="142">
        <f t="shared" si="50"/>
        <v>6180000</v>
      </c>
      <c r="T32" s="142">
        <f t="shared" si="50"/>
        <v>0</v>
      </c>
      <c r="U32" s="142">
        <f t="shared" si="50"/>
        <v>0</v>
      </c>
      <c r="V32" s="142">
        <f t="shared" si="50"/>
        <v>930000</v>
      </c>
      <c r="W32" s="142">
        <f t="shared" si="50"/>
        <v>1074100</v>
      </c>
      <c r="X32" s="142">
        <f t="shared" si="50"/>
        <v>63914400</v>
      </c>
      <c r="Y32" s="142">
        <f t="shared" si="50"/>
        <v>98818490</v>
      </c>
      <c r="Z32" s="142">
        <f t="shared" si="50"/>
        <v>0</v>
      </c>
      <c r="AA32" s="142">
        <f t="shared" si="50"/>
        <v>0</v>
      </c>
      <c r="AB32" s="142">
        <f t="shared" si="50"/>
        <v>79603950</v>
      </c>
      <c r="AC32" s="142">
        <f t="shared" si="50"/>
        <v>0</v>
      </c>
      <c r="AD32" s="142">
        <f t="shared" si="50"/>
        <v>0</v>
      </c>
      <c r="AE32" s="142">
        <f t="shared" si="50"/>
        <v>0</v>
      </c>
      <c r="AF32" s="142">
        <f t="shared" si="50"/>
        <v>0</v>
      </c>
      <c r="AG32" s="142">
        <f t="shared" si="50"/>
        <v>72184250</v>
      </c>
      <c r="AH32" s="142">
        <f t="shared" si="50"/>
        <v>0</v>
      </c>
      <c r="AI32" s="142">
        <f t="shared" si="50"/>
        <v>0</v>
      </c>
      <c r="AJ32" s="142">
        <f t="shared" si="50"/>
        <v>0</v>
      </c>
      <c r="AK32" s="142">
        <f t="shared" si="50"/>
        <v>0</v>
      </c>
      <c r="AL32" s="142">
        <f t="shared" si="50"/>
        <v>0</v>
      </c>
      <c r="AM32" s="142">
        <f t="shared" si="50"/>
        <v>0</v>
      </c>
      <c r="AN32" s="142">
        <f t="shared" si="50"/>
        <v>0</v>
      </c>
      <c r="AO32" s="142">
        <f t="shared" si="50"/>
        <v>0</v>
      </c>
      <c r="AP32" s="142">
        <f t="shared" si="50"/>
        <v>0</v>
      </c>
      <c r="AQ32" s="142">
        <f t="shared" si="50"/>
        <v>0</v>
      </c>
      <c r="AR32" s="142">
        <f t="shared" si="50"/>
        <v>0</v>
      </c>
      <c r="AS32" s="142">
        <f t="shared" si="50"/>
        <v>0</v>
      </c>
      <c r="AT32" s="142"/>
      <c r="AU32" s="142">
        <f>SUM(J32:AS32)</f>
        <v>365968440</v>
      </c>
      <c r="AV32" s="143">
        <f t="shared" si="7"/>
        <v>53.324849191315749</v>
      </c>
      <c r="AW32" s="144">
        <f t="shared" si="8"/>
        <v>320331560</v>
      </c>
      <c r="AX32" s="143">
        <f t="shared" si="11"/>
        <v>46.675150808684251</v>
      </c>
      <c r="AY32" s="110" t="s">
        <v>528</v>
      </c>
      <c r="AZ32" s="110" t="s">
        <v>529</v>
      </c>
      <c r="BA32" s="110" t="s">
        <v>3804</v>
      </c>
      <c r="BB32" s="142">
        <f t="shared" ref="BB32" si="51">BB33+BB41+BB48</f>
        <v>0</v>
      </c>
      <c r="BC32" s="142">
        <f t="shared" ref="BC32:BD32" si="52">BC33+BC41+BC48</f>
        <v>35690450</v>
      </c>
      <c r="BD32" s="142">
        <f t="shared" si="52"/>
        <v>7572800</v>
      </c>
      <c r="BE32" s="142">
        <f t="shared" ref="BE32" si="53">BE33+BE41+BE48</f>
        <v>0</v>
      </c>
      <c r="BF32" s="142">
        <f t="shared" ref="BF32" si="54">BF33+BF41+BF48</f>
        <v>0</v>
      </c>
      <c r="BG32" s="142">
        <f t="shared" ref="BG32:BH32" si="55">BG33+BG41+BG48</f>
        <v>1074100</v>
      </c>
      <c r="BH32" s="142">
        <f t="shared" si="55"/>
        <v>63914400</v>
      </c>
      <c r="BI32" s="142">
        <f t="shared" ref="BI32:BJ32" si="56">BI33+BI41+BI48</f>
        <v>0</v>
      </c>
      <c r="BJ32" s="142">
        <f t="shared" si="56"/>
        <v>0</v>
      </c>
      <c r="BK32" s="142">
        <f t="shared" ref="BK32:BL32" si="57">BK33+BK41+BK48</f>
        <v>0</v>
      </c>
      <c r="BL32" s="142">
        <f t="shared" si="57"/>
        <v>72184250</v>
      </c>
    </row>
    <row r="33" spans="2:64">
      <c r="B33" s="174" t="s">
        <v>8</v>
      </c>
      <c r="C33" s="112" t="s">
        <v>62</v>
      </c>
      <c r="D33" s="112"/>
      <c r="E33" s="358"/>
      <c r="F33" s="113">
        <f>SUM(F34:F40)</f>
        <v>386924000</v>
      </c>
      <c r="G33" s="113">
        <f>SUM(G34:G40)</f>
        <v>386924000</v>
      </c>
      <c r="H33" s="113">
        <f>SUM(H34:H40)</f>
        <v>0</v>
      </c>
      <c r="I33" s="113">
        <f>SUM(I34:I40)</f>
        <v>0</v>
      </c>
      <c r="J33" s="113">
        <f t="shared" ref="J33:AS33" si="58">SUM(J34:J40)</f>
        <v>0</v>
      </c>
      <c r="K33" s="113">
        <f t="shared" si="58"/>
        <v>0</v>
      </c>
      <c r="L33" s="113">
        <f t="shared" si="58"/>
        <v>0</v>
      </c>
      <c r="M33" s="113">
        <f t="shared" si="58"/>
        <v>0</v>
      </c>
      <c r="N33" s="113">
        <f t="shared" si="58"/>
        <v>0</v>
      </c>
      <c r="O33" s="113">
        <f t="shared" si="58"/>
        <v>0</v>
      </c>
      <c r="P33" s="113">
        <f t="shared" si="58"/>
        <v>0</v>
      </c>
      <c r="Q33" s="113">
        <f t="shared" si="58"/>
        <v>7572800</v>
      </c>
      <c r="R33" s="113">
        <f t="shared" si="58"/>
        <v>16947450</v>
      </c>
      <c r="S33" s="113">
        <f t="shared" si="58"/>
        <v>6180000</v>
      </c>
      <c r="T33" s="113">
        <f t="shared" si="58"/>
        <v>0</v>
      </c>
      <c r="U33" s="113">
        <f t="shared" si="58"/>
        <v>0</v>
      </c>
      <c r="V33" s="113">
        <f t="shared" si="58"/>
        <v>930000</v>
      </c>
      <c r="W33" s="113">
        <f t="shared" si="58"/>
        <v>771250</v>
      </c>
      <c r="X33" s="113">
        <f t="shared" si="58"/>
        <v>3813500</v>
      </c>
      <c r="Y33" s="113">
        <f t="shared" si="58"/>
        <v>22708650</v>
      </c>
      <c r="Z33" s="113">
        <f t="shared" si="58"/>
        <v>0</v>
      </c>
      <c r="AA33" s="113">
        <f t="shared" si="58"/>
        <v>0</v>
      </c>
      <c r="AB33" s="113">
        <f t="shared" si="58"/>
        <v>79603950</v>
      </c>
      <c r="AC33" s="113">
        <f t="shared" si="58"/>
        <v>0</v>
      </c>
      <c r="AD33" s="113">
        <f t="shared" si="58"/>
        <v>0</v>
      </c>
      <c r="AE33" s="113">
        <f t="shared" si="58"/>
        <v>0</v>
      </c>
      <c r="AF33" s="113">
        <f t="shared" si="58"/>
        <v>0</v>
      </c>
      <c r="AG33" s="113">
        <f t="shared" si="58"/>
        <v>72184250</v>
      </c>
      <c r="AH33" s="113">
        <f t="shared" si="58"/>
        <v>0</v>
      </c>
      <c r="AI33" s="113">
        <f t="shared" si="58"/>
        <v>0</v>
      </c>
      <c r="AJ33" s="113">
        <f t="shared" si="58"/>
        <v>0</v>
      </c>
      <c r="AK33" s="113">
        <f t="shared" si="58"/>
        <v>0</v>
      </c>
      <c r="AL33" s="113">
        <f t="shared" si="58"/>
        <v>0</v>
      </c>
      <c r="AM33" s="113">
        <f t="shared" si="58"/>
        <v>0</v>
      </c>
      <c r="AN33" s="113">
        <f t="shared" si="58"/>
        <v>0</v>
      </c>
      <c r="AO33" s="113">
        <f t="shared" si="58"/>
        <v>0</v>
      </c>
      <c r="AP33" s="113">
        <f t="shared" si="58"/>
        <v>0</v>
      </c>
      <c r="AQ33" s="113">
        <f t="shared" si="58"/>
        <v>0</v>
      </c>
      <c r="AR33" s="113">
        <f t="shared" si="58"/>
        <v>0</v>
      </c>
      <c r="AS33" s="113">
        <f t="shared" si="58"/>
        <v>0</v>
      </c>
      <c r="AT33" s="113"/>
      <c r="AU33" s="113">
        <f t="shared" si="38"/>
        <v>210711850</v>
      </c>
      <c r="AV33" s="121">
        <f t="shared" si="7"/>
        <v>54.458201093754845</v>
      </c>
      <c r="AW33" s="122">
        <f t="shared" si="8"/>
        <v>176212150</v>
      </c>
      <c r="AX33" s="121">
        <f t="shared" si="11"/>
        <v>45.541798906245155</v>
      </c>
      <c r="AY33" s="110" t="s">
        <v>528</v>
      </c>
      <c r="AZ33" s="110" t="s">
        <v>529</v>
      </c>
      <c r="BA33" s="110" t="s">
        <v>3804</v>
      </c>
      <c r="BB33" s="113">
        <f t="shared" ref="BB33" si="59">SUM(BB34:BB40)</f>
        <v>0</v>
      </c>
      <c r="BC33" s="113">
        <f t="shared" ref="BC33:BD33" si="60">SUM(BC34:BC40)</f>
        <v>16947450</v>
      </c>
      <c r="BD33" s="113">
        <f t="shared" si="60"/>
        <v>7572800</v>
      </c>
      <c r="BE33" s="113">
        <f t="shared" ref="BE33" si="61">SUM(BE34:BE40)</f>
        <v>0</v>
      </c>
      <c r="BF33" s="113">
        <f t="shared" ref="BF33" si="62">SUM(BF34:BF40)</f>
        <v>0</v>
      </c>
      <c r="BG33" s="113">
        <f t="shared" ref="BG33:BH33" si="63">SUM(BG34:BG40)</f>
        <v>771250</v>
      </c>
      <c r="BH33" s="113">
        <f t="shared" si="63"/>
        <v>3813500</v>
      </c>
      <c r="BI33" s="113">
        <f t="shared" ref="BI33:BJ33" si="64">SUM(BI34:BI40)</f>
        <v>0</v>
      </c>
      <c r="BJ33" s="113">
        <f t="shared" si="64"/>
        <v>0</v>
      </c>
      <c r="BK33" s="113">
        <f t="shared" ref="BK33:BL33" si="65">SUM(BK34:BK40)</f>
        <v>0</v>
      </c>
      <c r="BL33" s="113">
        <f t="shared" si="65"/>
        <v>72184250</v>
      </c>
    </row>
    <row r="34" spans="2:64">
      <c r="B34" s="172">
        <v>521211</v>
      </c>
      <c r="C34" s="110" t="s">
        <v>7</v>
      </c>
      <c r="D34" s="110"/>
      <c r="E34" s="366"/>
      <c r="F34" s="111">
        <v>64900000</v>
      </c>
      <c r="G34" s="111">
        <v>64900000</v>
      </c>
      <c r="H34" s="111"/>
      <c r="I34" s="111">
        <f t="shared" ref="I34:I40" si="66">G34-F34</f>
        <v>0</v>
      </c>
      <c r="J34" s="111"/>
      <c r="K34" s="111"/>
      <c r="L34" s="111"/>
      <c r="M34" s="111"/>
      <c r="N34" s="111"/>
      <c r="O34" s="111"/>
      <c r="P34" s="111"/>
      <c r="Q34" s="179">
        <v>1461500</v>
      </c>
      <c r="R34" s="179">
        <v>2871000</v>
      </c>
      <c r="S34" s="111"/>
      <c r="T34" s="111"/>
      <c r="U34" s="111"/>
      <c r="V34" s="111"/>
      <c r="W34" s="111">
        <v>440000</v>
      </c>
      <c r="X34" s="111">
        <v>1422500</v>
      </c>
      <c r="Y34" s="111"/>
      <c r="Z34" s="111"/>
      <c r="AA34" s="111"/>
      <c r="AB34" s="111"/>
      <c r="AC34" s="111"/>
      <c r="AD34" s="111"/>
      <c r="AE34" s="111"/>
      <c r="AF34" s="111"/>
      <c r="AG34" s="111">
        <v>29245750</v>
      </c>
      <c r="AH34" s="111"/>
      <c r="AI34" s="111"/>
      <c r="AJ34" s="111"/>
      <c r="AK34" s="111"/>
      <c r="AL34" s="111"/>
      <c r="AM34" s="111"/>
      <c r="AN34" s="111"/>
      <c r="AO34" s="111"/>
      <c r="AP34" s="111"/>
      <c r="AQ34" s="111"/>
      <c r="AR34" s="111"/>
      <c r="AS34" s="111"/>
      <c r="AT34" s="111"/>
      <c r="AU34" s="111">
        <f t="shared" si="38"/>
        <v>35440750</v>
      </c>
      <c r="AV34" s="114">
        <f t="shared" si="7"/>
        <v>54.608243451463792</v>
      </c>
      <c r="AW34" s="115">
        <f>F34-AU34</f>
        <v>29459250</v>
      </c>
      <c r="AX34" s="114">
        <f t="shared" si="11"/>
        <v>45.391756548536208</v>
      </c>
      <c r="AY34" s="110" t="s">
        <v>528</v>
      </c>
      <c r="AZ34" s="110" t="s">
        <v>529</v>
      </c>
      <c r="BA34" s="110" t="s">
        <v>3804</v>
      </c>
      <c r="BB34" s="111"/>
      <c r="BC34" s="179">
        <v>2871000</v>
      </c>
      <c r="BD34" s="179">
        <v>1461500</v>
      </c>
      <c r="BE34" s="111"/>
      <c r="BF34" s="111"/>
      <c r="BG34" s="111">
        <v>440000</v>
      </c>
      <c r="BH34" s="111">
        <v>1422500</v>
      </c>
      <c r="BI34" s="111"/>
      <c r="BJ34" s="111"/>
      <c r="BK34" s="111"/>
      <c r="BL34" s="111">
        <v>29245750</v>
      </c>
    </row>
    <row r="35" spans="2:64">
      <c r="B35" s="172">
        <v>521219</v>
      </c>
      <c r="C35" s="110" t="s">
        <v>53</v>
      </c>
      <c r="D35" s="110"/>
      <c r="E35" s="366"/>
      <c r="F35" s="111">
        <v>6000000</v>
      </c>
      <c r="G35" s="111">
        <v>6000000</v>
      </c>
      <c r="H35" s="111"/>
      <c r="I35" s="111">
        <f t="shared" si="66"/>
        <v>0</v>
      </c>
      <c r="J35" s="111"/>
      <c r="K35" s="111"/>
      <c r="L35" s="111"/>
      <c r="M35" s="111"/>
      <c r="N35" s="111"/>
      <c r="O35" s="111"/>
      <c r="P35" s="111"/>
      <c r="Q35" s="179">
        <v>331300</v>
      </c>
      <c r="R35" s="179">
        <v>300450</v>
      </c>
      <c r="S35" s="111"/>
      <c r="T35" s="111"/>
      <c r="U35" s="111"/>
      <c r="V35" s="111"/>
      <c r="W35" s="111">
        <v>331250</v>
      </c>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f t="shared" si="38"/>
        <v>963000</v>
      </c>
      <c r="AV35" s="114">
        <f t="shared" si="7"/>
        <v>16.05</v>
      </c>
      <c r="AW35" s="115">
        <f t="shared" si="8"/>
        <v>5037000</v>
      </c>
      <c r="AX35" s="114">
        <f t="shared" si="11"/>
        <v>83.95</v>
      </c>
      <c r="AY35" s="110" t="s">
        <v>528</v>
      </c>
      <c r="AZ35" s="110" t="s">
        <v>529</v>
      </c>
      <c r="BA35" s="110" t="s">
        <v>3804</v>
      </c>
      <c r="BB35" s="111"/>
      <c r="BC35" s="179">
        <v>300450</v>
      </c>
      <c r="BD35" s="179">
        <v>331300</v>
      </c>
      <c r="BE35" s="111"/>
      <c r="BF35" s="111"/>
      <c r="BG35" s="111">
        <v>331250</v>
      </c>
      <c r="BH35" s="111"/>
      <c r="BI35" s="111"/>
      <c r="BJ35" s="111"/>
      <c r="BK35" s="111"/>
      <c r="BL35" s="111"/>
    </row>
    <row r="36" spans="2:64">
      <c r="B36" s="172">
        <v>521811</v>
      </c>
      <c r="C36" s="110" t="s">
        <v>64</v>
      </c>
      <c r="D36" s="110"/>
      <c r="E36" s="366"/>
      <c r="F36" s="111">
        <v>30000000</v>
      </c>
      <c r="G36" s="111">
        <v>30000000</v>
      </c>
      <c r="H36" s="111"/>
      <c r="I36" s="111">
        <f t="shared" si="66"/>
        <v>0</v>
      </c>
      <c r="J36" s="111"/>
      <c r="K36" s="111"/>
      <c r="L36" s="111"/>
      <c r="M36" s="111"/>
      <c r="N36" s="111"/>
      <c r="O36" s="111"/>
      <c r="P36" s="111"/>
      <c r="Q36" s="179">
        <v>2300000</v>
      </c>
      <c r="R36" s="179">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38"/>
        <v>12006500</v>
      </c>
      <c r="AV36" s="114">
        <f t="shared" si="7"/>
        <v>40.021666666666668</v>
      </c>
      <c r="AW36" s="115">
        <f t="shared" si="8"/>
        <v>17993500</v>
      </c>
      <c r="AX36" s="114">
        <f t="shared" si="11"/>
        <v>59.978333333333332</v>
      </c>
      <c r="AY36" s="110" t="s">
        <v>528</v>
      </c>
      <c r="AZ36" s="110" t="s">
        <v>529</v>
      </c>
      <c r="BA36" s="110" t="s">
        <v>3804</v>
      </c>
      <c r="BB36" s="111"/>
      <c r="BC36" s="179">
        <v>4846000</v>
      </c>
      <c r="BD36" s="179">
        <v>2300000</v>
      </c>
      <c r="BE36" s="111"/>
      <c r="BF36" s="111"/>
      <c r="BG36" s="111"/>
      <c r="BH36" s="111">
        <v>2391000</v>
      </c>
      <c r="BI36" s="111"/>
      <c r="BJ36" s="111"/>
      <c r="BK36" s="111"/>
      <c r="BL36" s="111">
        <v>2469500</v>
      </c>
    </row>
    <row r="37" spans="2:64">
      <c r="B37" s="173">
        <v>522151</v>
      </c>
      <c r="C37" s="110" t="s">
        <v>11</v>
      </c>
      <c r="D37" s="110"/>
      <c r="E37" s="366"/>
      <c r="F37" s="111">
        <v>25200000</v>
      </c>
      <c r="G37" s="111">
        <v>25200000</v>
      </c>
      <c r="H37" s="111"/>
      <c r="I37" s="111">
        <f t="shared" si="66"/>
        <v>0</v>
      </c>
      <c r="J37" s="111"/>
      <c r="K37" s="111"/>
      <c r="L37" s="111"/>
      <c r="M37" s="111"/>
      <c r="N37" s="111"/>
      <c r="O37" s="111"/>
      <c r="P37" s="111"/>
      <c r="Q37" s="111"/>
      <c r="R37" s="179">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38"/>
        <v>9000000</v>
      </c>
      <c r="AV37" s="114">
        <f t="shared" si="7"/>
        <v>35.714285714285715</v>
      </c>
      <c r="AW37" s="115">
        <f t="shared" si="8"/>
        <v>16200000</v>
      </c>
      <c r="AX37" s="114">
        <f t="shared" si="11"/>
        <v>64.285714285714292</v>
      </c>
      <c r="AY37" s="110" t="s">
        <v>528</v>
      </c>
      <c r="AZ37" s="110" t="s">
        <v>529</v>
      </c>
      <c r="BA37" s="110" t="s">
        <v>3804</v>
      </c>
      <c r="BB37" s="111"/>
      <c r="BC37" s="179">
        <v>1800000</v>
      </c>
      <c r="BD37" s="179"/>
      <c r="BE37" s="111"/>
      <c r="BF37" s="111"/>
      <c r="BG37" s="111"/>
      <c r="BH37" s="111"/>
      <c r="BI37" s="111"/>
      <c r="BJ37" s="111"/>
      <c r="BK37" s="111"/>
      <c r="BL37" s="111"/>
    </row>
    <row r="38" spans="2:64">
      <c r="B38" s="172">
        <v>522192</v>
      </c>
      <c r="C38" s="110" t="s">
        <v>24</v>
      </c>
      <c r="D38" s="110"/>
      <c r="E38" s="366"/>
      <c r="F38" s="111">
        <v>6000000</v>
      </c>
      <c r="G38" s="111">
        <v>6000000</v>
      </c>
      <c r="H38" s="111"/>
      <c r="I38" s="111">
        <f t="shared" si="66"/>
        <v>0</v>
      </c>
      <c r="J38" s="111"/>
      <c r="K38" s="111"/>
      <c r="L38" s="111"/>
      <c r="M38" s="111"/>
      <c r="N38" s="111"/>
      <c r="O38" s="111"/>
      <c r="P38" s="111"/>
      <c r="Q38" s="111"/>
      <c r="R38" s="179"/>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38"/>
        <v>0</v>
      </c>
      <c r="AV38" s="114">
        <f t="shared" si="7"/>
        <v>0</v>
      </c>
      <c r="AW38" s="115">
        <f t="shared" si="8"/>
        <v>6000000</v>
      </c>
      <c r="AX38" s="114">
        <f t="shared" si="11"/>
        <v>100</v>
      </c>
      <c r="AY38" s="110" t="s">
        <v>528</v>
      </c>
      <c r="AZ38" s="110" t="s">
        <v>529</v>
      </c>
      <c r="BA38" s="110" t="s">
        <v>3804</v>
      </c>
      <c r="BB38" s="111"/>
      <c r="BC38" s="179"/>
      <c r="BD38" s="179"/>
      <c r="BE38" s="111"/>
      <c r="BF38" s="111"/>
      <c r="BG38" s="111"/>
      <c r="BH38" s="111"/>
      <c r="BI38" s="111"/>
      <c r="BJ38" s="111"/>
      <c r="BK38" s="111"/>
      <c r="BL38" s="111"/>
    </row>
    <row r="39" spans="2:64">
      <c r="B39" s="172">
        <v>524111</v>
      </c>
      <c r="C39" s="110" t="s">
        <v>19</v>
      </c>
      <c r="D39" s="110"/>
      <c r="E39" s="366"/>
      <c r="F39" s="111">
        <v>253324000</v>
      </c>
      <c r="G39" s="111">
        <v>253324000</v>
      </c>
      <c r="H39" s="111"/>
      <c r="I39" s="111">
        <f t="shared" si="66"/>
        <v>0</v>
      </c>
      <c r="J39" s="111"/>
      <c r="K39" s="111"/>
      <c r="L39" s="111"/>
      <c r="M39" s="111"/>
      <c r="N39" s="111"/>
      <c r="O39" s="111"/>
      <c r="P39" s="111"/>
      <c r="Q39" s="179">
        <v>3480000</v>
      </c>
      <c r="R39" s="179">
        <v>7130000</v>
      </c>
      <c r="S39" s="111">
        <v>6180000</v>
      </c>
      <c r="T39" s="111"/>
      <c r="U39" s="111"/>
      <c r="V39" s="111">
        <v>930000</v>
      </c>
      <c r="W39" s="111"/>
      <c r="X39" s="111"/>
      <c r="Y39" s="111">
        <v>15508650</v>
      </c>
      <c r="Z39" s="111"/>
      <c r="AA39" s="111"/>
      <c r="AB39" s="111">
        <f>33484900+9690500+24583450+8245100+3600000</f>
        <v>79603950</v>
      </c>
      <c r="AC39" s="111"/>
      <c r="AD39" s="111"/>
      <c r="AE39" s="111"/>
      <c r="AF39" s="111"/>
      <c r="AG39" s="111">
        <v>40469000</v>
      </c>
      <c r="AH39" s="111"/>
      <c r="AI39" s="111"/>
      <c r="AJ39" s="111"/>
      <c r="AK39" s="111"/>
      <c r="AL39" s="111"/>
      <c r="AM39" s="111"/>
      <c r="AN39" s="111"/>
      <c r="AO39" s="111"/>
      <c r="AP39" s="111"/>
      <c r="AQ39" s="111"/>
      <c r="AR39" s="111"/>
      <c r="AS39" s="111"/>
      <c r="AT39" s="111"/>
      <c r="AU39" s="111">
        <f t="shared" si="38"/>
        <v>153301600</v>
      </c>
      <c r="AV39" s="114">
        <f t="shared" si="7"/>
        <v>60.516019011226732</v>
      </c>
      <c r="AW39" s="115">
        <f>F39-AU39</f>
        <v>100022400</v>
      </c>
      <c r="AX39" s="114">
        <f t="shared" si="11"/>
        <v>39.483980988773268</v>
      </c>
      <c r="AY39" s="110" t="s">
        <v>528</v>
      </c>
      <c r="AZ39" s="110" t="s">
        <v>529</v>
      </c>
      <c r="BA39" s="110" t="s">
        <v>3804</v>
      </c>
      <c r="BB39" s="111"/>
      <c r="BC39" s="179">
        <v>7130000</v>
      </c>
      <c r="BD39" s="179">
        <v>3480000</v>
      </c>
      <c r="BE39" s="111"/>
      <c r="BF39" s="111"/>
      <c r="BG39" s="111"/>
      <c r="BH39" s="111"/>
      <c r="BI39" s="111"/>
      <c r="BJ39" s="111"/>
      <c r="BK39" s="111"/>
      <c r="BL39" s="111">
        <v>40469000</v>
      </c>
    </row>
    <row r="40" spans="2:64">
      <c r="B40" s="172">
        <v>524113</v>
      </c>
      <c r="C40" s="110" t="s">
        <v>13</v>
      </c>
      <c r="D40" s="110"/>
      <c r="E40" s="366"/>
      <c r="F40" s="111">
        <v>1500000</v>
      </c>
      <c r="G40" s="111">
        <v>1500000</v>
      </c>
      <c r="H40" s="111"/>
      <c r="I40" s="111">
        <f t="shared" si="66"/>
        <v>0</v>
      </c>
      <c r="J40" s="111"/>
      <c r="K40" s="111"/>
      <c r="L40" s="111"/>
      <c r="M40" s="111"/>
      <c r="N40" s="111"/>
      <c r="O40" s="111"/>
      <c r="P40" s="111"/>
      <c r="Q40" s="111"/>
      <c r="R40" s="179"/>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38"/>
        <v>0</v>
      </c>
      <c r="AV40" s="114">
        <f t="shared" si="7"/>
        <v>0</v>
      </c>
      <c r="AW40" s="115">
        <f t="shared" si="8"/>
        <v>1500000</v>
      </c>
      <c r="AX40" s="114">
        <f t="shared" si="11"/>
        <v>100</v>
      </c>
      <c r="AY40" s="110" t="s">
        <v>528</v>
      </c>
      <c r="AZ40" s="110" t="s">
        <v>529</v>
      </c>
      <c r="BA40" s="110" t="s">
        <v>3804</v>
      </c>
      <c r="BB40" s="111"/>
      <c r="BC40" s="179"/>
      <c r="BD40" s="179"/>
      <c r="BE40" s="111"/>
      <c r="BF40" s="111"/>
      <c r="BG40" s="111"/>
      <c r="BH40" s="111"/>
      <c r="BI40" s="111"/>
      <c r="BJ40" s="111"/>
      <c r="BK40" s="111"/>
      <c r="BL40" s="111"/>
    </row>
    <row r="41" spans="2:64">
      <c r="B41" s="174" t="s">
        <v>508</v>
      </c>
      <c r="C41" s="112" t="s">
        <v>65</v>
      </c>
      <c r="D41" s="112"/>
      <c r="E41" s="358"/>
      <c r="F41" s="113">
        <f>SUM(F42:F47)</f>
        <v>247816000</v>
      </c>
      <c r="G41" s="113">
        <f>SUM(G42:G47)</f>
        <v>247816000</v>
      </c>
      <c r="H41" s="113">
        <f>SUM(H42:H47)</f>
        <v>0</v>
      </c>
      <c r="I41" s="113">
        <f>SUM(I42:I47)</f>
        <v>0</v>
      </c>
      <c r="J41" s="113">
        <f t="shared" ref="J41:AS41" si="67">SUM(J42:J47)</f>
        <v>0</v>
      </c>
      <c r="K41" s="113">
        <f t="shared" si="67"/>
        <v>0</v>
      </c>
      <c r="L41" s="113">
        <f t="shared" si="67"/>
        <v>0</v>
      </c>
      <c r="M41" s="113">
        <f t="shared" si="67"/>
        <v>0</v>
      </c>
      <c r="N41" s="113">
        <f t="shared" si="67"/>
        <v>0</v>
      </c>
      <c r="O41" s="113">
        <f t="shared" si="67"/>
        <v>0</v>
      </c>
      <c r="P41" s="113">
        <f t="shared" si="67"/>
        <v>0</v>
      </c>
      <c r="Q41" s="113">
        <f t="shared" si="67"/>
        <v>0</v>
      </c>
      <c r="R41" s="113">
        <f t="shared" si="67"/>
        <v>18743000</v>
      </c>
      <c r="S41" s="113">
        <f t="shared" si="67"/>
        <v>0</v>
      </c>
      <c r="T41" s="113">
        <f t="shared" si="67"/>
        <v>0</v>
      </c>
      <c r="U41" s="113">
        <f t="shared" si="67"/>
        <v>0</v>
      </c>
      <c r="V41" s="113">
        <f t="shared" si="67"/>
        <v>0</v>
      </c>
      <c r="W41" s="113">
        <f t="shared" si="67"/>
        <v>302850</v>
      </c>
      <c r="X41" s="113">
        <f t="shared" si="67"/>
        <v>60100900</v>
      </c>
      <c r="Y41" s="113">
        <f t="shared" si="67"/>
        <v>76109840</v>
      </c>
      <c r="Z41" s="113">
        <f t="shared" si="67"/>
        <v>0</v>
      </c>
      <c r="AA41" s="113">
        <f t="shared" si="67"/>
        <v>0</v>
      </c>
      <c r="AB41" s="113">
        <f t="shared" si="67"/>
        <v>0</v>
      </c>
      <c r="AC41" s="113">
        <f t="shared" si="67"/>
        <v>0</v>
      </c>
      <c r="AD41" s="113">
        <f t="shared" si="67"/>
        <v>0</v>
      </c>
      <c r="AE41" s="113">
        <f t="shared" si="67"/>
        <v>0</v>
      </c>
      <c r="AF41" s="113">
        <f t="shared" si="67"/>
        <v>0</v>
      </c>
      <c r="AG41" s="113">
        <f t="shared" si="67"/>
        <v>0</v>
      </c>
      <c r="AH41" s="113">
        <f t="shared" si="67"/>
        <v>0</v>
      </c>
      <c r="AI41" s="113">
        <f t="shared" si="67"/>
        <v>0</v>
      </c>
      <c r="AJ41" s="113">
        <f t="shared" si="67"/>
        <v>0</v>
      </c>
      <c r="AK41" s="113">
        <f t="shared" si="67"/>
        <v>0</v>
      </c>
      <c r="AL41" s="113">
        <f t="shared" si="67"/>
        <v>0</v>
      </c>
      <c r="AM41" s="113">
        <f t="shared" si="67"/>
        <v>0</v>
      </c>
      <c r="AN41" s="113">
        <f t="shared" si="67"/>
        <v>0</v>
      </c>
      <c r="AO41" s="113">
        <f t="shared" si="67"/>
        <v>0</v>
      </c>
      <c r="AP41" s="113">
        <f t="shared" si="67"/>
        <v>0</v>
      </c>
      <c r="AQ41" s="113">
        <f t="shared" si="67"/>
        <v>0</v>
      </c>
      <c r="AR41" s="113">
        <f t="shared" si="67"/>
        <v>0</v>
      </c>
      <c r="AS41" s="113">
        <f t="shared" si="67"/>
        <v>0</v>
      </c>
      <c r="AT41" s="113"/>
      <c r="AU41" s="113">
        <f>SUM(J41:AS41)</f>
        <v>155256590</v>
      </c>
      <c r="AV41" s="121">
        <f t="shared" si="7"/>
        <v>62.649945927623719</v>
      </c>
      <c r="AW41" s="122">
        <f t="shared" si="8"/>
        <v>92559410</v>
      </c>
      <c r="AX41" s="121">
        <f t="shared" si="11"/>
        <v>37.350054072376281</v>
      </c>
      <c r="AY41" s="110" t="s">
        <v>528</v>
      </c>
      <c r="AZ41" s="110" t="s">
        <v>529</v>
      </c>
      <c r="BA41" s="110" t="s">
        <v>3804</v>
      </c>
      <c r="BB41" s="113">
        <f t="shared" ref="BB41:BE41" si="68">SUM(BB42:BB47)</f>
        <v>0</v>
      </c>
      <c r="BC41" s="113">
        <f t="shared" si="68"/>
        <v>18743000</v>
      </c>
      <c r="BD41" s="113">
        <f t="shared" si="68"/>
        <v>0</v>
      </c>
      <c r="BE41" s="113">
        <f t="shared" si="68"/>
        <v>0</v>
      </c>
      <c r="BF41" s="113">
        <f t="shared" ref="BF41" si="69">SUM(BF42:BF47)</f>
        <v>0</v>
      </c>
      <c r="BG41" s="113">
        <f t="shared" ref="BG41:BH41" si="70">SUM(BG42:BG47)</f>
        <v>302850</v>
      </c>
      <c r="BH41" s="113">
        <f t="shared" si="70"/>
        <v>60100900</v>
      </c>
      <c r="BI41" s="113">
        <f t="shared" ref="BI41:BJ41" si="71">SUM(BI42:BI47)</f>
        <v>0</v>
      </c>
      <c r="BJ41" s="113">
        <f t="shared" si="71"/>
        <v>0</v>
      </c>
      <c r="BK41" s="113">
        <f t="shared" ref="BK41:BL41" si="72">SUM(BK42:BK47)</f>
        <v>0</v>
      </c>
      <c r="BL41" s="113">
        <f t="shared" si="72"/>
        <v>0</v>
      </c>
    </row>
    <row r="42" spans="2:64">
      <c r="B42" s="172">
        <v>521211</v>
      </c>
      <c r="C42" s="110" t="s">
        <v>7</v>
      </c>
      <c r="D42" s="110"/>
      <c r="E42" s="366"/>
      <c r="F42" s="111">
        <v>71456000</v>
      </c>
      <c r="G42" s="111">
        <v>71456000</v>
      </c>
      <c r="H42" s="111"/>
      <c r="I42" s="111">
        <f t="shared" ref="I42:I47" si="73">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38"/>
        <v>10438550</v>
      </c>
      <c r="AV42" s="114">
        <f t="shared" si="7"/>
        <v>14.60836038961039</v>
      </c>
      <c r="AW42" s="115">
        <f t="shared" si="8"/>
        <v>61017450</v>
      </c>
      <c r="AX42" s="114">
        <f t="shared" si="11"/>
        <v>85.391639610389618</v>
      </c>
      <c r="AY42" s="110" t="s">
        <v>528</v>
      </c>
      <c r="AZ42" s="110" t="s">
        <v>529</v>
      </c>
      <c r="BA42" s="110" t="s">
        <v>3804</v>
      </c>
      <c r="BB42" s="111"/>
      <c r="BC42" s="179"/>
      <c r="BD42" s="179"/>
      <c r="BE42" s="111"/>
      <c r="BF42" s="111"/>
      <c r="BG42" s="111"/>
      <c r="BH42" s="111">
        <v>10438550</v>
      </c>
      <c r="BI42" s="111"/>
      <c r="BJ42" s="111"/>
      <c r="BK42" s="111"/>
      <c r="BL42" s="111"/>
    </row>
    <row r="43" spans="2:64">
      <c r="B43" s="172">
        <v>521219</v>
      </c>
      <c r="C43" s="110" t="s">
        <v>53</v>
      </c>
      <c r="D43" s="110"/>
      <c r="E43" s="366"/>
      <c r="F43" s="111">
        <v>5000000</v>
      </c>
      <c r="G43" s="111">
        <v>5000000</v>
      </c>
      <c r="H43" s="111"/>
      <c r="I43" s="111">
        <f t="shared" si="73"/>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f t="shared" si="38"/>
        <v>4262850</v>
      </c>
      <c r="AV43" s="114">
        <f t="shared" si="7"/>
        <v>85.257000000000005</v>
      </c>
      <c r="AW43" s="115">
        <f t="shared" si="8"/>
        <v>737150</v>
      </c>
      <c r="AX43" s="114">
        <f t="shared" si="11"/>
        <v>14.743</v>
      </c>
      <c r="AY43" s="110" t="s">
        <v>528</v>
      </c>
      <c r="AZ43" s="110" t="s">
        <v>529</v>
      </c>
      <c r="BA43" s="110" t="s">
        <v>3804</v>
      </c>
      <c r="BB43" s="111"/>
      <c r="BC43" s="179"/>
      <c r="BD43" s="179"/>
      <c r="BE43" s="111"/>
      <c r="BF43" s="111"/>
      <c r="BG43" s="111">
        <v>302850</v>
      </c>
      <c r="BH43" s="111">
        <v>3960000</v>
      </c>
      <c r="BI43" s="111"/>
      <c r="BJ43" s="111"/>
      <c r="BK43" s="111"/>
      <c r="BL43" s="111"/>
    </row>
    <row r="44" spans="2:64">
      <c r="B44" s="172">
        <v>521811</v>
      </c>
      <c r="C44" s="110" t="s">
        <v>64</v>
      </c>
      <c r="D44" s="110"/>
      <c r="E44" s="366"/>
      <c r="F44" s="111">
        <v>15000000</v>
      </c>
      <c r="G44" s="111">
        <v>15000000</v>
      </c>
      <c r="H44" s="111"/>
      <c r="I44" s="111">
        <f t="shared" si="73"/>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38"/>
        <v>2453500</v>
      </c>
      <c r="AV44" s="114">
        <f t="shared" si="7"/>
        <v>16.356666666666666</v>
      </c>
      <c r="AW44" s="115">
        <f t="shared" si="8"/>
        <v>12546500</v>
      </c>
      <c r="AX44" s="114">
        <f t="shared" si="11"/>
        <v>83.643333333333331</v>
      </c>
      <c r="AY44" s="110" t="s">
        <v>528</v>
      </c>
      <c r="AZ44" s="110" t="s">
        <v>529</v>
      </c>
      <c r="BA44" s="110" t="s">
        <v>3804</v>
      </c>
      <c r="BB44" s="111"/>
      <c r="BC44" s="179"/>
      <c r="BD44" s="179"/>
      <c r="BE44" s="111"/>
      <c r="BF44" s="111"/>
      <c r="BG44" s="111"/>
      <c r="BH44" s="111">
        <v>2453500</v>
      </c>
      <c r="BI44" s="111"/>
      <c r="BJ44" s="111"/>
      <c r="BK44" s="111"/>
      <c r="BL44" s="111"/>
    </row>
    <row r="45" spans="2:64">
      <c r="B45" s="172">
        <v>522151</v>
      </c>
      <c r="C45" s="110" t="s">
        <v>11</v>
      </c>
      <c r="D45" s="110"/>
      <c r="E45" s="366"/>
      <c r="F45" s="111">
        <v>16200000</v>
      </c>
      <c r="G45" s="111">
        <v>16200000</v>
      </c>
      <c r="H45" s="111"/>
      <c r="I45" s="111">
        <f t="shared" si="73"/>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38"/>
        <v>6300000</v>
      </c>
      <c r="AV45" s="114">
        <f t="shared" si="7"/>
        <v>38.888888888888893</v>
      </c>
      <c r="AW45" s="115">
        <f t="shared" si="8"/>
        <v>9900000</v>
      </c>
      <c r="AX45" s="114">
        <f t="shared" si="11"/>
        <v>61.111111111111114</v>
      </c>
      <c r="AY45" s="110" t="s">
        <v>528</v>
      </c>
      <c r="AZ45" s="110" t="s">
        <v>529</v>
      </c>
      <c r="BA45" s="110" t="s">
        <v>3804</v>
      </c>
      <c r="BB45" s="111"/>
      <c r="BC45" s="179"/>
      <c r="BD45" s="179"/>
      <c r="BE45" s="111"/>
      <c r="BF45" s="111"/>
      <c r="BG45" s="111"/>
      <c r="BH45" s="111">
        <v>6300000</v>
      </c>
      <c r="BI45" s="111"/>
      <c r="BJ45" s="111"/>
      <c r="BK45" s="111"/>
      <c r="BL45" s="111"/>
    </row>
    <row r="46" spans="2:64">
      <c r="B46" s="172">
        <v>522192</v>
      </c>
      <c r="C46" s="110" t="s">
        <v>24</v>
      </c>
      <c r="D46" s="110"/>
      <c r="E46" s="366"/>
      <c r="F46" s="111">
        <v>2000000</v>
      </c>
      <c r="G46" s="111">
        <v>2000000</v>
      </c>
      <c r="H46" s="111"/>
      <c r="I46" s="111">
        <f t="shared" si="73"/>
        <v>0</v>
      </c>
      <c r="J46" s="111"/>
      <c r="K46" s="111"/>
      <c r="L46" s="111"/>
      <c r="M46" s="111"/>
      <c r="N46" s="111"/>
      <c r="O46" s="111"/>
      <c r="P46" s="111"/>
      <c r="Q46" s="111"/>
      <c r="R46" s="179">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38"/>
        <v>365000</v>
      </c>
      <c r="AV46" s="114">
        <f t="shared" si="7"/>
        <v>18.25</v>
      </c>
      <c r="AW46" s="115">
        <f t="shared" si="8"/>
        <v>1635000</v>
      </c>
      <c r="AX46" s="114">
        <f t="shared" si="11"/>
        <v>81.75</v>
      </c>
      <c r="AY46" s="110" t="s">
        <v>528</v>
      </c>
      <c r="AZ46" s="110" t="s">
        <v>529</v>
      </c>
      <c r="BA46" s="110" t="s">
        <v>3804</v>
      </c>
      <c r="BB46" s="111"/>
      <c r="BC46" s="179">
        <v>365000</v>
      </c>
      <c r="BD46" s="179"/>
      <c r="BE46" s="111"/>
      <c r="BF46" s="111"/>
      <c r="BG46" s="111"/>
      <c r="BH46" s="111"/>
      <c r="BI46" s="111"/>
      <c r="BJ46" s="111"/>
      <c r="BK46" s="111"/>
      <c r="BL46" s="111"/>
    </row>
    <row r="47" spans="2:64">
      <c r="B47" s="172">
        <v>524111</v>
      </c>
      <c r="C47" s="110" t="s">
        <v>19</v>
      </c>
      <c r="D47" s="110"/>
      <c r="E47" s="366"/>
      <c r="F47" s="111">
        <v>138160000</v>
      </c>
      <c r="G47" s="111">
        <v>138160000</v>
      </c>
      <c r="H47" s="111"/>
      <c r="I47" s="111">
        <f t="shared" si="73"/>
        <v>0</v>
      </c>
      <c r="J47" s="111"/>
      <c r="K47" s="111"/>
      <c r="L47" s="111"/>
      <c r="M47" s="111"/>
      <c r="N47" s="111"/>
      <c r="O47" s="111"/>
      <c r="P47" s="111"/>
      <c r="Q47" s="111"/>
      <c r="R47" s="179">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38"/>
        <v>131436690</v>
      </c>
      <c r="AV47" s="114">
        <f t="shared" si="7"/>
        <v>95.133678343949043</v>
      </c>
      <c r="AW47" s="115">
        <f t="shared" si="8"/>
        <v>6723310</v>
      </c>
      <c r="AX47" s="114">
        <f t="shared" si="11"/>
        <v>4.866321656050955</v>
      </c>
      <c r="AY47" s="110" t="s">
        <v>528</v>
      </c>
      <c r="AZ47" s="110" t="s">
        <v>529</v>
      </c>
      <c r="BA47" s="110" t="s">
        <v>3804</v>
      </c>
      <c r="BB47" s="111"/>
      <c r="BC47" s="179">
        <v>18378000</v>
      </c>
      <c r="BD47" s="179"/>
      <c r="BE47" s="111"/>
      <c r="BF47" s="111"/>
      <c r="BG47" s="111"/>
      <c r="BH47" s="111">
        <v>36948850</v>
      </c>
      <c r="BI47" s="111"/>
      <c r="BJ47" s="111"/>
      <c r="BK47" s="111"/>
      <c r="BL47" s="111"/>
    </row>
    <row r="48" spans="2:64">
      <c r="B48" s="174" t="s">
        <v>509</v>
      </c>
      <c r="C48" s="112" t="s">
        <v>774</v>
      </c>
      <c r="D48" s="112"/>
      <c r="E48" s="358"/>
      <c r="F48" s="113">
        <f>SUM(F49:F52)</f>
        <v>51560000</v>
      </c>
      <c r="G48" s="113">
        <f>SUM(G49:G52)</f>
        <v>51560000</v>
      </c>
      <c r="H48" s="113">
        <f>SUM(H49:H52)</f>
        <v>0</v>
      </c>
      <c r="I48" s="113">
        <f>SUM(I49:I52)</f>
        <v>0</v>
      </c>
      <c r="J48" s="113">
        <f t="shared" ref="J48:AR48" si="74">SUM(J49:J52)</f>
        <v>0</v>
      </c>
      <c r="K48" s="113">
        <f t="shared" si="74"/>
        <v>0</v>
      </c>
      <c r="L48" s="113">
        <f t="shared" si="74"/>
        <v>0</v>
      </c>
      <c r="M48" s="113">
        <f t="shared" si="74"/>
        <v>0</v>
      </c>
      <c r="N48" s="113">
        <f t="shared" si="74"/>
        <v>0</v>
      </c>
      <c r="O48" s="113">
        <f t="shared" si="74"/>
        <v>0</v>
      </c>
      <c r="P48" s="113">
        <f t="shared" si="74"/>
        <v>0</v>
      </c>
      <c r="Q48" s="113">
        <f t="shared" si="74"/>
        <v>0</v>
      </c>
      <c r="R48" s="113">
        <f t="shared" si="74"/>
        <v>0</v>
      </c>
      <c r="S48" s="113">
        <f t="shared" si="74"/>
        <v>0</v>
      </c>
      <c r="T48" s="113">
        <f t="shared" si="74"/>
        <v>0</v>
      </c>
      <c r="U48" s="113">
        <f t="shared" si="74"/>
        <v>0</v>
      </c>
      <c r="V48" s="113">
        <f t="shared" si="74"/>
        <v>0</v>
      </c>
      <c r="W48" s="113">
        <f t="shared" si="74"/>
        <v>0</v>
      </c>
      <c r="X48" s="113">
        <f t="shared" si="74"/>
        <v>0</v>
      </c>
      <c r="Y48" s="113">
        <f t="shared" si="74"/>
        <v>0</v>
      </c>
      <c r="Z48" s="113">
        <f t="shared" si="74"/>
        <v>0</v>
      </c>
      <c r="AA48" s="113">
        <f t="shared" si="74"/>
        <v>0</v>
      </c>
      <c r="AB48" s="113">
        <f t="shared" si="74"/>
        <v>0</v>
      </c>
      <c r="AC48" s="113">
        <f t="shared" si="74"/>
        <v>0</v>
      </c>
      <c r="AD48" s="113">
        <f t="shared" si="74"/>
        <v>0</v>
      </c>
      <c r="AE48" s="113">
        <f t="shared" si="74"/>
        <v>0</v>
      </c>
      <c r="AF48" s="113">
        <f t="shared" si="74"/>
        <v>0</v>
      </c>
      <c r="AG48" s="113">
        <f t="shared" si="74"/>
        <v>0</v>
      </c>
      <c r="AH48" s="113">
        <f t="shared" si="74"/>
        <v>0</v>
      </c>
      <c r="AI48" s="113">
        <f t="shared" si="74"/>
        <v>0</v>
      </c>
      <c r="AJ48" s="113">
        <f t="shared" si="74"/>
        <v>0</v>
      </c>
      <c r="AK48" s="113">
        <f t="shared" si="74"/>
        <v>0</v>
      </c>
      <c r="AL48" s="113">
        <f t="shared" si="74"/>
        <v>0</v>
      </c>
      <c r="AM48" s="113">
        <f t="shared" si="74"/>
        <v>0</v>
      </c>
      <c r="AN48" s="113">
        <f t="shared" si="74"/>
        <v>0</v>
      </c>
      <c r="AO48" s="113">
        <f t="shared" si="74"/>
        <v>0</v>
      </c>
      <c r="AP48" s="113">
        <f t="shared" si="74"/>
        <v>0</v>
      </c>
      <c r="AQ48" s="113">
        <f t="shared" si="74"/>
        <v>0</v>
      </c>
      <c r="AR48" s="113">
        <f t="shared" si="74"/>
        <v>0</v>
      </c>
      <c r="AS48" s="113">
        <f>SUM(AS49:AS52)</f>
        <v>0</v>
      </c>
      <c r="AT48" s="113"/>
      <c r="AU48" s="113">
        <f>SUM(J48:AS48)</f>
        <v>0</v>
      </c>
      <c r="AV48" s="121">
        <f t="shared" si="7"/>
        <v>0</v>
      </c>
      <c r="AW48" s="122">
        <f t="shared" ref="AW48" si="75">F48-AU48</f>
        <v>51560000</v>
      </c>
      <c r="AX48" s="121">
        <f t="shared" ref="AX48" si="76">AW48/F48*100</f>
        <v>100</v>
      </c>
      <c r="AY48" s="110" t="s">
        <v>528</v>
      </c>
      <c r="AZ48" s="110" t="s">
        <v>529</v>
      </c>
      <c r="BA48" s="110" t="s">
        <v>3804</v>
      </c>
      <c r="BB48" s="113">
        <f t="shared" ref="BB48:BE48" si="77">SUM(BB49:BB52)</f>
        <v>0</v>
      </c>
      <c r="BC48" s="113">
        <f t="shared" si="77"/>
        <v>0</v>
      </c>
      <c r="BD48" s="113">
        <f t="shared" si="77"/>
        <v>0</v>
      </c>
      <c r="BE48" s="113">
        <f t="shared" si="77"/>
        <v>0</v>
      </c>
      <c r="BF48" s="113">
        <f t="shared" ref="BF48" si="78">SUM(BF49:BF52)</f>
        <v>0</v>
      </c>
      <c r="BG48" s="113">
        <f t="shared" ref="BG48:BH48" si="79">SUM(BG49:BG52)</f>
        <v>0</v>
      </c>
      <c r="BH48" s="113">
        <f t="shared" si="79"/>
        <v>0</v>
      </c>
      <c r="BI48" s="113">
        <f t="shared" ref="BI48" si="80">SUM(BI49:BI52)</f>
        <v>0</v>
      </c>
      <c r="BJ48" s="113">
        <f t="shared" ref="BJ48:BK48" si="81">SUM(BJ49:BJ52)</f>
        <v>0</v>
      </c>
      <c r="BK48" s="113">
        <f t="shared" si="81"/>
        <v>0</v>
      </c>
      <c r="BL48" s="113">
        <f t="shared" ref="BL48" si="82">SUM(BL49:BL52)</f>
        <v>0</v>
      </c>
    </row>
    <row r="49" spans="2:64">
      <c r="B49" s="172">
        <v>521211</v>
      </c>
      <c r="C49" s="110" t="s">
        <v>7</v>
      </c>
      <c r="D49" s="110"/>
      <c r="E49" s="366"/>
      <c r="F49" s="111">
        <v>20830000</v>
      </c>
      <c r="G49" s="111">
        <v>20830000</v>
      </c>
      <c r="H49" s="111"/>
      <c r="I49" s="111">
        <f t="shared" ref="I49:I52" si="83">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38"/>
        <v>0</v>
      </c>
      <c r="AV49" s="114">
        <f t="shared" si="7"/>
        <v>0</v>
      </c>
      <c r="AW49" s="115">
        <f t="shared" si="8"/>
        <v>20830000</v>
      </c>
      <c r="AX49" s="114">
        <f t="shared" si="11"/>
        <v>100</v>
      </c>
      <c r="AY49" s="110" t="s">
        <v>528</v>
      </c>
      <c r="AZ49" s="110" t="s">
        <v>529</v>
      </c>
      <c r="BA49" s="110" t="s">
        <v>3804</v>
      </c>
      <c r="BB49" s="111"/>
      <c r="BC49" s="179"/>
      <c r="BD49" s="179"/>
      <c r="BE49" s="111"/>
      <c r="BF49" s="111"/>
      <c r="BG49" s="111"/>
      <c r="BH49" s="111"/>
      <c r="BI49" s="111"/>
      <c r="BJ49" s="111"/>
      <c r="BK49" s="111"/>
      <c r="BL49" s="111"/>
    </row>
    <row r="50" spans="2:64">
      <c r="B50" s="172">
        <v>521219</v>
      </c>
      <c r="C50" s="110" t="s">
        <v>53</v>
      </c>
      <c r="D50" s="110"/>
      <c r="E50" s="366"/>
      <c r="F50" s="111">
        <v>500000</v>
      </c>
      <c r="G50" s="111">
        <v>500000</v>
      </c>
      <c r="H50" s="111"/>
      <c r="I50" s="111">
        <f t="shared" si="83"/>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38"/>
        <v>0</v>
      </c>
      <c r="AV50" s="114">
        <f t="shared" si="7"/>
        <v>0</v>
      </c>
      <c r="AW50" s="115">
        <f t="shared" si="8"/>
        <v>500000</v>
      </c>
      <c r="AX50" s="114">
        <f t="shared" si="11"/>
        <v>100</v>
      </c>
      <c r="AY50" s="110" t="s">
        <v>528</v>
      </c>
      <c r="AZ50" s="110" t="s">
        <v>529</v>
      </c>
      <c r="BA50" s="110" t="s">
        <v>3804</v>
      </c>
      <c r="BB50" s="111"/>
      <c r="BC50" s="179"/>
      <c r="BD50" s="179"/>
      <c r="BE50" s="111"/>
      <c r="BF50" s="111"/>
      <c r="BG50" s="111"/>
      <c r="BH50" s="111"/>
      <c r="BI50" s="111"/>
      <c r="BJ50" s="111"/>
      <c r="BK50" s="111"/>
      <c r="BL50" s="111"/>
    </row>
    <row r="51" spans="2:64">
      <c r="B51" s="172">
        <v>522151</v>
      </c>
      <c r="C51" s="110" t="s">
        <v>11</v>
      </c>
      <c r="D51" s="110"/>
      <c r="E51" s="366"/>
      <c r="F51" s="111">
        <v>7200000</v>
      </c>
      <c r="G51" s="111">
        <v>7200000</v>
      </c>
      <c r="H51" s="111"/>
      <c r="I51" s="111">
        <f t="shared" si="83"/>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38"/>
        <v>0</v>
      </c>
      <c r="AV51" s="114">
        <f t="shared" si="7"/>
        <v>0</v>
      </c>
      <c r="AW51" s="115">
        <f t="shared" si="8"/>
        <v>7200000</v>
      </c>
      <c r="AX51" s="114">
        <f t="shared" si="11"/>
        <v>100</v>
      </c>
      <c r="AY51" s="110" t="s">
        <v>528</v>
      </c>
      <c r="AZ51" s="110" t="s">
        <v>529</v>
      </c>
      <c r="BA51" s="110" t="s">
        <v>3804</v>
      </c>
      <c r="BB51" s="111"/>
      <c r="BC51" s="179"/>
      <c r="BD51" s="179"/>
      <c r="BE51" s="111"/>
      <c r="BF51" s="111"/>
      <c r="BG51" s="111"/>
      <c r="BH51" s="111"/>
      <c r="BI51" s="111"/>
      <c r="BJ51" s="111"/>
      <c r="BK51" s="111"/>
      <c r="BL51" s="111"/>
    </row>
    <row r="52" spans="2:64">
      <c r="B52" s="172">
        <v>524111</v>
      </c>
      <c r="C52" s="110" t="s">
        <v>19</v>
      </c>
      <c r="D52" s="110"/>
      <c r="E52" s="366"/>
      <c r="F52" s="111">
        <v>23030000</v>
      </c>
      <c r="G52" s="111">
        <v>23030000</v>
      </c>
      <c r="H52" s="111"/>
      <c r="I52" s="111">
        <f t="shared" si="83"/>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38"/>
        <v>0</v>
      </c>
      <c r="AV52" s="114">
        <f t="shared" si="7"/>
        <v>0</v>
      </c>
      <c r="AW52" s="115">
        <f t="shared" si="8"/>
        <v>23030000</v>
      </c>
      <c r="AX52" s="114">
        <f t="shared" si="11"/>
        <v>100</v>
      </c>
      <c r="AY52" s="110" t="s">
        <v>528</v>
      </c>
      <c r="AZ52" s="110" t="s">
        <v>529</v>
      </c>
      <c r="BA52" s="110" t="s">
        <v>3804</v>
      </c>
      <c r="BB52" s="111"/>
      <c r="BC52" s="179"/>
      <c r="BD52" s="179"/>
      <c r="BE52" s="111"/>
      <c r="BF52" s="111"/>
      <c r="BG52" s="111"/>
      <c r="BH52" s="111"/>
      <c r="BI52" s="111"/>
      <c r="BJ52" s="111"/>
      <c r="BK52" s="111"/>
      <c r="BL52" s="111"/>
    </row>
    <row r="53" spans="2:64">
      <c r="B53" s="140" t="s">
        <v>520</v>
      </c>
      <c r="C53" s="141" t="s">
        <v>67</v>
      </c>
      <c r="D53" s="141"/>
      <c r="E53" s="365"/>
      <c r="F53" s="142">
        <f>F54</f>
        <v>135100000</v>
      </c>
      <c r="G53" s="142">
        <f>G54</f>
        <v>135100000</v>
      </c>
      <c r="H53" s="142">
        <f>H54</f>
        <v>0</v>
      </c>
      <c r="I53" s="142">
        <f>I54</f>
        <v>0</v>
      </c>
      <c r="J53" s="142">
        <f t="shared" ref="J53:AS53" si="84">J54</f>
        <v>0</v>
      </c>
      <c r="K53" s="142">
        <f t="shared" si="84"/>
        <v>0</v>
      </c>
      <c r="L53" s="142">
        <f t="shared" si="84"/>
        <v>0</v>
      </c>
      <c r="M53" s="142">
        <f t="shared" si="84"/>
        <v>0</v>
      </c>
      <c r="N53" s="142">
        <f t="shared" si="84"/>
        <v>0</v>
      </c>
      <c r="O53" s="142">
        <f t="shared" si="84"/>
        <v>0</v>
      </c>
      <c r="P53" s="142">
        <f t="shared" si="84"/>
        <v>0</v>
      </c>
      <c r="Q53" s="142">
        <f t="shared" si="84"/>
        <v>14333500</v>
      </c>
      <c r="R53" s="142">
        <f t="shared" si="84"/>
        <v>22507250</v>
      </c>
      <c r="S53" s="142">
        <f t="shared" si="84"/>
        <v>13520000</v>
      </c>
      <c r="T53" s="142">
        <f t="shared" si="84"/>
        <v>0</v>
      </c>
      <c r="U53" s="142">
        <f t="shared" si="84"/>
        <v>0</v>
      </c>
      <c r="V53" s="142">
        <f t="shared" si="84"/>
        <v>0</v>
      </c>
      <c r="W53" s="142">
        <f t="shared" si="84"/>
        <v>1500000</v>
      </c>
      <c r="X53" s="142">
        <f t="shared" si="84"/>
        <v>0</v>
      </c>
      <c r="Y53" s="142">
        <f t="shared" si="84"/>
        <v>22748610</v>
      </c>
      <c r="Z53" s="142">
        <f t="shared" si="84"/>
        <v>0</v>
      </c>
      <c r="AA53" s="142">
        <f t="shared" si="84"/>
        <v>0</v>
      </c>
      <c r="AB53" s="142">
        <f t="shared" si="84"/>
        <v>2994000</v>
      </c>
      <c r="AC53" s="142">
        <f t="shared" si="84"/>
        <v>0</v>
      </c>
      <c r="AD53" s="142">
        <f t="shared" si="84"/>
        <v>0</v>
      </c>
      <c r="AE53" s="142">
        <f t="shared" si="84"/>
        <v>0</v>
      </c>
      <c r="AF53" s="142">
        <f t="shared" si="84"/>
        <v>0</v>
      </c>
      <c r="AG53" s="142">
        <f t="shared" si="84"/>
        <v>3998500</v>
      </c>
      <c r="AH53" s="142">
        <f t="shared" si="84"/>
        <v>0</v>
      </c>
      <c r="AI53" s="142">
        <f t="shared" si="84"/>
        <v>0</v>
      </c>
      <c r="AJ53" s="142">
        <f t="shared" si="84"/>
        <v>0</v>
      </c>
      <c r="AK53" s="142">
        <f t="shared" si="84"/>
        <v>0</v>
      </c>
      <c r="AL53" s="142">
        <f t="shared" si="84"/>
        <v>0</v>
      </c>
      <c r="AM53" s="142">
        <f t="shared" si="84"/>
        <v>0</v>
      </c>
      <c r="AN53" s="142">
        <f t="shared" si="84"/>
        <v>0</v>
      </c>
      <c r="AO53" s="142">
        <f t="shared" si="84"/>
        <v>0</v>
      </c>
      <c r="AP53" s="142">
        <f t="shared" si="84"/>
        <v>0</v>
      </c>
      <c r="AQ53" s="142">
        <f t="shared" si="84"/>
        <v>0</v>
      </c>
      <c r="AR53" s="142">
        <f t="shared" si="84"/>
        <v>0</v>
      </c>
      <c r="AS53" s="142">
        <f t="shared" si="84"/>
        <v>0</v>
      </c>
      <c r="AT53" s="142"/>
      <c r="AU53" s="142">
        <f>SUM(J53:AS53)</f>
        <v>81601860</v>
      </c>
      <c r="AV53" s="143">
        <f t="shared" si="7"/>
        <v>60.40108068097706</v>
      </c>
      <c r="AW53" s="144">
        <f t="shared" si="8"/>
        <v>53498140</v>
      </c>
      <c r="AX53" s="143">
        <f t="shared" si="11"/>
        <v>39.598919319022947</v>
      </c>
      <c r="AY53" s="110" t="s">
        <v>528</v>
      </c>
      <c r="AZ53" s="110" t="s">
        <v>531</v>
      </c>
      <c r="BA53" s="110" t="s">
        <v>3804</v>
      </c>
      <c r="BB53" s="142">
        <f t="shared" ref="BB53:BL53" si="85">BB54</f>
        <v>0</v>
      </c>
      <c r="BC53" s="142">
        <f t="shared" si="85"/>
        <v>22507250</v>
      </c>
      <c r="BD53" s="142">
        <f t="shared" si="85"/>
        <v>14333500</v>
      </c>
      <c r="BE53" s="142">
        <f t="shared" si="85"/>
        <v>0</v>
      </c>
      <c r="BF53" s="142">
        <f t="shared" si="85"/>
        <v>1500000</v>
      </c>
      <c r="BG53" s="142">
        <f t="shared" si="85"/>
        <v>0</v>
      </c>
      <c r="BH53" s="142">
        <f t="shared" si="85"/>
        <v>0</v>
      </c>
      <c r="BI53" s="142">
        <f t="shared" si="85"/>
        <v>0</v>
      </c>
      <c r="BJ53" s="142">
        <f t="shared" si="85"/>
        <v>0</v>
      </c>
      <c r="BK53" s="142">
        <f t="shared" si="85"/>
        <v>0</v>
      </c>
      <c r="BL53" s="142">
        <f t="shared" si="85"/>
        <v>3998500</v>
      </c>
    </row>
    <row r="54" spans="2:64">
      <c r="B54" s="174" t="s">
        <v>8</v>
      </c>
      <c r="C54" s="112" t="s">
        <v>68</v>
      </c>
      <c r="D54" s="112"/>
      <c r="E54" s="358"/>
      <c r="F54" s="113">
        <f>SUM(F55:F59)</f>
        <v>135100000</v>
      </c>
      <c r="G54" s="113">
        <f>SUM(G55:G59)</f>
        <v>135100000</v>
      </c>
      <c r="H54" s="113">
        <f>SUM(H55:H59)</f>
        <v>0</v>
      </c>
      <c r="I54" s="113">
        <f>SUM(I55:I59)</f>
        <v>0</v>
      </c>
      <c r="J54" s="113">
        <f t="shared" ref="J54:AS54" si="86">SUM(J55:J59)</f>
        <v>0</v>
      </c>
      <c r="K54" s="113">
        <f t="shared" si="86"/>
        <v>0</v>
      </c>
      <c r="L54" s="113">
        <f t="shared" si="86"/>
        <v>0</v>
      </c>
      <c r="M54" s="113">
        <f t="shared" si="86"/>
        <v>0</v>
      </c>
      <c r="N54" s="113">
        <f t="shared" si="86"/>
        <v>0</v>
      </c>
      <c r="O54" s="113">
        <f t="shared" si="86"/>
        <v>0</v>
      </c>
      <c r="P54" s="113">
        <f t="shared" si="86"/>
        <v>0</v>
      </c>
      <c r="Q54" s="113">
        <f t="shared" si="86"/>
        <v>14333500</v>
      </c>
      <c r="R54" s="113">
        <f t="shared" si="86"/>
        <v>22507250</v>
      </c>
      <c r="S54" s="113">
        <f t="shared" si="86"/>
        <v>13520000</v>
      </c>
      <c r="T54" s="113">
        <f t="shared" si="86"/>
        <v>0</v>
      </c>
      <c r="U54" s="113">
        <f t="shared" si="86"/>
        <v>0</v>
      </c>
      <c r="V54" s="113">
        <f t="shared" si="86"/>
        <v>0</v>
      </c>
      <c r="W54" s="113">
        <f t="shared" si="86"/>
        <v>1500000</v>
      </c>
      <c r="X54" s="113">
        <f t="shared" si="86"/>
        <v>0</v>
      </c>
      <c r="Y54" s="113">
        <f t="shared" si="86"/>
        <v>22748610</v>
      </c>
      <c r="Z54" s="113">
        <f t="shared" si="86"/>
        <v>0</v>
      </c>
      <c r="AA54" s="113">
        <f t="shared" si="86"/>
        <v>0</v>
      </c>
      <c r="AB54" s="113">
        <f t="shared" si="86"/>
        <v>2994000</v>
      </c>
      <c r="AC54" s="113">
        <f t="shared" si="86"/>
        <v>0</v>
      </c>
      <c r="AD54" s="113">
        <f t="shared" si="86"/>
        <v>0</v>
      </c>
      <c r="AE54" s="113">
        <f t="shared" si="86"/>
        <v>0</v>
      </c>
      <c r="AF54" s="113">
        <f t="shared" si="86"/>
        <v>0</v>
      </c>
      <c r="AG54" s="113">
        <f t="shared" si="86"/>
        <v>3998500</v>
      </c>
      <c r="AH54" s="113">
        <f t="shared" si="86"/>
        <v>0</v>
      </c>
      <c r="AI54" s="113">
        <f t="shared" si="86"/>
        <v>0</v>
      </c>
      <c r="AJ54" s="113">
        <f t="shared" si="86"/>
        <v>0</v>
      </c>
      <c r="AK54" s="113">
        <f t="shared" si="86"/>
        <v>0</v>
      </c>
      <c r="AL54" s="113">
        <f t="shared" si="86"/>
        <v>0</v>
      </c>
      <c r="AM54" s="113">
        <f t="shared" si="86"/>
        <v>0</v>
      </c>
      <c r="AN54" s="113">
        <f t="shared" si="86"/>
        <v>0</v>
      </c>
      <c r="AO54" s="113">
        <f t="shared" si="86"/>
        <v>0</v>
      </c>
      <c r="AP54" s="113">
        <f t="shared" si="86"/>
        <v>0</v>
      </c>
      <c r="AQ54" s="113">
        <f t="shared" si="86"/>
        <v>0</v>
      </c>
      <c r="AR54" s="113">
        <f t="shared" si="86"/>
        <v>0</v>
      </c>
      <c r="AS54" s="113">
        <f t="shared" si="86"/>
        <v>0</v>
      </c>
      <c r="AT54" s="113"/>
      <c r="AU54" s="113">
        <f>SUM(J54:AS54)</f>
        <v>81601860</v>
      </c>
      <c r="AV54" s="121">
        <f t="shared" si="7"/>
        <v>60.40108068097706</v>
      </c>
      <c r="AW54" s="122">
        <f t="shared" si="8"/>
        <v>53498140</v>
      </c>
      <c r="AX54" s="121">
        <f t="shared" si="11"/>
        <v>39.598919319022947</v>
      </c>
      <c r="AY54" s="110" t="s">
        <v>528</v>
      </c>
      <c r="AZ54" s="110" t="s">
        <v>531</v>
      </c>
      <c r="BA54" s="110" t="s">
        <v>3804</v>
      </c>
      <c r="BB54" s="113">
        <f t="shared" ref="BB54" si="87">SUM(BB55:BB59)</f>
        <v>0</v>
      </c>
      <c r="BC54" s="113">
        <f t="shared" ref="BC54:BD54" si="88">SUM(BC55:BC59)</f>
        <v>22507250</v>
      </c>
      <c r="BD54" s="113">
        <f t="shared" si="88"/>
        <v>14333500</v>
      </c>
      <c r="BE54" s="113">
        <f t="shared" ref="BE54" si="89">SUM(BE55:BE59)</f>
        <v>0</v>
      </c>
      <c r="BF54" s="113">
        <f t="shared" ref="BF54" si="90">SUM(BF55:BF59)</f>
        <v>1500000</v>
      </c>
      <c r="BG54" s="113">
        <f t="shared" ref="BG54:BH54" si="91">SUM(BG55:BG59)</f>
        <v>0</v>
      </c>
      <c r="BH54" s="113">
        <f t="shared" si="91"/>
        <v>0</v>
      </c>
      <c r="BI54" s="113">
        <f t="shared" ref="BI54:BJ54" si="92">SUM(BI55:BI59)</f>
        <v>0</v>
      </c>
      <c r="BJ54" s="113">
        <f t="shared" si="92"/>
        <v>0</v>
      </c>
      <c r="BK54" s="113">
        <f t="shared" ref="BK54:BL54" si="93">SUM(BK55:BK59)</f>
        <v>0</v>
      </c>
      <c r="BL54" s="113">
        <f t="shared" si="93"/>
        <v>3998500</v>
      </c>
    </row>
    <row r="55" spans="2:64">
      <c r="B55" s="172">
        <v>521211</v>
      </c>
      <c r="C55" s="110" t="s">
        <v>7</v>
      </c>
      <c r="D55" s="110"/>
      <c r="E55" s="366"/>
      <c r="F55" s="111">
        <v>13500000</v>
      </c>
      <c r="G55" s="111">
        <v>13900000</v>
      </c>
      <c r="H55" s="111"/>
      <c r="I55" s="111">
        <v>0</v>
      </c>
      <c r="J55" s="111"/>
      <c r="K55" s="111"/>
      <c r="L55" s="111"/>
      <c r="M55" s="111"/>
      <c r="N55" s="111"/>
      <c r="O55" s="111"/>
      <c r="P55" s="111"/>
      <c r="Q55" s="179">
        <v>2493500</v>
      </c>
      <c r="R55" s="179">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38"/>
        <v>13489250</v>
      </c>
      <c r="AV55" s="114">
        <f t="shared" si="7"/>
        <v>99.920370370370364</v>
      </c>
      <c r="AW55" s="115">
        <f t="shared" si="8"/>
        <v>10750</v>
      </c>
      <c r="AX55" s="114">
        <f t="shared" si="11"/>
        <v>7.962962962962962E-2</v>
      </c>
      <c r="AY55" s="110" t="s">
        <v>528</v>
      </c>
      <c r="AZ55" s="110" t="s">
        <v>531</v>
      </c>
      <c r="BA55" s="110" t="s">
        <v>3804</v>
      </c>
      <c r="BB55" s="111"/>
      <c r="BC55" s="179">
        <v>5497250</v>
      </c>
      <c r="BD55" s="179">
        <v>2493500</v>
      </c>
      <c r="BE55" s="111"/>
      <c r="BF55" s="111">
        <v>1500000</v>
      </c>
      <c r="BG55" s="111"/>
      <c r="BH55" s="111"/>
      <c r="BI55" s="111"/>
      <c r="BJ55" s="111"/>
      <c r="BK55" s="111"/>
      <c r="BL55" s="111">
        <v>3998500</v>
      </c>
    </row>
    <row r="56" spans="2:64">
      <c r="B56" s="172">
        <v>521219</v>
      </c>
      <c r="C56" s="110" t="s">
        <v>53</v>
      </c>
      <c r="D56" s="110"/>
      <c r="E56" s="366"/>
      <c r="F56" s="111">
        <v>8884000</v>
      </c>
      <c r="G56" s="111">
        <v>8784000</v>
      </c>
      <c r="H56" s="111"/>
      <c r="I56" s="111">
        <v>0</v>
      </c>
      <c r="J56" s="111"/>
      <c r="K56" s="111"/>
      <c r="L56" s="111"/>
      <c r="M56" s="111"/>
      <c r="N56" s="111"/>
      <c r="O56" s="111"/>
      <c r="P56" s="111"/>
      <c r="Q56" s="111"/>
      <c r="R56" s="179"/>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f t="shared" si="38"/>
        <v>0</v>
      </c>
      <c r="AV56" s="114">
        <f t="shared" si="7"/>
        <v>0</v>
      </c>
      <c r="AW56" s="115">
        <f t="shared" si="8"/>
        <v>8884000</v>
      </c>
      <c r="AX56" s="114">
        <f t="shared" si="11"/>
        <v>100</v>
      </c>
      <c r="AY56" s="110" t="s">
        <v>528</v>
      </c>
      <c r="AZ56" s="110" t="s">
        <v>531</v>
      </c>
      <c r="BA56" s="110" t="s">
        <v>3804</v>
      </c>
      <c r="BB56" s="111"/>
      <c r="BC56" s="179"/>
      <c r="BD56" s="179"/>
      <c r="BE56" s="111"/>
      <c r="BF56" s="111"/>
      <c r="BG56" s="111"/>
      <c r="BH56" s="111"/>
      <c r="BI56" s="111"/>
      <c r="BJ56" s="111"/>
      <c r="BK56" s="111"/>
      <c r="BL56" s="111"/>
    </row>
    <row r="57" spans="2:64">
      <c r="B57" s="172">
        <v>522151</v>
      </c>
      <c r="C57" s="110" t="s">
        <v>11</v>
      </c>
      <c r="D57" s="110"/>
      <c r="E57" s="366"/>
      <c r="F57" s="111">
        <v>15300000</v>
      </c>
      <c r="G57" s="111">
        <v>10000000</v>
      </c>
      <c r="H57" s="111"/>
      <c r="I57" s="111">
        <v>0</v>
      </c>
      <c r="J57" s="111"/>
      <c r="K57" s="111"/>
      <c r="L57" s="111"/>
      <c r="M57" s="111"/>
      <c r="N57" s="111"/>
      <c r="O57" s="111"/>
      <c r="P57" s="111"/>
      <c r="Q57" s="111"/>
      <c r="R57" s="179"/>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38"/>
        <v>7200000</v>
      </c>
      <c r="AV57" s="114">
        <f t="shared" si="7"/>
        <v>47.058823529411761</v>
      </c>
      <c r="AW57" s="115">
        <f t="shared" si="8"/>
        <v>8100000</v>
      </c>
      <c r="AX57" s="114">
        <f t="shared" si="11"/>
        <v>52.941176470588239</v>
      </c>
      <c r="AY57" s="110" t="s">
        <v>528</v>
      </c>
      <c r="AZ57" s="110" t="s">
        <v>531</v>
      </c>
      <c r="BA57" s="110" t="s">
        <v>3804</v>
      </c>
      <c r="BB57" s="111"/>
      <c r="BC57" s="179"/>
      <c r="BD57" s="179"/>
      <c r="BE57" s="111"/>
      <c r="BF57" s="111"/>
      <c r="BG57" s="111"/>
      <c r="BH57" s="111"/>
      <c r="BI57" s="111"/>
      <c r="BJ57" s="111"/>
      <c r="BK57" s="111"/>
      <c r="BL57" s="111"/>
    </row>
    <row r="58" spans="2:64">
      <c r="B58" s="172">
        <v>522192</v>
      </c>
      <c r="C58" s="110" t="s">
        <v>24</v>
      </c>
      <c r="D58" s="110"/>
      <c r="E58" s="366"/>
      <c r="F58" s="111">
        <v>0</v>
      </c>
      <c r="G58" s="111">
        <v>5000000</v>
      </c>
      <c r="H58" s="111"/>
      <c r="I58" s="111">
        <v>0</v>
      </c>
      <c r="J58" s="111"/>
      <c r="K58" s="111"/>
      <c r="L58" s="111"/>
      <c r="M58" s="111"/>
      <c r="N58" s="111"/>
      <c r="O58" s="111"/>
      <c r="P58" s="111"/>
      <c r="Q58" s="111"/>
      <c r="R58" s="179"/>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38"/>
        <v>0</v>
      </c>
      <c r="AV58" s="114">
        <f t="shared" si="7"/>
        <v>0</v>
      </c>
      <c r="AW58" s="115">
        <f t="shared" si="8"/>
        <v>0</v>
      </c>
      <c r="AX58" s="114" t="e">
        <f t="shared" si="11"/>
        <v>#DIV/0!</v>
      </c>
      <c r="AY58" s="110" t="s">
        <v>528</v>
      </c>
      <c r="AZ58" s="110" t="s">
        <v>531</v>
      </c>
      <c r="BA58" s="110" t="s">
        <v>3804</v>
      </c>
      <c r="BB58" s="111"/>
      <c r="BC58" s="179"/>
      <c r="BD58" s="179"/>
      <c r="BE58" s="111"/>
      <c r="BF58" s="111"/>
      <c r="BG58" s="111"/>
      <c r="BH58" s="111"/>
      <c r="BI58" s="111"/>
      <c r="BJ58" s="111"/>
      <c r="BK58" s="111"/>
      <c r="BL58" s="111"/>
    </row>
    <row r="59" spans="2:64">
      <c r="B59" s="172">
        <v>524111</v>
      </c>
      <c r="C59" s="110" t="s">
        <v>19</v>
      </c>
      <c r="D59" s="110"/>
      <c r="E59" s="366"/>
      <c r="F59" s="111">
        <v>97416000</v>
      </c>
      <c r="G59" s="111">
        <v>97416000</v>
      </c>
      <c r="H59" s="111"/>
      <c r="I59" s="111">
        <v>0</v>
      </c>
      <c r="J59" s="111"/>
      <c r="K59" s="111"/>
      <c r="L59" s="111"/>
      <c r="M59" s="111"/>
      <c r="N59" s="111"/>
      <c r="O59" s="111"/>
      <c r="P59" s="111"/>
      <c r="Q59" s="179">
        <v>11840000</v>
      </c>
      <c r="R59" s="179">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38"/>
        <v>60912610</v>
      </c>
      <c r="AV59" s="114">
        <f t="shared" si="7"/>
        <v>62.528342366757009</v>
      </c>
      <c r="AW59" s="115">
        <f t="shared" si="8"/>
        <v>36503390</v>
      </c>
      <c r="AX59" s="114">
        <f t="shared" si="11"/>
        <v>37.471657633242998</v>
      </c>
      <c r="AY59" s="110" t="s">
        <v>528</v>
      </c>
      <c r="AZ59" s="110" t="s">
        <v>531</v>
      </c>
      <c r="BA59" s="110" t="s">
        <v>3804</v>
      </c>
      <c r="BB59" s="111"/>
      <c r="BC59" s="179">
        <v>17010000</v>
      </c>
      <c r="BD59" s="179">
        <v>11840000</v>
      </c>
      <c r="BE59" s="111"/>
      <c r="BF59" s="111"/>
      <c r="BG59" s="111"/>
      <c r="BH59" s="111"/>
      <c r="BI59" s="111"/>
      <c r="BJ59" s="111"/>
      <c r="BK59" s="111"/>
      <c r="BL59" s="111"/>
    </row>
    <row r="60" spans="2:64">
      <c r="B60" s="134" t="s">
        <v>69</v>
      </c>
      <c r="C60" s="135" t="s">
        <v>70</v>
      </c>
      <c r="D60" s="135"/>
      <c r="E60" s="223"/>
      <c r="F60" s="136">
        <f t="shared" ref="F60:AS60" si="94">F61+F219</f>
        <v>15863164000</v>
      </c>
      <c r="G60" s="136">
        <f t="shared" ref="G60:H60" si="95">G61+G219</f>
        <v>15863164000</v>
      </c>
      <c r="H60" s="136">
        <f t="shared" si="95"/>
        <v>100000000</v>
      </c>
      <c r="I60" s="136">
        <f t="shared" ref="I60" si="96">I61+I219</f>
        <v>2887360000</v>
      </c>
      <c r="J60" s="136">
        <f t="shared" si="94"/>
        <v>0</v>
      </c>
      <c r="K60" s="136">
        <f t="shared" si="94"/>
        <v>0</v>
      </c>
      <c r="L60" s="136">
        <f t="shared" si="94"/>
        <v>0</v>
      </c>
      <c r="M60" s="136">
        <f t="shared" si="94"/>
        <v>74237800</v>
      </c>
      <c r="N60" s="136">
        <f t="shared" si="94"/>
        <v>0</v>
      </c>
      <c r="O60" s="136">
        <f t="shared" si="94"/>
        <v>0</v>
      </c>
      <c r="P60" s="136">
        <f t="shared" si="94"/>
        <v>63640000</v>
      </c>
      <c r="Q60" s="136">
        <f t="shared" si="94"/>
        <v>167335190</v>
      </c>
      <c r="R60" s="136">
        <f t="shared" si="94"/>
        <v>320537487</v>
      </c>
      <c r="S60" s="136">
        <f t="shared" si="94"/>
        <v>1763177854</v>
      </c>
      <c r="T60" s="136">
        <f t="shared" si="94"/>
        <v>95254996</v>
      </c>
      <c r="U60" s="136">
        <f t="shared" si="94"/>
        <v>0</v>
      </c>
      <c r="V60" s="136">
        <f t="shared" si="94"/>
        <v>757387100</v>
      </c>
      <c r="W60" s="136">
        <f t="shared" si="94"/>
        <v>179018093</v>
      </c>
      <c r="X60" s="136">
        <f t="shared" si="94"/>
        <v>235964831</v>
      </c>
      <c r="Y60" s="136">
        <f t="shared" si="94"/>
        <v>2450337081</v>
      </c>
      <c r="Z60" s="136">
        <f t="shared" si="94"/>
        <v>0</v>
      </c>
      <c r="AA60" s="136">
        <f t="shared" si="94"/>
        <v>7559500</v>
      </c>
      <c r="AB60" s="136">
        <f t="shared" si="94"/>
        <v>1203635346</v>
      </c>
      <c r="AC60" s="136">
        <f t="shared" si="94"/>
        <v>190814673</v>
      </c>
      <c r="AD60" s="136">
        <f t="shared" si="94"/>
        <v>0</v>
      </c>
      <c r="AE60" s="136">
        <f t="shared" si="94"/>
        <v>79840000</v>
      </c>
      <c r="AF60" s="136">
        <f t="shared" si="94"/>
        <v>0</v>
      </c>
      <c r="AG60" s="136">
        <f t="shared" si="94"/>
        <v>60319640</v>
      </c>
      <c r="AH60" s="136">
        <f t="shared" si="94"/>
        <v>0</v>
      </c>
      <c r="AI60" s="136">
        <f t="shared" si="94"/>
        <v>0</v>
      </c>
      <c r="AJ60" s="136">
        <f t="shared" si="94"/>
        <v>0</v>
      </c>
      <c r="AK60" s="136">
        <f t="shared" si="94"/>
        <v>0</v>
      </c>
      <c r="AL60" s="136">
        <f t="shared" si="94"/>
        <v>0</v>
      </c>
      <c r="AM60" s="136">
        <f t="shared" si="94"/>
        <v>0</v>
      </c>
      <c r="AN60" s="136">
        <f t="shared" si="94"/>
        <v>0</v>
      </c>
      <c r="AO60" s="136">
        <f t="shared" si="94"/>
        <v>0</v>
      </c>
      <c r="AP60" s="136">
        <f t="shared" si="94"/>
        <v>0</v>
      </c>
      <c r="AQ60" s="136">
        <f t="shared" si="94"/>
        <v>0</v>
      </c>
      <c r="AR60" s="136">
        <f t="shared" si="94"/>
        <v>0</v>
      </c>
      <c r="AS60" s="136">
        <f t="shared" si="94"/>
        <v>0</v>
      </c>
      <c r="AT60" s="136"/>
      <c r="AU60" s="136">
        <f>SUM(J60:AS60)</f>
        <v>7649059591</v>
      </c>
      <c r="AV60" s="137">
        <f t="shared" si="7"/>
        <v>48.219003415712024</v>
      </c>
      <c r="AW60" s="138">
        <f t="shared" ref="AW60:AW64" si="97">F60-AU60</f>
        <v>8214104409</v>
      </c>
      <c r="AX60" s="137">
        <f t="shared" ref="AX60:AX65" si="98">AW60/F60*100</f>
        <v>51.780996584287976</v>
      </c>
      <c r="AY60" s="110"/>
      <c r="AZ60" s="110"/>
      <c r="BA60" s="110" t="s">
        <v>3804</v>
      </c>
      <c r="BB60" s="136">
        <f>BB61+BB219</f>
        <v>99961115</v>
      </c>
      <c r="BC60" s="136">
        <f>BC61+BC219</f>
        <v>320537487</v>
      </c>
      <c r="BD60" s="136">
        <f>BD61+BD219</f>
        <v>67374075</v>
      </c>
      <c r="BE60" s="136">
        <f>BE61+BE219</f>
        <v>95254996</v>
      </c>
      <c r="BF60" s="136">
        <f t="shared" ref="BF60" si="99">BF61+BF219</f>
        <v>93939616</v>
      </c>
      <c r="BG60" s="136">
        <f t="shared" ref="BG60:BH60" si="100">BG61+BG219</f>
        <v>85078477</v>
      </c>
      <c r="BH60" s="136">
        <f t="shared" si="100"/>
        <v>235964831</v>
      </c>
      <c r="BI60" s="136">
        <f t="shared" ref="BI60:BJ60" si="101">BI61+BI219</f>
        <v>7559500</v>
      </c>
      <c r="BJ60" s="136">
        <f t="shared" si="101"/>
        <v>91098902</v>
      </c>
      <c r="BK60" s="136">
        <f t="shared" ref="BK60:BL60" si="102">BK61+BK219</f>
        <v>99715771</v>
      </c>
      <c r="BL60" s="136">
        <f t="shared" si="102"/>
        <v>60319640</v>
      </c>
    </row>
    <row r="61" spans="2:64">
      <c r="B61" s="128">
        <v>2378</v>
      </c>
      <c r="C61" s="129" t="s">
        <v>71</v>
      </c>
      <c r="D61" s="129"/>
      <c r="E61" s="362"/>
      <c r="F61" s="130">
        <f t="shared" ref="F61:AS61" si="103">F62+F69+F146+F153</f>
        <v>7280664000</v>
      </c>
      <c r="G61" s="130">
        <f t="shared" ref="G61:H61" si="104">G62+G69+G146+G153</f>
        <v>7280664000</v>
      </c>
      <c r="H61" s="130">
        <f t="shared" si="104"/>
        <v>100000000</v>
      </c>
      <c r="I61" s="130">
        <f t="shared" ref="I61" si="105">I62+I69+I146+I153</f>
        <v>2887360000</v>
      </c>
      <c r="J61" s="130">
        <f t="shared" si="103"/>
        <v>0</v>
      </c>
      <c r="K61" s="130">
        <f t="shared" si="103"/>
        <v>0</v>
      </c>
      <c r="L61" s="130">
        <f t="shared" si="103"/>
        <v>0</v>
      </c>
      <c r="M61" s="130">
        <f t="shared" si="103"/>
        <v>74237800</v>
      </c>
      <c r="N61" s="130">
        <f t="shared" si="103"/>
        <v>0</v>
      </c>
      <c r="O61" s="130">
        <f t="shared" si="103"/>
        <v>0</v>
      </c>
      <c r="P61" s="130">
        <f t="shared" si="103"/>
        <v>63640000</v>
      </c>
      <c r="Q61" s="130">
        <f t="shared" si="103"/>
        <v>167335190</v>
      </c>
      <c r="R61" s="130">
        <f t="shared" si="103"/>
        <v>320537487</v>
      </c>
      <c r="S61" s="130">
        <f t="shared" si="103"/>
        <v>207482498</v>
      </c>
      <c r="T61" s="130">
        <f t="shared" si="103"/>
        <v>95254996</v>
      </c>
      <c r="U61" s="130">
        <f t="shared" si="103"/>
        <v>0</v>
      </c>
      <c r="V61" s="130">
        <f t="shared" si="103"/>
        <v>757387100</v>
      </c>
      <c r="W61" s="130">
        <f t="shared" si="103"/>
        <v>179018093</v>
      </c>
      <c r="X61" s="130">
        <f t="shared" si="103"/>
        <v>198072198</v>
      </c>
      <c r="Y61" s="130">
        <f>Y62+Y69+Y146+Y153</f>
        <v>165545658</v>
      </c>
      <c r="Z61" s="130">
        <f t="shared" si="103"/>
        <v>0</v>
      </c>
      <c r="AA61" s="130">
        <f t="shared" si="103"/>
        <v>4670000</v>
      </c>
      <c r="AB61" s="130">
        <f t="shared" si="103"/>
        <v>180418160</v>
      </c>
      <c r="AC61" s="130">
        <f t="shared" si="103"/>
        <v>190814673</v>
      </c>
      <c r="AD61" s="130">
        <f t="shared" si="103"/>
        <v>0</v>
      </c>
      <c r="AE61" s="130">
        <f t="shared" si="103"/>
        <v>63640000</v>
      </c>
      <c r="AF61" s="130">
        <f t="shared" si="103"/>
        <v>0</v>
      </c>
      <c r="AG61" s="130">
        <f t="shared" si="103"/>
        <v>41361140</v>
      </c>
      <c r="AH61" s="130">
        <f t="shared" si="103"/>
        <v>0</v>
      </c>
      <c r="AI61" s="130">
        <f t="shared" si="103"/>
        <v>0</v>
      </c>
      <c r="AJ61" s="130">
        <f t="shared" si="103"/>
        <v>0</v>
      </c>
      <c r="AK61" s="130">
        <f t="shared" si="103"/>
        <v>0</v>
      </c>
      <c r="AL61" s="130">
        <f t="shared" si="103"/>
        <v>0</v>
      </c>
      <c r="AM61" s="130">
        <f t="shared" si="103"/>
        <v>0</v>
      </c>
      <c r="AN61" s="130">
        <f t="shared" si="103"/>
        <v>0</v>
      </c>
      <c r="AO61" s="130">
        <f t="shared" si="103"/>
        <v>0</v>
      </c>
      <c r="AP61" s="130">
        <f t="shared" si="103"/>
        <v>0</v>
      </c>
      <c r="AQ61" s="130">
        <f t="shared" si="103"/>
        <v>0</v>
      </c>
      <c r="AR61" s="130">
        <f t="shared" si="103"/>
        <v>0</v>
      </c>
      <c r="AS61" s="130">
        <f t="shared" si="103"/>
        <v>0</v>
      </c>
      <c r="AT61" s="130"/>
      <c r="AU61" s="130">
        <f t="shared" si="38"/>
        <v>2709414993</v>
      </c>
      <c r="AV61" s="131">
        <f t="shared" si="7"/>
        <v>37.21384468504521</v>
      </c>
      <c r="AW61" s="132">
        <f t="shared" si="97"/>
        <v>4571249007</v>
      </c>
      <c r="AX61" s="131">
        <f t="shared" si="98"/>
        <v>62.786155314954797</v>
      </c>
      <c r="AY61" s="110"/>
      <c r="AZ61" s="110"/>
      <c r="BA61" s="110" t="s">
        <v>3804</v>
      </c>
      <c r="BB61" s="130">
        <f>BB62+BB69+BB146+BB153</f>
        <v>99961115</v>
      </c>
      <c r="BC61" s="130">
        <f>BC62+BC69+BC146+BC153</f>
        <v>320537487</v>
      </c>
      <c r="BD61" s="130">
        <f>BD62+BD69+BD146+BD153</f>
        <v>67374075</v>
      </c>
      <c r="BE61" s="130">
        <f>BE62+BE69+BE146+BE153</f>
        <v>95254996</v>
      </c>
      <c r="BF61" s="130">
        <f t="shared" ref="BF61" si="106">BF62+BF69+BF146+BF153</f>
        <v>93939616</v>
      </c>
      <c r="BG61" s="130">
        <f t="shared" ref="BG61:BH61" si="107">BG62+BG69+BG146+BG153</f>
        <v>85078477</v>
      </c>
      <c r="BH61" s="130">
        <f t="shared" si="107"/>
        <v>198072198</v>
      </c>
      <c r="BI61" s="130">
        <f t="shared" ref="BI61:BJ61" si="108">BI62+BI69+BI146+BI153</f>
        <v>4670000</v>
      </c>
      <c r="BJ61" s="130">
        <f t="shared" si="108"/>
        <v>91098902</v>
      </c>
      <c r="BK61" s="130">
        <f t="shared" ref="BK61:BL61" si="109">BK62+BK69+BK146+BK153</f>
        <v>99715771</v>
      </c>
      <c r="BL61" s="130">
        <f t="shared" si="109"/>
        <v>41361140</v>
      </c>
    </row>
    <row r="62" spans="2:64">
      <c r="B62" s="124" t="s">
        <v>799</v>
      </c>
      <c r="C62" s="125" t="s">
        <v>800</v>
      </c>
      <c r="D62" s="125">
        <v>1</v>
      </c>
      <c r="E62" s="363" t="s">
        <v>42</v>
      </c>
      <c r="F62" s="123">
        <f t="shared" ref="F62:X63" si="110">F63</f>
        <v>115000000</v>
      </c>
      <c r="G62" s="123">
        <f t="shared" si="110"/>
        <v>115000000</v>
      </c>
      <c r="H62" s="123">
        <f t="shared" si="110"/>
        <v>0</v>
      </c>
      <c r="I62" s="123">
        <f t="shared" si="110"/>
        <v>800000</v>
      </c>
      <c r="J62" s="123">
        <f t="shared" si="110"/>
        <v>0</v>
      </c>
      <c r="K62" s="123">
        <f t="shared" si="110"/>
        <v>0</v>
      </c>
      <c r="L62" s="123">
        <f t="shared" si="110"/>
        <v>0</v>
      </c>
      <c r="M62" s="123">
        <f t="shared" si="110"/>
        <v>0</v>
      </c>
      <c r="N62" s="123">
        <f t="shared" si="110"/>
        <v>0</v>
      </c>
      <c r="O62" s="123">
        <f t="shared" si="110"/>
        <v>0</v>
      </c>
      <c r="P62" s="123">
        <f t="shared" si="110"/>
        <v>0</v>
      </c>
      <c r="Q62" s="123">
        <f t="shared" si="110"/>
        <v>0</v>
      </c>
      <c r="R62" s="123">
        <f t="shared" si="110"/>
        <v>0</v>
      </c>
      <c r="S62" s="123">
        <f t="shared" si="110"/>
        <v>0</v>
      </c>
      <c r="T62" s="123">
        <f t="shared" si="110"/>
        <v>0</v>
      </c>
      <c r="U62" s="123">
        <f t="shared" si="110"/>
        <v>0</v>
      </c>
      <c r="V62" s="123">
        <f t="shared" si="110"/>
        <v>114200000</v>
      </c>
      <c r="W62" s="123">
        <f t="shared" si="110"/>
        <v>0</v>
      </c>
      <c r="X62" s="123">
        <f t="shared" si="110"/>
        <v>0</v>
      </c>
      <c r="Y62" s="123">
        <f t="shared" ref="J62:AS63" si="111">Y63</f>
        <v>0</v>
      </c>
      <c r="Z62" s="123">
        <f t="shared" si="111"/>
        <v>0</v>
      </c>
      <c r="AA62" s="123">
        <f t="shared" si="111"/>
        <v>0</v>
      </c>
      <c r="AB62" s="123">
        <f t="shared" si="111"/>
        <v>0</v>
      </c>
      <c r="AC62" s="123">
        <f t="shared" si="111"/>
        <v>0</v>
      </c>
      <c r="AD62" s="123">
        <f t="shared" si="111"/>
        <v>0</v>
      </c>
      <c r="AE62" s="123">
        <f t="shared" si="111"/>
        <v>0</v>
      </c>
      <c r="AF62" s="123">
        <f t="shared" si="111"/>
        <v>0</v>
      </c>
      <c r="AG62" s="123">
        <f t="shared" si="111"/>
        <v>0</v>
      </c>
      <c r="AH62" s="123">
        <f t="shared" si="111"/>
        <v>0</v>
      </c>
      <c r="AI62" s="123">
        <f t="shared" si="111"/>
        <v>0</v>
      </c>
      <c r="AJ62" s="123">
        <f t="shared" si="111"/>
        <v>0</v>
      </c>
      <c r="AK62" s="123">
        <f t="shared" si="111"/>
        <v>0</v>
      </c>
      <c r="AL62" s="123">
        <f t="shared" si="111"/>
        <v>0</v>
      </c>
      <c r="AM62" s="123">
        <f t="shared" si="111"/>
        <v>0</v>
      </c>
      <c r="AN62" s="123">
        <f t="shared" si="111"/>
        <v>0</v>
      </c>
      <c r="AO62" s="123">
        <f t="shared" si="111"/>
        <v>0</v>
      </c>
      <c r="AP62" s="123">
        <f t="shared" si="111"/>
        <v>0</v>
      </c>
      <c r="AQ62" s="123">
        <f t="shared" si="111"/>
        <v>0</v>
      </c>
      <c r="AR62" s="123">
        <f t="shared" si="111"/>
        <v>0</v>
      </c>
      <c r="AS62" s="123">
        <f t="shared" si="111"/>
        <v>0</v>
      </c>
      <c r="AT62" s="123"/>
      <c r="AU62" s="123">
        <f t="shared" si="38"/>
        <v>114200000</v>
      </c>
      <c r="AV62" s="126">
        <f t="shared" si="7"/>
        <v>99.304347826086953</v>
      </c>
      <c r="AW62" s="127">
        <f t="shared" si="97"/>
        <v>800000</v>
      </c>
      <c r="AX62" s="126">
        <f t="shared" si="98"/>
        <v>0.69565217391304346</v>
      </c>
      <c r="AY62" s="110" t="s">
        <v>565</v>
      </c>
      <c r="AZ62" s="110" t="s">
        <v>549</v>
      </c>
      <c r="BA62" s="110" t="s">
        <v>3881</v>
      </c>
      <c r="BB62" s="123">
        <f t="shared" ref="BB62:BL64" si="112">BB63</f>
        <v>0</v>
      </c>
      <c r="BC62" s="123">
        <f t="shared" si="112"/>
        <v>0</v>
      </c>
      <c r="BD62" s="123">
        <f t="shared" si="112"/>
        <v>0</v>
      </c>
      <c r="BE62" s="123">
        <f t="shared" si="112"/>
        <v>0</v>
      </c>
      <c r="BF62" s="123">
        <f t="shared" si="112"/>
        <v>0</v>
      </c>
      <c r="BG62" s="123">
        <f t="shared" si="112"/>
        <v>0</v>
      </c>
      <c r="BH62" s="123">
        <f t="shared" si="112"/>
        <v>0</v>
      </c>
      <c r="BI62" s="123">
        <f t="shared" si="112"/>
        <v>0</v>
      </c>
      <c r="BJ62" s="123">
        <f t="shared" si="112"/>
        <v>0</v>
      </c>
      <c r="BK62" s="123">
        <f t="shared" si="112"/>
        <v>0</v>
      </c>
      <c r="BL62" s="123">
        <f t="shared" si="112"/>
        <v>0</v>
      </c>
    </row>
    <row r="63" spans="2:64">
      <c r="B63" s="116" t="s">
        <v>3563</v>
      </c>
      <c r="C63" s="117" t="s">
        <v>803</v>
      </c>
      <c r="D63" s="117">
        <v>1</v>
      </c>
      <c r="E63" s="364" t="s">
        <v>42</v>
      </c>
      <c r="F63" s="118">
        <f t="shared" si="110"/>
        <v>115000000</v>
      </c>
      <c r="G63" s="118">
        <f t="shared" si="110"/>
        <v>115000000</v>
      </c>
      <c r="H63" s="118">
        <f t="shared" si="110"/>
        <v>0</v>
      </c>
      <c r="I63" s="118">
        <f t="shared" si="110"/>
        <v>800000</v>
      </c>
      <c r="J63" s="118">
        <f t="shared" si="111"/>
        <v>0</v>
      </c>
      <c r="K63" s="118">
        <f t="shared" si="111"/>
        <v>0</v>
      </c>
      <c r="L63" s="118">
        <f t="shared" si="111"/>
        <v>0</v>
      </c>
      <c r="M63" s="118">
        <f t="shared" si="111"/>
        <v>0</v>
      </c>
      <c r="N63" s="118">
        <f t="shared" si="111"/>
        <v>0</v>
      </c>
      <c r="O63" s="118">
        <f t="shared" si="111"/>
        <v>0</v>
      </c>
      <c r="P63" s="118">
        <f t="shared" si="111"/>
        <v>0</v>
      </c>
      <c r="Q63" s="118">
        <f t="shared" si="111"/>
        <v>0</v>
      </c>
      <c r="R63" s="118">
        <f t="shared" si="111"/>
        <v>0</v>
      </c>
      <c r="S63" s="118">
        <f t="shared" si="111"/>
        <v>0</v>
      </c>
      <c r="T63" s="118">
        <f t="shared" si="111"/>
        <v>0</v>
      </c>
      <c r="U63" s="118">
        <f t="shared" si="111"/>
        <v>0</v>
      </c>
      <c r="V63" s="118">
        <f t="shared" si="111"/>
        <v>114200000</v>
      </c>
      <c r="W63" s="118">
        <f t="shared" si="111"/>
        <v>0</v>
      </c>
      <c r="X63" s="118">
        <f t="shared" si="111"/>
        <v>0</v>
      </c>
      <c r="Y63" s="118">
        <f t="shared" si="111"/>
        <v>0</v>
      </c>
      <c r="Z63" s="118">
        <f t="shared" si="111"/>
        <v>0</v>
      </c>
      <c r="AA63" s="118">
        <f t="shared" si="111"/>
        <v>0</v>
      </c>
      <c r="AB63" s="118">
        <f t="shared" si="111"/>
        <v>0</v>
      </c>
      <c r="AC63" s="118">
        <f t="shared" si="111"/>
        <v>0</v>
      </c>
      <c r="AD63" s="118">
        <f t="shared" si="111"/>
        <v>0</v>
      </c>
      <c r="AE63" s="118">
        <f t="shared" si="111"/>
        <v>0</v>
      </c>
      <c r="AF63" s="118">
        <f t="shared" si="111"/>
        <v>0</v>
      </c>
      <c r="AG63" s="118">
        <f t="shared" si="111"/>
        <v>0</v>
      </c>
      <c r="AH63" s="118">
        <f t="shared" si="111"/>
        <v>0</v>
      </c>
      <c r="AI63" s="118">
        <f t="shared" si="111"/>
        <v>0</v>
      </c>
      <c r="AJ63" s="118">
        <f t="shared" si="111"/>
        <v>0</v>
      </c>
      <c r="AK63" s="118">
        <f t="shared" si="111"/>
        <v>0</v>
      </c>
      <c r="AL63" s="118">
        <f t="shared" si="111"/>
        <v>0</v>
      </c>
      <c r="AM63" s="118">
        <f t="shared" si="111"/>
        <v>0</v>
      </c>
      <c r="AN63" s="118">
        <f t="shared" si="111"/>
        <v>0</v>
      </c>
      <c r="AO63" s="118">
        <f t="shared" si="111"/>
        <v>0</v>
      </c>
      <c r="AP63" s="118">
        <f t="shared" si="111"/>
        <v>0</v>
      </c>
      <c r="AQ63" s="118">
        <f t="shared" si="111"/>
        <v>0</v>
      </c>
      <c r="AR63" s="118">
        <f t="shared" si="111"/>
        <v>0</v>
      </c>
      <c r="AS63" s="118">
        <f t="shared" si="111"/>
        <v>0</v>
      </c>
      <c r="AT63" s="118"/>
      <c r="AU63" s="118">
        <f t="shared" si="38"/>
        <v>114200000</v>
      </c>
      <c r="AV63" s="119">
        <f t="shared" si="7"/>
        <v>99.304347826086953</v>
      </c>
      <c r="AW63" s="120">
        <f t="shared" si="97"/>
        <v>800000</v>
      </c>
      <c r="AX63" s="119">
        <f t="shared" si="98"/>
        <v>0.69565217391304346</v>
      </c>
      <c r="AY63" s="110" t="s">
        <v>565</v>
      </c>
      <c r="AZ63" s="110" t="s">
        <v>549</v>
      </c>
      <c r="BA63" s="110" t="s">
        <v>3881</v>
      </c>
      <c r="BB63" s="118">
        <f t="shared" si="112"/>
        <v>0</v>
      </c>
      <c r="BC63" s="118">
        <f t="shared" si="112"/>
        <v>0</v>
      </c>
      <c r="BD63" s="118">
        <f t="shared" si="112"/>
        <v>0</v>
      </c>
      <c r="BE63" s="118">
        <f t="shared" si="112"/>
        <v>0</v>
      </c>
      <c r="BF63" s="118">
        <f t="shared" si="112"/>
        <v>0</v>
      </c>
      <c r="BG63" s="118">
        <f t="shared" si="112"/>
        <v>0</v>
      </c>
      <c r="BH63" s="118">
        <f t="shared" si="112"/>
        <v>0</v>
      </c>
      <c r="BI63" s="118">
        <f t="shared" si="112"/>
        <v>0</v>
      </c>
      <c r="BJ63" s="118">
        <f t="shared" si="112"/>
        <v>0</v>
      </c>
      <c r="BK63" s="118">
        <f t="shared" si="112"/>
        <v>0</v>
      </c>
      <c r="BL63" s="118">
        <f t="shared" si="112"/>
        <v>0</v>
      </c>
    </row>
    <row r="64" spans="2:64">
      <c r="B64" s="116">
        <v>301</v>
      </c>
      <c r="C64" s="117" t="s">
        <v>813</v>
      </c>
      <c r="D64" s="117"/>
      <c r="E64" s="364"/>
      <c r="F64" s="118">
        <f>SUM(F65,F67)</f>
        <v>115000000</v>
      </c>
      <c r="G64" s="118">
        <f>SUM(G65,G67)</f>
        <v>115000000</v>
      </c>
      <c r="H64" s="118">
        <f t="shared" ref="H64:AB64" si="113">SUM(H65,H67)</f>
        <v>0</v>
      </c>
      <c r="I64" s="118">
        <f t="shared" si="113"/>
        <v>800000</v>
      </c>
      <c r="J64" s="118">
        <f t="shared" si="113"/>
        <v>0</v>
      </c>
      <c r="K64" s="118">
        <f t="shared" si="113"/>
        <v>0</v>
      </c>
      <c r="L64" s="118">
        <f t="shared" si="113"/>
        <v>0</v>
      </c>
      <c r="M64" s="118">
        <f t="shared" si="113"/>
        <v>0</v>
      </c>
      <c r="N64" s="118">
        <f t="shared" si="113"/>
        <v>0</v>
      </c>
      <c r="O64" s="118">
        <f t="shared" si="113"/>
        <v>0</v>
      </c>
      <c r="P64" s="118">
        <f t="shared" si="113"/>
        <v>0</v>
      </c>
      <c r="Q64" s="118">
        <f t="shared" si="113"/>
        <v>0</v>
      </c>
      <c r="R64" s="118">
        <f t="shared" si="113"/>
        <v>0</v>
      </c>
      <c r="S64" s="118">
        <f t="shared" si="113"/>
        <v>0</v>
      </c>
      <c r="T64" s="118">
        <f t="shared" si="113"/>
        <v>0</v>
      </c>
      <c r="U64" s="118">
        <f t="shared" si="113"/>
        <v>0</v>
      </c>
      <c r="V64" s="118">
        <f t="shared" si="113"/>
        <v>114200000</v>
      </c>
      <c r="W64" s="118">
        <f t="shared" si="113"/>
        <v>0</v>
      </c>
      <c r="X64" s="118">
        <f t="shared" si="113"/>
        <v>0</v>
      </c>
      <c r="Y64" s="118">
        <f t="shared" si="113"/>
        <v>0</v>
      </c>
      <c r="Z64" s="118">
        <f t="shared" si="113"/>
        <v>0</v>
      </c>
      <c r="AA64" s="118">
        <f t="shared" si="113"/>
        <v>0</v>
      </c>
      <c r="AB64" s="118">
        <f t="shared" si="113"/>
        <v>0</v>
      </c>
      <c r="AC64" s="118">
        <f t="shared" ref="AC64" si="114">SUM(AC65,AC67)</f>
        <v>0</v>
      </c>
      <c r="AD64" s="118">
        <f t="shared" ref="AD64" si="115">SUM(AD65,AD67)</f>
        <v>0</v>
      </c>
      <c r="AE64" s="118">
        <f t="shared" ref="AE64" si="116">SUM(AE65,AE67)</f>
        <v>0</v>
      </c>
      <c r="AF64" s="118">
        <f t="shared" ref="AF64" si="117">SUM(AF65,AF67)</f>
        <v>0</v>
      </c>
      <c r="AG64" s="118">
        <f t="shared" ref="AG64" si="118">SUM(AG65,AG67)</f>
        <v>0</v>
      </c>
      <c r="AH64" s="118">
        <f t="shared" ref="AH64" si="119">SUM(AH65,AH67)</f>
        <v>0</v>
      </c>
      <c r="AI64" s="118">
        <f t="shared" ref="AI64" si="120">SUM(AI65,AI67)</f>
        <v>0</v>
      </c>
      <c r="AJ64" s="118">
        <f t="shared" ref="AJ64" si="121">SUM(AJ65,AJ67)</f>
        <v>0</v>
      </c>
      <c r="AK64" s="118">
        <f t="shared" ref="AK64" si="122">SUM(AK65,AK67)</f>
        <v>0</v>
      </c>
      <c r="AL64" s="118">
        <f t="shared" ref="AL64" si="123">SUM(AL65,AL67)</f>
        <v>0</v>
      </c>
      <c r="AM64" s="118">
        <f t="shared" ref="AM64" si="124">SUM(AM65,AM67)</f>
        <v>0</v>
      </c>
      <c r="AN64" s="118">
        <f t="shared" ref="AN64" si="125">SUM(AN65,AN67)</f>
        <v>0</v>
      </c>
      <c r="AO64" s="118">
        <f t="shared" ref="AO64" si="126">SUM(AO65,AO67)</f>
        <v>0</v>
      </c>
      <c r="AP64" s="118">
        <f t="shared" ref="AP64" si="127">SUM(AP65,AP67)</f>
        <v>0</v>
      </c>
      <c r="AQ64" s="118">
        <f t="shared" ref="AQ64" si="128">SUM(AQ65,AQ67)</f>
        <v>0</v>
      </c>
      <c r="AR64" s="118">
        <f t="shared" ref="AR64" si="129">SUM(AR65,AR67)</f>
        <v>0</v>
      </c>
      <c r="AS64" s="118">
        <f t="shared" ref="AS64" si="130">SUM(AS65,AS67)</f>
        <v>0</v>
      </c>
      <c r="AT64" s="118"/>
      <c r="AU64" s="118">
        <f t="shared" si="38"/>
        <v>114200000</v>
      </c>
      <c r="AV64" s="119">
        <f t="shared" si="7"/>
        <v>99.304347826086953</v>
      </c>
      <c r="AW64" s="120">
        <f t="shared" si="97"/>
        <v>800000</v>
      </c>
      <c r="AX64" s="119">
        <f t="shared" si="98"/>
        <v>0.69565217391304346</v>
      </c>
      <c r="AY64" s="110" t="s">
        <v>565</v>
      </c>
      <c r="AZ64" s="110" t="s">
        <v>549</v>
      </c>
      <c r="BA64" s="110" t="s">
        <v>3881</v>
      </c>
      <c r="BB64" s="118">
        <f t="shared" si="112"/>
        <v>0</v>
      </c>
      <c r="BC64" s="118">
        <f t="shared" si="112"/>
        <v>0</v>
      </c>
      <c r="BD64" s="118">
        <f t="shared" si="112"/>
        <v>0</v>
      </c>
      <c r="BE64" s="118">
        <f t="shared" si="112"/>
        <v>0</v>
      </c>
      <c r="BF64" s="118">
        <f t="shared" si="112"/>
        <v>0</v>
      </c>
      <c r="BG64" s="118">
        <f t="shared" si="112"/>
        <v>0</v>
      </c>
      <c r="BH64" s="118">
        <f t="shared" si="112"/>
        <v>0</v>
      </c>
      <c r="BI64" s="118">
        <f t="shared" si="112"/>
        <v>0</v>
      </c>
      <c r="BJ64" s="118">
        <f t="shared" si="112"/>
        <v>0</v>
      </c>
      <c r="BK64" s="118">
        <f t="shared" si="112"/>
        <v>0</v>
      </c>
      <c r="BL64" s="118">
        <f t="shared" si="112"/>
        <v>0</v>
      </c>
    </row>
    <row r="65" spans="2:64">
      <c r="B65" s="174" t="s">
        <v>8</v>
      </c>
      <c r="C65" s="112" t="s">
        <v>815</v>
      </c>
      <c r="D65" s="112"/>
      <c r="E65" s="358"/>
      <c r="F65" s="113">
        <f>SUM(F66)</f>
        <v>114200000</v>
      </c>
      <c r="G65" s="113">
        <f>SUM(G66)</f>
        <v>114200000</v>
      </c>
      <c r="H65" s="113">
        <f>SUM(H66)</f>
        <v>0</v>
      </c>
      <c r="I65" s="113">
        <f>SUM(I66)</f>
        <v>0</v>
      </c>
      <c r="J65" s="113">
        <f t="shared" ref="J65:AS67" si="131">SUM(J66)</f>
        <v>0</v>
      </c>
      <c r="K65" s="113">
        <f t="shared" si="131"/>
        <v>0</v>
      </c>
      <c r="L65" s="113">
        <f t="shared" si="131"/>
        <v>0</v>
      </c>
      <c r="M65" s="113">
        <f t="shared" si="131"/>
        <v>0</v>
      </c>
      <c r="N65" s="113">
        <f t="shared" si="131"/>
        <v>0</v>
      </c>
      <c r="O65" s="113">
        <f t="shared" si="131"/>
        <v>0</v>
      </c>
      <c r="P65" s="113">
        <f t="shared" si="131"/>
        <v>0</v>
      </c>
      <c r="Q65" s="113">
        <f t="shared" si="131"/>
        <v>0</v>
      </c>
      <c r="R65" s="113">
        <f t="shared" si="131"/>
        <v>0</v>
      </c>
      <c r="S65" s="113">
        <f t="shared" si="131"/>
        <v>0</v>
      </c>
      <c r="T65" s="113">
        <f t="shared" si="131"/>
        <v>0</v>
      </c>
      <c r="U65" s="113">
        <f t="shared" si="131"/>
        <v>0</v>
      </c>
      <c r="V65" s="113">
        <f t="shared" si="131"/>
        <v>114200000</v>
      </c>
      <c r="W65" s="113">
        <f t="shared" si="131"/>
        <v>0</v>
      </c>
      <c r="X65" s="113">
        <f t="shared" si="131"/>
        <v>0</v>
      </c>
      <c r="Y65" s="113">
        <f t="shared" si="131"/>
        <v>0</v>
      </c>
      <c r="Z65" s="113">
        <f t="shared" si="131"/>
        <v>0</v>
      </c>
      <c r="AA65" s="113">
        <f t="shared" si="131"/>
        <v>0</v>
      </c>
      <c r="AB65" s="113">
        <f t="shared" si="131"/>
        <v>0</v>
      </c>
      <c r="AC65" s="113">
        <f t="shared" si="131"/>
        <v>0</v>
      </c>
      <c r="AD65" s="113">
        <f t="shared" si="131"/>
        <v>0</v>
      </c>
      <c r="AE65" s="113">
        <f t="shared" si="131"/>
        <v>0</v>
      </c>
      <c r="AF65" s="113">
        <f t="shared" si="131"/>
        <v>0</v>
      </c>
      <c r="AG65" s="113">
        <f t="shared" si="131"/>
        <v>0</v>
      </c>
      <c r="AH65" s="113">
        <f t="shared" si="131"/>
        <v>0</v>
      </c>
      <c r="AI65" s="113">
        <f t="shared" si="131"/>
        <v>0</v>
      </c>
      <c r="AJ65" s="113">
        <f t="shared" si="131"/>
        <v>0</v>
      </c>
      <c r="AK65" s="113">
        <f t="shared" si="131"/>
        <v>0</v>
      </c>
      <c r="AL65" s="113">
        <f t="shared" si="131"/>
        <v>0</v>
      </c>
      <c r="AM65" s="113">
        <f t="shared" si="131"/>
        <v>0</v>
      </c>
      <c r="AN65" s="113">
        <f t="shared" si="131"/>
        <v>0</v>
      </c>
      <c r="AO65" s="113">
        <f t="shared" si="131"/>
        <v>0</v>
      </c>
      <c r="AP65" s="113">
        <f t="shared" si="131"/>
        <v>0</v>
      </c>
      <c r="AQ65" s="113">
        <f t="shared" si="131"/>
        <v>0</v>
      </c>
      <c r="AR65" s="113">
        <f t="shared" si="131"/>
        <v>0</v>
      </c>
      <c r="AS65" s="113">
        <f t="shared" si="131"/>
        <v>0</v>
      </c>
      <c r="AT65" s="113"/>
      <c r="AU65" s="113">
        <f t="shared" si="38"/>
        <v>114200000</v>
      </c>
      <c r="AV65" s="121">
        <f t="shared" si="7"/>
        <v>100</v>
      </c>
      <c r="AW65" s="122">
        <f>F65-AU65</f>
        <v>0</v>
      </c>
      <c r="AX65" s="121">
        <f t="shared" si="98"/>
        <v>0</v>
      </c>
      <c r="AY65" s="110" t="s">
        <v>565</v>
      </c>
      <c r="AZ65" s="110" t="s">
        <v>549</v>
      </c>
      <c r="BA65" s="110" t="s">
        <v>3881</v>
      </c>
      <c r="BB65" s="113">
        <f t="shared" ref="BB65:BL67" si="132">SUM(BB66)</f>
        <v>0</v>
      </c>
      <c r="BC65" s="113">
        <f t="shared" si="132"/>
        <v>0</v>
      </c>
      <c r="BD65" s="113">
        <f t="shared" si="132"/>
        <v>0</v>
      </c>
      <c r="BE65" s="113">
        <f t="shared" si="132"/>
        <v>0</v>
      </c>
      <c r="BF65" s="113">
        <f t="shared" si="132"/>
        <v>0</v>
      </c>
      <c r="BG65" s="113">
        <f t="shared" si="132"/>
        <v>0</v>
      </c>
      <c r="BH65" s="113">
        <f t="shared" si="132"/>
        <v>0</v>
      </c>
      <c r="BI65" s="113">
        <f t="shared" si="132"/>
        <v>0</v>
      </c>
      <c r="BJ65" s="113">
        <f t="shared" si="132"/>
        <v>0</v>
      </c>
      <c r="BK65" s="113">
        <f t="shared" si="132"/>
        <v>0</v>
      </c>
      <c r="BL65" s="113">
        <f t="shared" si="132"/>
        <v>0</v>
      </c>
    </row>
    <row r="66" spans="2:64">
      <c r="B66" s="172">
        <v>532111</v>
      </c>
      <c r="C66" s="110" t="s">
        <v>43</v>
      </c>
      <c r="D66" s="110"/>
      <c r="E66" s="366"/>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38"/>
        <v>114200000</v>
      </c>
      <c r="AV66" s="114">
        <f t="shared" si="7"/>
        <v>100</v>
      </c>
      <c r="AW66" s="115">
        <f>F66-AU66</f>
        <v>0</v>
      </c>
      <c r="AX66" s="114">
        <f t="shared" si="11"/>
        <v>0</v>
      </c>
      <c r="AY66" s="110" t="s">
        <v>565</v>
      </c>
      <c r="AZ66" s="110" t="s">
        <v>549</v>
      </c>
      <c r="BA66" s="110" t="s">
        <v>3881</v>
      </c>
      <c r="BB66" s="111"/>
      <c r="BC66" s="111"/>
      <c r="BD66" s="179"/>
      <c r="BE66" s="111"/>
      <c r="BF66" s="111"/>
      <c r="BG66" s="111"/>
      <c r="BH66" s="111"/>
      <c r="BI66" s="111"/>
      <c r="BJ66" s="111"/>
      <c r="BK66" s="111"/>
      <c r="BL66" s="111"/>
    </row>
    <row r="67" spans="2:64">
      <c r="B67" s="174" t="s">
        <v>508</v>
      </c>
      <c r="C67" s="112" t="s">
        <v>4820</v>
      </c>
      <c r="D67" s="112"/>
      <c r="E67" s="358"/>
      <c r="F67" s="113">
        <f>SUM(F68)</f>
        <v>800000</v>
      </c>
      <c r="G67" s="113">
        <f>SUM(G68)</f>
        <v>800000</v>
      </c>
      <c r="H67" s="113">
        <f>SUM(H68)</f>
        <v>0</v>
      </c>
      <c r="I67" s="113">
        <f>SUM(I68)</f>
        <v>800000</v>
      </c>
      <c r="J67" s="113">
        <f t="shared" si="131"/>
        <v>0</v>
      </c>
      <c r="K67" s="113">
        <f t="shared" si="131"/>
        <v>0</v>
      </c>
      <c r="L67" s="113">
        <f t="shared" si="131"/>
        <v>0</v>
      </c>
      <c r="M67" s="113">
        <f t="shared" si="131"/>
        <v>0</v>
      </c>
      <c r="N67" s="113">
        <f t="shared" si="131"/>
        <v>0</v>
      </c>
      <c r="O67" s="113">
        <f t="shared" si="131"/>
        <v>0</v>
      </c>
      <c r="P67" s="113">
        <f t="shared" si="131"/>
        <v>0</v>
      </c>
      <c r="Q67" s="113">
        <f t="shared" si="131"/>
        <v>0</v>
      </c>
      <c r="R67" s="113">
        <f t="shared" si="131"/>
        <v>0</v>
      </c>
      <c r="S67" s="113">
        <f t="shared" si="131"/>
        <v>0</v>
      </c>
      <c r="T67" s="113">
        <f t="shared" si="131"/>
        <v>0</v>
      </c>
      <c r="U67" s="113">
        <f t="shared" si="131"/>
        <v>0</v>
      </c>
      <c r="V67" s="113">
        <f t="shared" si="131"/>
        <v>0</v>
      </c>
      <c r="W67" s="113">
        <f t="shared" si="131"/>
        <v>0</v>
      </c>
      <c r="X67" s="113">
        <f t="shared" si="131"/>
        <v>0</v>
      </c>
      <c r="Y67" s="113">
        <f t="shared" si="131"/>
        <v>0</v>
      </c>
      <c r="Z67" s="113">
        <f t="shared" si="131"/>
        <v>0</v>
      </c>
      <c r="AA67" s="113">
        <f t="shared" si="131"/>
        <v>0</v>
      </c>
      <c r="AB67" s="113">
        <f t="shared" si="131"/>
        <v>0</v>
      </c>
      <c r="AC67" s="113">
        <f t="shared" si="131"/>
        <v>0</v>
      </c>
      <c r="AD67" s="113">
        <f t="shared" si="131"/>
        <v>0</v>
      </c>
      <c r="AE67" s="113">
        <f t="shared" si="131"/>
        <v>0</v>
      </c>
      <c r="AF67" s="113">
        <f t="shared" si="131"/>
        <v>0</v>
      </c>
      <c r="AG67" s="113">
        <f t="shared" si="131"/>
        <v>0</v>
      </c>
      <c r="AH67" s="113">
        <f t="shared" si="131"/>
        <v>0</v>
      </c>
      <c r="AI67" s="113">
        <f t="shared" si="131"/>
        <v>0</v>
      </c>
      <c r="AJ67" s="113">
        <f t="shared" si="131"/>
        <v>0</v>
      </c>
      <c r="AK67" s="113">
        <f t="shared" si="131"/>
        <v>0</v>
      </c>
      <c r="AL67" s="113">
        <f t="shared" si="131"/>
        <v>0</v>
      </c>
      <c r="AM67" s="113">
        <f t="shared" si="131"/>
        <v>0</v>
      </c>
      <c r="AN67" s="113">
        <f t="shared" si="131"/>
        <v>0</v>
      </c>
      <c r="AO67" s="113">
        <f t="shared" si="131"/>
        <v>0</v>
      </c>
      <c r="AP67" s="113">
        <f t="shared" si="131"/>
        <v>0</v>
      </c>
      <c r="AQ67" s="113">
        <f t="shared" si="131"/>
        <v>0</v>
      </c>
      <c r="AR67" s="113">
        <f t="shared" si="131"/>
        <v>0</v>
      </c>
      <c r="AS67" s="113">
        <f t="shared" si="131"/>
        <v>0</v>
      </c>
      <c r="AT67" s="113"/>
      <c r="AU67" s="113">
        <f t="shared" ref="AU67:AU68" si="133">SUM(J67:AS67)</f>
        <v>0</v>
      </c>
      <c r="AV67" s="121">
        <f t="shared" ref="AV67:AV68" si="134">IFERROR(AU67/F67*100,0)</f>
        <v>0</v>
      </c>
      <c r="AW67" s="122">
        <f>F67-AU67</f>
        <v>800000</v>
      </c>
      <c r="AX67" s="121">
        <f t="shared" si="11"/>
        <v>100</v>
      </c>
      <c r="AY67" s="110" t="s">
        <v>565</v>
      </c>
      <c r="AZ67" s="110" t="s">
        <v>549</v>
      </c>
      <c r="BA67" s="110" t="s">
        <v>3881</v>
      </c>
      <c r="BB67" s="113">
        <f t="shared" si="132"/>
        <v>0</v>
      </c>
      <c r="BC67" s="113">
        <f t="shared" si="132"/>
        <v>0</v>
      </c>
      <c r="BD67" s="113">
        <f t="shared" si="132"/>
        <v>0</v>
      </c>
      <c r="BE67" s="113">
        <f t="shared" si="132"/>
        <v>0</v>
      </c>
      <c r="BF67" s="113">
        <f t="shared" si="132"/>
        <v>0</v>
      </c>
      <c r="BG67" s="113">
        <f t="shared" si="132"/>
        <v>0</v>
      </c>
      <c r="BH67" s="113">
        <f t="shared" si="132"/>
        <v>0</v>
      </c>
      <c r="BI67" s="113">
        <f t="shared" si="132"/>
        <v>0</v>
      </c>
      <c r="BJ67" s="113">
        <f t="shared" si="132"/>
        <v>0</v>
      </c>
      <c r="BK67" s="113">
        <f t="shared" si="132"/>
        <v>0</v>
      </c>
      <c r="BL67" s="113">
        <f t="shared" si="132"/>
        <v>0</v>
      </c>
    </row>
    <row r="68" spans="2:64">
      <c r="B68" s="172">
        <v>532111</v>
      </c>
      <c r="C68" s="110" t="s">
        <v>43</v>
      </c>
      <c r="D68" s="110"/>
      <c r="E68" s="366"/>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33"/>
        <v>0</v>
      </c>
      <c r="AV68" s="114">
        <f t="shared" si="134"/>
        <v>0</v>
      </c>
      <c r="AW68" s="115">
        <f>F68-AU68</f>
        <v>800000</v>
      </c>
      <c r="AX68" s="114">
        <f t="shared" ref="AX68" si="135">AW68/F68*100</f>
        <v>100</v>
      </c>
      <c r="AY68" s="110" t="s">
        <v>565</v>
      </c>
      <c r="AZ68" s="110" t="s">
        <v>549</v>
      </c>
      <c r="BA68" s="110" t="s">
        <v>3881</v>
      </c>
      <c r="BB68" s="111"/>
      <c r="BC68" s="111"/>
      <c r="BD68" s="179"/>
      <c r="BE68" s="111"/>
      <c r="BF68" s="111"/>
      <c r="BG68" s="111"/>
      <c r="BH68" s="111"/>
      <c r="BI68" s="111"/>
      <c r="BJ68" s="111"/>
      <c r="BK68" s="111"/>
      <c r="BL68" s="111"/>
    </row>
    <row r="69" spans="2:64">
      <c r="B69" s="124" t="s">
        <v>820</v>
      </c>
      <c r="C69" s="125" t="s">
        <v>821</v>
      </c>
      <c r="D69" s="125">
        <v>9</v>
      </c>
      <c r="E69" s="363" t="s">
        <v>3565</v>
      </c>
      <c r="F69" s="123">
        <f t="shared" ref="F69:AS69" si="136">F70+F80+F128</f>
        <v>5085940000</v>
      </c>
      <c r="G69" s="123">
        <f t="shared" ref="G69:H69" si="137">G70+G80+G128</f>
        <v>5085940000</v>
      </c>
      <c r="H69" s="123">
        <f t="shared" si="137"/>
        <v>100000000</v>
      </c>
      <c r="I69" s="123">
        <f t="shared" ref="I69" si="138">I70+I80+I128</f>
        <v>1895126000</v>
      </c>
      <c r="J69" s="123">
        <f t="shared" si="136"/>
        <v>0</v>
      </c>
      <c r="K69" s="123">
        <f t="shared" si="136"/>
        <v>0</v>
      </c>
      <c r="L69" s="123">
        <f t="shared" si="136"/>
        <v>0</v>
      </c>
      <c r="M69" s="123">
        <f t="shared" si="136"/>
        <v>63640000</v>
      </c>
      <c r="N69" s="123">
        <f t="shared" si="136"/>
        <v>0</v>
      </c>
      <c r="O69" s="123">
        <f t="shared" si="136"/>
        <v>0</v>
      </c>
      <c r="P69" s="123">
        <f t="shared" si="136"/>
        <v>63640000</v>
      </c>
      <c r="Q69" s="123">
        <f t="shared" si="136"/>
        <v>136990690</v>
      </c>
      <c r="R69" s="123">
        <f t="shared" si="136"/>
        <v>226935794</v>
      </c>
      <c r="S69" s="123">
        <f t="shared" si="136"/>
        <v>184892998</v>
      </c>
      <c r="T69" s="123">
        <f t="shared" si="136"/>
        <v>75325796</v>
      </c>
      <c r="U69" s="123">
        <f t="shared" si="136"/>
        <v>0</v>
      </c>
      <c r="V69" s="123">
        <f t="shared" si="136"/>
        <v>94014600</v>
      </c>
      <c r="W69" s="123">
        <f t="shared" si="136"/>
        <v>158835210</v>
      </c>
      <c r="X69" s="123">
        <f t="shared" si="136"/>
        <v>115921543</v>
      </c>
      <c r="Y69" s="123">
        <f>Y70+Y80+Y128</f>
        <v>104503027</v>
      </c>
      <c r="Z69" s="123">
        <f t="shared" si="136"/>
        <v>0</v>
      </c>
      <c r="AA69" s="123">
        <f t="shared" si="136"/>
        <v>0</v>
      </c>
      <c r="AB69" s="123">
        <f t="shared" si="136"/>
        <v>173383410</v>
      </c>
      <c r="AC69" s="123">
        <f t="shared" si="136"/>
        <v>177595673</v>
      </c>
      <c r="AD69" s="123">
        <f t="shared" si="136"/>
        <v>0</v>
      </c>
      <c r="AE69" s="123">
        <f t="shared" si="136"/>
        <v>63640000</v>
      </c>
      <c r="AF69" s="123">
        <f t="shared" si="136"/>
        <v>0</v>
      </c>
      <c r="AG69" s="123">
        <f t="shared" si="136"/>
        <v>14064400</v>
      </c>
      <c r="AH69" s="123">
        <f t="shared" si="136"/>
        <v>0</v>
      </c>
      <c r="AI69" s="123">
        <f t="shared" si="136"/>
        <v>0</v>
      </c>
      <c r="AJ69" s="123">
        <f t="shared" si="136"/>
        <v>0</v>
      </c>
      <c r="AK69" s="123">
        <f t="shared" si="136"/>
        <v>0</v>
      </c>
      <c r="AL69" s="123">
        <f t="shared" si="136"/>
        <v>0</v>
      </c>
      <c r="AM69" s="123">
        <f t="shared" si="136"/>
        <v>0</v>
      </c>
      <c r="AN69" s="123">
        <f t="shared" si="136"/>
        <v>0</v>
      </c>
      <c r="AO69" s="123">
        <f t="shared" si="136"/>
        <v>0</v>
      </c>
      <c r="AP69" s="123">
        <f t="shared" si="136"/>
        <v>0</v>
      </c>
      <c r="AQ69" s="123">
        <f t="shared" si="136"/>
        <v>0</v>
      </c>
      <c r="AR69" s="123">
        <f t="shared" si="136"/>
        <v>0</v>
      </c>
      <c r="AS69" s="123">
        <f t="shared" si="136"/>
        <v>0</v>
      </c>
      <c r="AT69" s="123"/>
      <c r="AU69" s="123">
        <f>SUM(J69:AS69)</f>
        <v>1653383141</v>
      </c>
      <c r="AV69" s="126">
        <f t="shared" si="7"/>
        <v>32.508899849388705</v>
      </c>
      <c r="AW69" s="127">
        <f>F69-AU69</f>
        <v>3432556859</v>
      </c>
      <c r="AX69" s="126">
        <f>AW69/F69*100</f>
        <v>67.491100150611288</v>
      </c>
      <c r="AY69" s="110"/>
      <c r="AZ69" s="110"/>
      <c r="BA69" s="110" t="s">
        <v>3804</v>
      </c>
      <c r="BB69" s="123">
        <f>BB70+BB80+BB128</f>
        <v>99961115</v>
      </c>
      <c r="BC69" s="123">
        <f>BC70+BC80+BC128</f>
        <v>226935794</v>
      </c>
      <c r="BD69" s="123">
        <f>BD70+BD80+BD128</f>
        <v>37029575</v>
      </c>
      <c r="BE69" s="123">
        <f>BE70+BE80+BE128</f>
        <v>75325796</v>
      </c>
      <c r="BF69" s="123">
        <f t="shared" ref="BF69" si="139">BF70+BF80+BF128</f>
        <v>83939616</v>
      </c>
      <c r="BG69" s="123">
        <f t="shared" ref="BG69:BH69" si="140">BG70+BG80+BG128</f>
        <v>74895594</v>
      </c>
      <c r="BH69" s="123">
        <f t="shared" si="140"/>
        <v>115921543</v>
      </c>
      <c r="BI69" s="123">
        <f t="shared" ref="BI69:BJ69" si="141">BI70+BI80+BI128</f>
        <v>0</v>
      </c>
      <c r="BJ69" s="123">
        <f t="shared" si="141"/>
        <v>79889902</v>
      </c>
      <c r="BK69" s="123">
        <f t="shared" ref="BK69:BL69" si="142">BK70+BK80+BK128</f>
        <v>97705771</v>
      </c>
      <c r="BL69" s="123">
        <f t="shared" si="142"/>
        <v>14064400</v>
      </c>
    </row>
    <row r="70" spans="2:64">
      <c r="B70" s="116" t="s">
        <v>3566</v>
      </c>
      <c r="C70" s="117" t="s">
        <v>1016</v>
      </c>
      <c r="D70" s="117">
        <v>2</v>
      </c>
      <c r="E70" s="364" t="s">
        <v>3565</v>
      </c>
      <c r="F70" s="118">
        <f t="shared" ref="F70:I70" si="143">F71</f>
        <v>153780000</v>
      </c>
      <c r="G70" s="118">
        <f t="shared" si="143"/>
        <v>153780000</v>
      </c>
      <c r="H70" s="118">
        <f t="shared" si="143"/>
        <v>0</v>
      </c>
      <c r="I70" s="118">
        <f t="shared" si="143"/>
        <v>40434000</v>
      </c>
      <c r="J70" s="118">
        <f t="shared" ref="J70:X70" si="144">J71</f>
        <v>0</v>
      </c>
      <c r="K70" s="118">
        <f t="shared" si="144"/>
        <v>0</v>
      </c>
      <c r="L70" s="118">
        <f t="shared" si="144"/>
        <v>0</v>
      </c>
      <c r="M70" s="118">
        <f t="shared" si="144"/>
        <v>0</v>
      </c>
      <c r="N70" s="118">
        <f t="shared" si="144"/>
        <v>0</v>
      </c>
      <c r="O70" s="118">
        <f t="shared" si="144"/>
        <v>0</v>
      </c>
      <c r="P70" s="118">
        <f t="shared" si="144"/>
        <v>0</v>
      </c>
      <c r="Q70" s="118">
        <f t="shared" si="144"/>
        <v>1890000</v>
      </c>
      <c r="R70" s="118">
        <f t="shared" si="144"/>
        <v>3436750</v>
      </c>
      <c r="S70" s="118">
        <f t="shared" si="144"/>
        <v>3570000</v>
      </c>
      <c r="T70" s="118">
        <f t="shared" si="144"/>
        <v>0</v>
      </c>
      <c r="U70" s="118">
        <f t="shared" si="144"/>
        <v>0</v>
      </c>
      <c r="V70" s="118">
        <f t="shared" si="144"/>
        <v>10960600</v>
      </c>
      <c r="W70" s="118">
        <f t="shared" si="144"/>
        <v>0</v>
      </c>
      <c r="X70" s="118">
        <f t="shared" si="144"/>
        <v>5000500</v>
      </c>
      <c r="Y70" s="118">
        <f>Y71</f>
        <v>4977000</v>
      </c>
      <c r="Z70" s="118">
        <f t="shared" ref="Z70:AS70" si="145">Z71</f>
        <v>0</v>
      </c>
      <c r="AA70" s="118">
        <f t="shared" si="145"/>
        <v>0</v>
      </c>
      <c r="AB70" s="118">
        <f t="shared" si="145"/>
        <v>0</v>
      </c>
      <c r="AC70" s="118">
        <f t="shared" si="145"/>
        <v>0</v>
      </c>
      <c r="AD70" s="118">
        <f t="shared" si="145"/>
        <v>0</v>
      </c>
      <c r="AE70" s="118">
        <f t="shared" si="145"/>
        <v>0</v>
      </c>
      <c r="AF70" s="118">
        <f t="shared" si="145"/>
        <v>0</v>
      </c>
      <c r="AG70" s="118">
        <f t="shared" si="145"/>
        <v>1917900</v>
      </c>
      <c r="AH70" s="118">
        <f t="shared" si="145"/>
        <v>0</v>
      </c>
      <c r="AI70" s="118">
        <f t="shared" si="145"/>
        <v>0</v>
      </c>
      <c r="AJ70" s="118">
        <f t="shared" si="145"/>
        <v>0</v>
      </c>
      <c r="AK70" s="118">
        <f t="shared" si="145"/>
        <v>0</v>
      </c>
      <c r="AL70" s="118">
        <f t="shared" si="145"/>
        <v>0</v>
      </c>
      <c r="AM70" s="118">
        <f t="shared" si="145"/>
        <v>0</v>
      </c>
      <c r="AN70" s="118">
        <f t="shared" si="145"/>
        <v>0</v>
      </c>
      <c r="AO70" s="118">
        <f t="shared" si="145"/>
        <v>0</v>
      </c>
      <c r="AP70" s="118">
        <f t="shared" si="145"/>
        <v>0</v>
      </c>
      <c r="AQ70" s="118">
        <f t="shared" si="145"/>
        <v>0</v>
      </c>
      <c r="AR70" s="118">
        <f t="shared" si="145"/>
        <v>0</v>
      </c>
      <c r="AS70" s="118">
        <f t="shared" si="145"/>
        <v>0</v>
      </c>
      <c r="AT70" s="118"/>
      <c r="AU70" s="118">
        <f t="shared" si="38"/>
        <v>31752750</v>
      </c>
      <c r="AV70" s="119">
        <f t="shared" si="7"/>
        <v>20.648166211470933</v>
      </c>
      <c r="AW70" s="120">
        <f t="shared" si="8"/>
        <v>122027250</v>
      </c>
      <c r="AX70" s="119">
        <f t="shared" si="11"/>
        <v>79.351833788529063</v>
      </c>
      <c r="AY70" s="110" t="s">
        <v>532</v>
      </c>
      <c r="AZ70" s="110" t="s">
        <v>533</v>
      </c>
      <c r="BA70" s="110" t="s">
        <v>3804</v>
      </c>
      <c r="BB70" s="118">
        <f t="shared" ref="BB70:BL71" si="146">BB71</f>
        <v>0</v>
      </c>
      <c r="BC70" s="118">
        <f t="shared" si="146"/>
        <v>3436750</v>
      </c>
      <c r="BD70" s="118">
        <f t="shared" si="146"/>
        <v>1890000</v>
      </c>
      <c r="BE70" s="118">
        <f t="shared" si="146"/>
        <v>0</v>
      </c>
      <c r="BF70" s="118">
        <f t="shared" si="146"/>
        <v>0</v>
      </c>
      <c r="BG70" s="118">
        <f t="shared" si="146"/>
        <v>0</v>
      </c>
      <c r="BH70" s="118">
        <f t="shared" si="146"/>
        <v>5000500</v>
      </c>
      <c r="BI70" s="118">
        <f t="shared" si="146"/>
        <v>0</v>
      </c>
      <c r="BJ70" s="118">
        <f t="shared" si="146"/>
        <v>0</v>
      </c>
      <c r="BK70" s="118">
        <f t="shared" si="146"/>
        <v>0</v>
      </c>
      <c r="BL70" s="118">
        <f t="shared" si="146"/>
        <v>1917900</v>
      </c>
    </row>
    <row r="71" spans="2:64">
      <c r="B71" s="116">
        <v>311</v>
      </c>
      <c r="C71" s="117" t="s">
        <v>1165</v>
      </c>
      <c r="D71" s="117"/>
      <c r="E71" s="364"/>
      <c r="F71" s="118">
        <f>SUM(F72,F78)</f>
        <v>153780000</v>
      </c>
      <c r="G71" s="118">
        <f t="shared" ref="G71:AS71" si="147">SUM(G72,G78)</f>
        <v>153780000</v>
      </c>
      <c r="H71" s="118">
        <f t="shared" si="147"/>
        <v>0</v>
      </c>
      <c r="I71" s="118">
        <f t="shared" si="147"/>
        <v>40434000</v>
      </c>
      <c r="J71" s="118">
        <f t="shared" si="147"/>
        <v>0</v>
      </c>
      <c r="K71" s="118">
        <f t="shared" si="147"/>
        <v>0</v>
      </c>
      <c r="L71" s="118">
        <f t="shared" si="147"/>
        <v>0</v>
      </c>
      <c r="M71" s="118">
        <f t="shared" si="147"/>
        <v>0</v>
      </c>
      <c r="N71" s="118">
        <f t="shared" si="147"/>
        <v>0</v>
      </c>
      <c r="O71" s="118">
        <f t="shared" si="147"/>
        <v>0</v>
      </c>
      <c r="P71" s="118">
        <f t="shared" si="147"/>
        <v>0</v>
      </c>
      <c r="Q71" s="118">
        <f t="shared" si="147"/>
        <v>1890000</v>
      </c>
      <c r="R71" s="118">
        <f t="shared" si="147"/>
        <v>3436750</v>
      </c>
      <c r="S71" s="118">
        <f t="shared" si="147"/>
        <v>3570000</v>
      </c>
      <c r="T71" s="118">
        <f t="shared" si="147"/>
        <v>0</v>
      </c>
      <c r="U71" s="118">
        <f t="shared" si="147"/>
        <v>0</v>
      </c>
      <c r="V71" s="118">
        <f t="shared" si="147"/>
        <v>10960600</v>
      </c>
      <c r="W71" s="118">
        <f t="shared" si="147"/>
        <v>0</v>
      </c>
      <c r="X71" s="118">
        <f t="shared" si="147"/>
        <v>5000500</v>
      </c>
      <c r="Y71" s="118">
        <f t="shared" si="147"/>
        <v>4977000</v>
      </c>
      <c r="Z71" s="118">
        <f t="shared" si="147"/>
        <v>0</v>
      </c>
      <c r="AA71" s="118">
        <f t="shared" si="147"/>
        <v>0</v>
      </c>
      <c r="AB71" s="118">
        <f t="shared" si="147"/>
        <v>0</v>
      </c>
      <c r="AC71" s="118">
        <f t="shared" si="147"/>
        <v>0</v>
      </c>
      <c r="AD71" s="118">
        <f t="shared" si="147"/>
        <v>0</v>
      </c>
      <c r="AE71" s="118">
        <f t="shared" si="147"/>
        <v>0</v>
      </c>
      <c r="AF71" s="118">
        <f t="shared" si="147"/>
        <v>0</v>
      </c>
      <c r="AG71" s="118">
        <f t="shared" si="147"/>
        <v>1917900</v>
      </c>
      <c r="AH71" s="118">
        <f t="shared" si="147"/>
        <v>0</v>
      </c>
      <c r="AI71" s="118">
        <f t="shared" si="147"/>
        <v>0</v>
      </c>
      <c r="AJ71" s="118">
        <f t="shared" si="147"/>
        <v>0</v>
      </c>
      <c r="AK71" s="118">
        <f t="shared" si="147"/>
        <v>0</v>
      </c>
      <c r="AL71" s="118">
        <f t="shared" si="147"/>
        <v>0</v>
      </c>
      <c r="AM71" s="118">
        <f t="shared" si="147"/>
        <v>0</v>
      </c>
      <c r="AN71" s="118">
        <f t="shared" si="147"/>
        <v>0</v>
      </c>
      <c r="AO71" s="118">
        <f t="shared" si="147"/>
        <v>0</v>
      </c>
      <c r="AP71" s="118">
        <f t="shared" si="147"/>
        <v>0</v>
      </c>
      <c r="AQ71" s="118">
        <f t="shared" si="147"/>
        <v>0</v>
      </c>
      <c r="AR71" s="118">
        <f t="shared" si="147"/>
        <v>0</v>
      </c>
      <c r="AS71" s="118">
        <f t="shared" si="147"/>
        <v>0</v>
      </c>
      <c r="AT71" s="118"/>
      <c r="AU71" s="118">
        <f t="shared" si="38"/>
        <v>31752750</v>
      </c>
      <c r="AV71" s="119">
        <f t="shared" si="7"/>
        <v>20.648166211470933</v>
      </c>
      <c r="AW71" s="120">
        <f t="shared" si="8"/>
        <v>122027250</v>
      </c>
      <c r="AX71" s="119">
        <f t="shared" si="11"/>
        <v>79.351833788529063</v>
      </c>
      <c r="AY71" s="110" t="s">
        <v>532</v>
      </c>
      <c r="AZ71" s="110" t="s">
        <v>533</v>
      </c>
      <c r="BA71" s="110" t="s">
        <v>3804</v>
      </c>
      <c r="BB71" s="118">
        <f t="shared" si="146"/>
        <v>0</v>
      </c>
      <c r="BC71" s="118">
        <f t="shared" si="146"/>
        <v>3436750</v>
      </c>
      <c r="BD71" s="118">
        <f t="shared" si="146"/>
        <v>1890000</v>
      </c>
      <c r="BE71" s="118">
        <f t="shared" si="146"/>
        <v>0</v>
      </c>
      <c r="BF71" s="118">
        <f t="shared" si="146"/>
        <v>0</v>
      </c>
      <c r="BG71" s="118">
        <f t="shared" si="146"/>
        <v>0</v>
      </c>
      <c r="BH71" s="118">
        <f t="shared" si="146"/>
        <v>5000500</v>
      </c>
      <c r="BI71" s="118">
        <f t="shared" si="146"/>
        <v>0</v>
      </c>
      <c r="BJ71" s="118">
        <f t="shared" si="146"/>
        <v>0</v>
      </c>
      <c r="BK71" s="118">
        <f t="shared" si="146"/>
        <v>0</v>
      </c>
      <c r="BL71" s="118">
        <f t="shared" si="146"/>
        <v>1917900</v>
      </c>
    </row>
    <row r="72" spans="2:64">
      <c r="B72" s="174" t="s">
        <v>8</v>
      </c>
      <c r="C72" s="112" t="s">
        <v>75</v>
      </c>
      <c r="D72" s="112"/>
      <c r="E72" s="358"/>
      <c r="F72" s="113">
        <f>SUM(F73:F77)</f>
        <v>113346000</v>
      </c>
      <c r="G72" s="113">
        <f>SUM(G73:G77)</f>
        <v>113346000</v>
      </c>
      <c r="H72" s="113">
        <f>SUM(H73:H77)</f>
        <v>0</v>
      </c>
      <c r="I72" s="113">
        <f>SUM(I73:I77)</f>
        <v>0</v>
      </c>
      <c r="J72" s="113">
        <f t="shared" ref="J72:AS72" si="148">SUM(J73:J77)</f>
        <v>0</v>
      </c>
      <c r="K72" s="113">
        <f t="shared" si="148"/>
        <v>0</v>
      </c>
      <c r="L72" s="113">
        <f t="shared" si="148"/>
        <v>0</v>
      </c>
      <c r="M72" s="113">
        <f t="shared" si="148"/>
        <v>0</v>
      </c>
      <c r="N72" s="113">
        <f t="shared" si="148"/>
        <v>0</v>
      </c>
      <c r="O72" s="113">
        <f t="shared" si="148"/>
        <v>0</v>
      </c>
      <c r="P72" s="113">
        <f t="shared" si="148"/>
        <v>0</v>
      </c>
      <c r="Q72" s="113">
        <f t="shared" si="148"/>
        <v>1890000</v>
      </c>
      <c r="R72" s="113">
        <f t="shared" si="148"/>
        <v>3436750</v>
      </c>
      <c r="S72" s="113">
        <f t="shared" si="148"/>
        <v>3570000</v>
      </c>
      <c r="T72" s="113">
        <f t="shared" si="148"/>
        <v>0</v>
      </c>
      <c r="U72" s="113">
        <f t="shared" si="148"/>
        <v>0</v>
      </c>
      <c r="V72" s="113">
        <f t="shared" si="148"/>
        <v>10960600</v>
      </c>
      <c r="W72" s="113">
        <f t="shared" si="148"/>
        <v>0</v>
      </c>
      <c r="X72" s="113">
        <f t="shared" si="148"/>
        <v>5000500</v>
      </c>
      <c r="Y72" s="113">
        <f t="shared" si="148"/>
        <v>4977000</v>
      </c>
      <c r="Z72" s="113">
        <f t="shared" si="148"/>
        <v>0</v>
      </c>
      <c r="AA72" s="113">
        <f t="shared" si="148"/>
        <v>0</v>
      </c>
      <c r="AB72" s="113">
        <f t="shared" si="148"/>
        <v>0</v>
      </c>
      <c r="AC72" s="113">
        <f t="shared" si="148"/>
        <v>0</v>
      </c>
      <c r="AD72" s="113">
        <f t="shared" si="148"/>
        <v>0</v>
      </c>
      <c r="AE72" s="113">
        <f t="shared" si="148"/>
        <v>0</v>
      </c>
      <c r="AF72" s="113">
        <f t="shared" si="148"/>
        <v>0</v>
      </c>
      <c r="AG72" s="113">
        <f t="shared" si="148"/>
        <v>1917900</v>
      </c>
      <c r="AH72" s="113">
        <f t="shared" si="148"/>
        <v>0</v>
      </c>
      <c r="AI72" s="113">
        <f t="shared" si="148"/>
        <v>0</v>
      </c>
      <c r="AJ72" s="113">
        <f t="shared" si="148"/>
        <v>0</v>
      </c>
      <c r="AK72" s="113">
        <f t="shared" si="148"/>
        <v>0</v>
      </c>
      <c r="AL72" s="113">
        <f t="shared" si="148"/>
        <v>0</v>
      </c>
      <c r="AM72" s="113">
        <f t="shared" si="148"/>
        <v>0</v>
      </c>
      <c r="AN72" s="113">
        <f t="shared" si="148"/>
        <v>0</v>
      </c>
      <c r="AO72" s="113">
        <f t="shared" si="148"/>
        <v>0</v>
      </c>
      <c r="AP72" s="113">
        <f t="shared" si="148"/>
        <v>0</v>
      </c>
      <c r="AQ72" s="113">
        <f t="shared" si="148"/>
        <v>0</v>
      </c>
      <c r="AR72" s="113">
        <f t="shared" si="148"/>
        <v>0</v>
      </c>
      <c r="AS72" s="113">
        <f t="shared" si="148"/>
        <v>0</v>
      </c>
      <c r="AT72" s="113"/>
      <c r="AU72" s="113">
        <f>SUM(J72:AS72)</f>
        <v>31752750</v>
      </c>
      <c r="AV72" s="121">
        <f t="shared" si="7"/>
        <v>28.014001376316767</v>
      </c>
      <c r="AW72" s="122">
        <f t="shared" si="8"/>
        <v>81593250</v>
      </c>
      <c r="AX72" s="121">
        <f t="shared" si="11"/>
        <v>71.98599862368323</v>
      </c>
      <c r="AY72" s="110" t="s">
        <v>532</v>
      </c>
      <c r="AZ72" s="110" t="s">
        <v>533</v>
      </c>
      <c r="BA72" s="110" t="s">
        <v>3804</v>
      </c>
      <c r="BB72" s="113">
        <f t="shared" ref="BB72" si="149">SUM(BB73:BB77)</f>
        <v>0</v>
      </c>
      <c r="BC72" s="113">
        <f t="shared" ref="BC72:BD72" si="150">SUM(BC73:BC77)</f>
        <v>3436750</v>
      </c>
      <c r="BD72" s="113">
        <f t="shared" si="150"/>
        <v>1890000</v>
      </c>
      <c r="BE72" s="113">
        <f t="shared" ref="BE72" si="151">SUM(BE73:BE77)</f>
        <v>0</v>
      </c>
      <c r="BF72" s="113">
        <f t="shared" ref="BF72" si="152">SUM(BF73:BF77)</f>
        <v>0</v>
      </c>
      <c r="BG72" s="113">
        <f t="shared" ref="BG72:BH72" si="153">SUM(BG73:BG77)</f>
        <v>0</v>
      </c>
      <c r="BH72" s="113">
        <f t="shared" si="153"/>
        <v>5000500</v>
      </c>
      <c r="BI72" s="113">
        <f t="shared" ref="BI72:BJ72" si="154">SUM(BI73:BI77)</f>
        <v>0</v>
      </c>
      <c r="BJ72" s="113">
        <f t="shared" si="154"/>
        <v>0</v>
      </c>
      <c r="BK72" s="113">
        <f t="shared" ref="BK72:BL72" si="155">SUM(BK73:BK77)</f>
        <v>0</v>
      </c>
      <c r="BL72" s="113">
        <f t="shared" si="155"/>
        <v>1917900</v>
      </c>
    </row>
    <row r="73" spans="2:64">
      <c r="B73" s="172">
        <v>521211</v>
      </c>
      <c r="C73" s="110" t="s">
        <v>7</v>
      </c>
      <c r="D73" s="110"/>
      <c r="E73" s="366"/>
      <c r="F73" s="111">
        <v>12400000</v>
      </c>
      <c r="G73" s="111">
        <v>12400000</v>
      </c>
      <c r="H73" s="111"/>
      <c r="I73" s="111"/>
      <c r="J73" s="111"/>
      <c r="K73" s="111"/>
      <c r="L73" s="111"/>
      <c r="M73" s="111"/>
      <c r="N73" s="111"/>
      <c r="O73" s="111"/>
      <c r="P73" s="111"/>
      <c r="Q73" s="179">
        <v>1890000</v>
      </c>
      <c r="R73" s="111">
        <v>986000</v>
      </c>
      <c r="S73" s="111"/>
      <c r="T73" s="111"/>
      <c r="U73" s="111"/>
      <c r="V73" s="111"/>
      <c r="W73" s="111"/>
      <c r="X73" s="111">
        <v>3071500</v>
      </c>
      <c r="Y73" s="111"/>
      <c r="Z73" s="111"/>
      <c r="AA73" s="111"/>
      <c r="AB73" s="111"/>
      <c r="AC73" s="111"/>
      <c r="AD73" s="111"/>
      <c r="AE73" s="111"/>
      <c r="AF73" s="111"/>
      <c r="AG73" s="111">
        <v>967900</v>
      </c>
      <c r="AH73" s="111"/>
      <c r="AI73" s="111"/>
      <c r="AJ73" s="111"/>
      <c r="AK73" s="111"/>
      <c r="AL73" s="111"/>
      <c r="AM73" s="111"/>
      <c r="AN73" s="111"/>
      <c r="AO73" s="111"/>
      <c r="AP73" s="111"/>
      <c r="AQ73" s="111"/>
      <c r="AR73" s="111"/>
      <c r="AS73" s="111"/>
      <c r="AT73" s="111"/>
      <c r="AU73" s="111">
        <f t="shared" si="38"/>
        <v>6915400</v>
      </c>
      <c r="AV73" s="114">
        <f t="shared" si="7"/>
        <v>55.769354838709674</v>
      </c>
      <c r="AW73" s="115">
        <f t="shared" si="8"/>
        <v>5484600</v>
      </c>
      <c r="AX73" s="114">
        <f t="shared" si="11"/>
        <v>44.230645161290319</v>
      </c>
      <c r="AY73" s="110" t="s">
        <v>532</v>
      </c>
      <c r="AZ73" s="110" t="s">
        <v>533</v>
      </c>
      <c r="BA73" s="110" t="s">
        <v>3804</v>
      </c>
      <c r="BB73" s="111"/>
      <c r="BC73" s="111">
        <v>986000</v>
      </c>
      <c r="BD73" s="179">
        <v>1890000</v>
      </c>
      <c r="BE73" s="111"/>
      <c r="BF73" s="111"/>
      <c r="BG73" s="111"/>
      <c r="BH73" s="111">
        <v>3071500</v>
      </c>
      <c r="BI73" s="111"/>
      <c r="BJ73" s="111"/>
      <c r="BK73" s="111"/>
      <c r="BL73" s="111">
        <v>967900</v>
      </c>
    </row>
    <row r="74" spans="2:64">
      <c r="B74" s="172">
        <v>521219</v>
      </c>
      <c r="C74" s="110" t="s">
        <v>53</v>
      </c>
      <c r="D74" s="110"/>
      <c r="E74" s="366"/>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38"/>
        <v>0</v>
      </c>
      <c r="AV74" s="114">
        <f t="shared" si="7"/>
        <v>0</v>
      </c>
      <c r="AW74" s="115">
        <f t="shared" si="8"/>
        <v>0</v>
      </c>
      <c r="AX74" s="114" t="e">
        <f t="shared" si="11"/>
        <v>#DIV/0!</v>
      </c>
      <c r="AY74" s="110" t="s">
        <v>532</v>
      </c>
      <c r="AZ74" s="110" t="s">
        <v>533</v>
      </c>
      <c r="BA74" s="110" t="s">
        <v>3804</v>
      </c>
      <c r="BB74" s="111"/>
      <c r="BC74" s="111"/>
      <c r="BD74" s="179"/>
      <c r="BE74" s="111"/>
      <c r="BF74" s="111"/>
      <c r="BG74" s="111"/>
      <c r="BH74" s="111"/>
      <c r="BI74" s="111"/>
      <c r="BJ74" s="111"/>
      <c r="BK74" s="111"/>
      <c r="BL74" s="111"/>
    </row>
    <row r="75" spans="2:64">
      <c r="B75" s="172">
        <v>521811</v>
      </c>
      <c r="C75" s="110" t="s">
        <v>64</v>
      </c>
      <c r="D75" s="110"/>
      <c r="E75" s="366"/>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38"/>
        <v>5329750</v>
      </c>
      <c r="AV75" s="114">
        <f t="shared" si="7"/>
        <v>53.297499999999999</v>
      </c>
      <c r="AW75" s="115">
        <f>F75-AU75</f>
        <v>4670250</v>
      </c>
      <c r="AX75" s="114">
        <f t="shared" si="11"/>
        <v>46.702500000000001</v>
      </c>
      <c r="AY75" s="110" t="s">
        <v>532</v>
      </c>
      <c r="AZ75" s="110" t="s">
        <v>533</v>
      </c>
      <c r="BA75" s="110" t="s">
        <v>3804</v>
      </c>
      <c r="BB75" s="111"/>
      <c r="BC75" s="111">
        <v>2450750</v>
      </c>
      <c r="BD75" s="179"/>
      <c r="BE75" s="111"/>
      <c r="BF75" s="111"/>
      <c r="BG75" s="111"/>
      <c r="BH75" s="111">
        <v>1929000</v>
      </c>
      <c r="BI75" s="111"/>
      <c r="BJ75" s="111"/>
      <c r="BK75" s="111"/>
      <c r="BL75" s="111">
        <v>950000</v>
      </c>
    </row>
    <row r="76" spans="2:64">
      <c r="B76" s="172">
        <v>522151</v>
      </c>
      <c r="C76" s="110" t="s">
        <v>11</v>
      </c>
      <c r="D76" s="110"/>
      <c r="E76" s="366"/>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38"/>
        <v>0</v>
      </c>
      <c r="AV76" s="114">
        <f t="shared" si="7"/>
        <v>0</v>
      </c>
      <c r="AW76" s="115">
        <f t="shared" si="8"/>
        <v>0</v>
      </c>
      <c r="AX76" s="114" t="e">
        <f t="shared" si="11"/>
        <v>#DIV/0!</v>
      </c>
      <c r="AY76" s="110" t="s">
        <v>532</v>
      </c>
      <c r="AZ76" s="110" t="s">
        <v>533</v>
      </c>
      <c r="BA76" s="110" t="s">
        <v>3804</v>
      </c>
      <c r="BB76" s="111"/>
      <c r="BC76" s="111"/>
      <c r="BD76" s="179"/>
      <c r="BE76" s="111"/>
      <c r="BF76" s="111"/>
      <c r="BG76" s="111"/>
      <c r="BH76" s="111"/>
      <c r="BI76" s="111"/>
      <c r="BJ76" s="111"/>
      <c r="BK76" s="111"/>
      <c r="BL76" s="111"/>
    </row>
    <row r="77" spans="2:64">
      <c r="B77" s="172">
        <v>524111</v>
      </c>
      <c r="C77" s="110" t="s">
        <v>19</v>
      </c>
      <c r="D77" s="110"/>
      <c r="E77" s="366"/>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f t="shared" si="38"/>
        <v>19507600</v>
      </c>
      <c r="AV77" s="114">
        <f t="shared" si="7"/>
        <v>21.449651441514746</v>
      </c>
      <c r="AW77" s="115">
        <f t="shared" si="8"/>
        <v>71438400</v>
      </c>
      <c r="AX77" s="114">
        <f t="shared" si="11"/>
        <v>78.550348558485254</v>
      </c>
      <c r="AY77" s="110" t="s">
        <v>532</v>
      </c>
      <c r="AZ77" s="110" t="s">
        <v>533</v>
      </c>
      <c r="BA77" s="110" t="s">
        <v>3804</v>
      </c>
      <c r="BB77" s="111"/>
      <c r="BC77" s="111"/>
      <c r="BD77" s="179"/>
      <c r="BE77" s="111"/>
      <c r="BF77" s="111"/>
      <c r="BG77" s="111"/>
      <c r="BH77" s="111"/>
      <c r="BI77" s="111"/>
      <c r="BJ77" s="111"/>
      <c r="BK77" s="111"/>
      <c r="BL77" s="111"/>
    </row>
    <row r="78" spans="2:64">
      <c r="B78" s="174" t="s">
        <v>508</v>
      </c>
      <c r="C78" s="112" t="s">
        <v>4820</v>
      </c>
      <c r="D78" s="112"/>
      <c r="E78" s="358"/>
      <c r="F78" s="113">
        <f>F79</f>
        <v>40434000</v>
      </c>
      <c r="G78" s="113">
        <f t="shared" ref="G78:AS78" si="156">G79</f>
        <v>40434000</v>
      </c>
      <c r="H78" s="113">
        <f t="shared" si="156"/>
        <v>0</v>
      </c>
      <c r="I78" s="113">
        <f t="shared" si="156"/>
        <v>40434000</v>
      </c>
      <c r="J78" s="113">
        <f t="shared" si="156"/>
        <v>0</v>
      </c>
      <c r="K78" s="113">
        <f t="shared" si="156"/>
        <v>0</v>
      </c>
      <c r="L78" s="113">
        <f t="shared" si="156"/>
        <v>0</v>
      </c>
      <c r="M78" s="113">
        <f t="shared" si="156"/>
        <v>0</v>
      </c>
      <c r="N78" s="113">
        <f t="shared" si="156"/>
        <v>0</v>
      </c>
      <c r="O78" s="113">
        <f t="shared" si="156"/>
        <v>0</v>
      </c>
      <c r="P78" s="113">
        <f t="shared" si="156"/>
        <v>0</v>
      </c>
      <c r="Q78" s="113">
        <f t="shared" si="156"/>
        <v>0</v>
      </c>
      <c r="R78" s="113">
        <f t="shared" si="156"/>
        <v>0</v>
      </c>
      <c r="S78" s="113">
        <f t="shared" si="156"/>
        <v>0</v>
      </c>
      <c r="T78" s="113">
        <f t="shared" si="156"/>
        <v>0</v>
      </c>
      <c r="U78" s="113">
        <f t="shared" si="156"/>
        <v>0</v>
      </c>
      <c r="V78" s="113">
        <f t="shared" si="156"/>
        <v>0</v>
      </c>
      <c r="W78" s="113">
        <f t="shared" si="156"/>
        <v>0</v>
      </c>
      <c r="X78" s="113">
        <f t="shared" si="156"/>
        <v>0</v>
      </c>
      <c r="Y78" s="113">
        <f t="shared" si="156"/>
        <v>0</v>
      </c>
      <c r="Z78" s="113">
        <f t="shared" si="156"/>
        <v>0</v>
      </c>
      <c r="AA78" s="113">
        <f t="shared" si="156"/>
        <v>0</v>
      </c>
      <c r="AB78" s="113">
        <f t="shared" si="156"/>
        <v>0</v>
      </c>
      <c r="AC78" s="113">
        <f t="shared" si="156"/>
        <v>0</v>
      </c>
      <c r="AD78" s="113">
        <f t="shared" si="156"/>
        <v>0</v>
      </c>
      <c r="AE78" s="113">
        <f t="shared" si="156"/>
        <v>0</v>
      </c>
      <c r="AF78" s="113">
        <f t="shared" si="156"/>
        <v>0</v>
      </c>
      <c r="AG78" s="113">
        <f t="shared" si="156"/>
        <v>0</v>
      </c>
      <c r="AH78" s="113">
        <f t="shared" si="156"/>
        <v>0</v>
      </c>
      <c r="AI78" s="113">
        <f t="shared" si="156"/>
        <v>0</v>
      </c>
      <c r="AJ78" s="113">
        <f t="shared" si="156"/>
        <v>0</v>
      </c>
      <c r="AK78" s="113">
        <f t="shared" si="156"/>
        <v>0</v>
      </c>
      <c r="AL78" s="113">
        <f t="shared" si="156"/>
        <v>0</v>
      </c>
      <c r="AM78" s="113">
        <f t="shared" si="156"/>
        <v>0</v>
      </c>
      <c r="AN78" s="113">
        <f t="shared" si="156"/>
        <v>0</v>
      </c>
      <c r="AO78" s="113">
        <f t="shared" si="156"/>
        <v>0</v>
      </c>
      <c r="AP78" s="113">
        <f t="shared" si="156"/>
        <v>0</v>
      </c>
      <c r="AQ78" s="113">
        <f t="shared" si="156"/>
        <v>0</v>
      </c>
      <c r="AR78" s="113">
        <f t="shared" si="156"/>
        <v>0</v>
      </c>
      <c r="AS78" s="113">
        <f t="shared" si="156"/>
        <v>0</v>
      </c>
      <c r="AT78" s="113"/>
      <c r="AU78" s="113">
        <f>SUM(J78:AS78)</f>
        <v>0</v>
      </c>
      <c r="AV78" s="121">
        <f t="shared" ref="AV78" si="157">IFERROR(AU78/F78*100,0)</f>
        <v>0</v>
      </c>
      <c r="AW78" s="122">
        <f t="shared" ref="AW78" si="158">F78-AU78</f>
        <v>40434000</v>
      </c>
      <c r="AX78" s="121">
        <f t="shared" ref="AX78" si="159">AW78/F78*100</f>
        <v>100</v>
      </c>
      <c r="AY78" s="110" t="s">
        <v>532</v>
      </c>
      <c r="AZ78" s="110" t="s">
        <v>533</v>
      </c>
      <c r="BA78" s="110" t="s">
        <v>3804</v>
      </c>
      <c r="BB78" s="113">
        <f t="shared" ref="BB78:BL78" si="160">BB79</f>
        <v>0</v>
      </c>
      <c r="BC78" s="113">
        <f t="shared" si="160"/>
        <v>0</v>
      </c>
      <c r="BD78" s="113">
        <f t="shared" si="160"/>
        <v>0</v>
      </c>
      <c r="BE78" s="113">
        <f t="shared" si="160"/>
        <v>0</v>
      </c>
      <c r="BF78" s="113">
        <f t="shared" si="160"/>
        <v>0</v>
      </c>
      <c r="BG78" s="113">
        <f t="shared" si="160"/>
        <v>0</v>
      </c>
      <c r="BH78" s="113">
        <f t="shared" si="160"/>
        <v>0</v>
      </c>
      <c r="BI78" s="113">
        <f t="shared" si="160"/>
        <v>0</v>
      </c>
      <c r="BJ78" s="113">
        <f t="shared" si="160"/>
        <v>0</v>
      </c>
      <c r="BK78" s="113">
        <f t="shared" si="160"/>
        <v>0</v>
      </c>
      <c r="BL78" s="113">
        <f t="shared" si="160"/>
        <v>0</v>
      </c>
    </row>
    <row r="79" spans="2:64" s="378" customFormat="1">
      <c r="B79" s="371">
        <v>521219</v>
      </c>
      <c r="C79" s="372" t="s">
        <v>53</v>
      </c>
      <c r="D79" s="373"/>
      <c r="E79" s="374"/>
      <c r="F79" s="375">
        <v>40434000</v>
      </c>
      <c r="G79" s="375">
        <v>40434000</v>
      </c>
      <c r="H79" s="375"/>
      <c r="I79" s="375">
        <v>40434000</v>
      </c>
      <c r="J79" s="375"/>
      <c r="K79" s="375"/>
      <c r="L79" s="375"/>
      <c r="M79" s="375"/>
      <c r="N79" s="375"/>
      <c r="O79" s="375"/>
      <c r="P79" s="375"/>
      <c r="Q79" s="375"/>
      <c r="R79" s="375"/>
      <c r="S79" s="375"/>
      <c r="T79" s="375"/>
      <c r="U79" s="375"/>
      <c r="V79" s="375"/>
      <c r="W79" s="375"/>
      <c r="X79" s="375"/>
      <c r="Y79" s="375"/>
      <c r="Z79" s="375"/>
      <c r="AA79" s="375"/>
      <c r="AB79" s="375"/>
      <c r="AC79" s="375"/>
      <c r="AD79" s="375"/>
      <c r="AE79" s="375"/>
      <c r="AF79" s="375"/>
      <c r="AG79" s="375"/>
      <c r="AH79" s="375"/>
      <c r="AI79" s="375"/>
      <c r="AJ79" s="375"/>
      <c r="AK79" s="375"/>
      <c r="AL79" s="375"/>
      <c r="AM79" s="375"/>
      <c r="AN79" s="375"/>
      <c r="AO79" s="375"/>
      <c r="AP79" s="375"/>
      <c r="AQ79" s="375"/>
      <c r="AR79" s="375"/>
      <c r="AS79" s="375"/>
      <c r="AT79" s="375"/>
      <c r="AU79" s="375"/>
      <c r="AV79" s="376"/>
      <c r="AW79" s="377"/>
      <c r="AX79" s="376"/>
      <c r="AY79" s="110" t="s">
        <v>532</v>
      </c>
      <c r="AZ79" s="110" t="s">
        <v>533</v>
      </c>
      <c r="BA79" s="110" t="s">
        <v>3804</v>
      </c>
      <c r="BB79" s="113"/>
      <c r="BC79" s="113"/>
      <c r="BD79" s="113"/>
      <c r="BE79" s="113"/>
      <c r="BF79" s="113"/>
      <c r="BG79" s="113"/>
      <c r="BH79" s="113"/>
      <c r="BI79" s="113"/>
      <c r="BJ79" s="113"/>
      <c r="BK79" s="113"/>
      <c r="BL79" s="113"/>
    </row>
    <row r="80" spans="2:64">
      <c r="B80" s="116" t="s">
        <v>3569</v>
      </c>
      <c r="C80" s="117" t="s">
        <v>1249</v>
      </c>
      <c r="D80" s="117">
        <v>1</v>
      </c>
      <c r="E80" s="364" t="s">
        <v>3565</v>
      </c>
      <c r="F80" s="118">
        <f t="shared" ref="F80:AS80" si="161">F81</f>
        <v>2736502000</v>
      </c>
      <c r="G80" s="118">
        <f t="shared" si="161"/>
        <v>2736502000</v>
      </c>
      <c r="H80" s="118">
        <f t="shared" si="161"/>
        <v>0</v>
      </c>
      <c r="I80" s="118">
        <f t="shared" si="161"/>
        <v>1854692000</v>
      </c>
      <c r="J80" s="118">
        <f t="shared" si="161"/>
        <v>0</v>
      </c>
      <c r="K80" s="118">
        <f t="shared" si="161"/>
        <v>0</v>
      </c>
      <c r="L80" s="118">
        <f t="shared" si="161"/>
        <v>0</v>
      </c>
      <c r="M80" s="118">
        <f t="shared" si="161"/>
        <v>0</v>
      </c>
      <c r="N80" s="118">
        <f t="shared" si="161"/>
        <v>0</v>
      </c>
      <c r="O80" s="118">
        <f t="shared" si="161"/>
        <v>0</v>
      </c>
      <c r="P80" s="118">
        <f t="shared" si="161"/>
        <v>0</v>
      </c>
      <c r="Q80" s="118">
        <f t="shared" si="161"/>
        <v>85679153</v>
      </c>
      <c r="R80" s="118">
        <f t="shared" si="161"/>
        <v>142958644</v>
      </c>
      <c r="S80" s="118">
        <f t="shared" si="161"/>
        <v>54042998</v>
      </c>
      <c r="T80" s="118">
        <f t="shared" si="161"/>
        <v>40187000</v>
      </c>
      <c r="U80" s="118">
        <f t="shared" si="161"/>
        <v>0</v>
      </c>
      <c r="V80" s="118">
        <f t="shared" si="161"/>
        <v>19414000</v>
      </c>
      <c r="W80" s="118">
        <f t="shared" si="161"/>
        <v>42454302</v>
      </c>
      <c r="X80" s="118">
        <f t="shared" si="161"/>
        <v>110921043</v>
      </c>
      <c r="Y80" s="118">
        <f t="shared" si="161"/>
        <v>35886027</v>
      </c>
      <c r="Z80" s="118">
        <f t="shared" si="161"/>
        <v>0</v>
      </c>
      <c r="AA80" s="118">
        <f t="shared" si="161"/>
        <v>0</v>
      </c>
      <c r="AB80" s="118">
        <f t="shared" si="161"/>
        <v>109743410</v>
      </c>
      <c r="AC80" s="118">
        <f t="shared" si="161"/>
        <v>20495000</v>
      </c>
      <c r="AD80" s="118">
        <f t="shared" si="161"/>
        <v>0</v>
      </c>
      <c r="AE80" s="118">
        <f t="shared" si="161"/>
        <v>0</v>
      </c>
      <c r="AF80" s="118">
        <f t="shared" si="161"/>
        <v>0</v>
      </c>
      <c r="AG80" s="118">
        <f t="shared" si="161"/>
        <v>12146500</v>
      </c>
      <c r="AH80" s="118">
        <f t="shared" si="161"/>
        <v>0</v>
      </c>
      <c r="AI80" s="118">
        <f t="shared" si="161"/>
        <v>0</v>
      </c>
      <c r="AJ80" s="118">
        <f t="shared" si="161"/>
        <v>0</v>
      </c>
      <c r="AK80" s="118">
        <f t="shared" si="161"/>
        <v>0</v>
      </c>
      <c r="AL80" s="118">
        <f t="shared" si="161"/>
        <v>0</v>
      </c>
      <c r="AM80" s="118">
        <f t="shared" si="161"/>
        <v>0</v>
      </c>
      <c r="AN80" s="118">
        <f t="shared" si="161"/>
        <v>0</v>
      </c>
      <c r="AO80" s="118">
        <f t="shared" si="161"/>
        <v>0</v>
      </c>
      <c r="AP80" s="118">
        <f t="shared" si="161"/>
        <v>0</v>
      </c>
      <c r="AQ80" s="118">
        <f t="shared" si="161"/>
        <v>0</v>
      </c>
      <c r="AR80" s="118">
        <f t="shared" si="161"/>
        <v>0</v>
      </c>
      <c r="AS80" s="118">
        <f t="shared" si="161"/>
        <v>0</v>
      </c>
      <c r="AT80" s="118"/>
      <c r="AU80" s="118">
        <f t="shared" si="38"/>
        <v>673928077</v>
      </c>
      <c r="AV80" s="119">
        <f t="shared" si="7"/>
        <v>24.627355543683141</v>
      </c>
      <c r="AW80" s="120">
        <f t="shared" si="8"/>
        <v>2062573923</v>
      </c>
      <c r="AX80" s="119">
        <f t="shared" si="11"/>
        <v>75.372644456316863</v>
      </c>
      <c r="AY80" s="110"/>
      <c r="AZ80" s="110"/>
      <c r="BA80" s="110" t="s">
        <v>3804</v>
      </c>
      <c r="BB80" s="118">
        <f t="shared" ref="BB80:BL80" si="162">BB81</f>
        <v>59308000</v>
      </c>
      <c r="BC80" s="118">
        <f t="shared" si="162"/>
        <v>142958644</v>
      </c>
      <c r="BD80" s="118">
        <f t="shared" si="162"/>
        <v>26371153</v>
      </c>
      <c r="BE80" s="118">
        <f t="shared" si="162"/>
        <v>40187000</v>
      </c>
      <c r="BF80" s="118">
        <f t="shared" si="162"/>
        <v>18988905</v>
      </c>
      <c r="BG80" s="118">
        <f t="shared" si="162"/>
        <v>23465397</v>
      </c>
      <c r="BH80" s="118">
        <f t="shared" si="162"/>
        <v>110921043</v>
      </c>
      <c r="BI80" s="118">
        <f t="shared" si="162"/>
        <v>0</v>
      </c>
      <c r="BJ80" s="118">
        <f t="shared" si="162"/>
        <v>2175000</v>
      </c>
      <c r="BK80" s="118">
        <f t="shared" si="162"/>
        <v>18320000</v>
      </c>
      <c r="BL80" s="118">
        <f t="shared" si="162"/>
        <v>12146500</v>
      </c>
    </row>
    <row r="81" spans="2:64">
      <c r="B81" s="116">
        <v>301</v>
      </c>
      <c r="C81" s="117" t="s">
        <v>1368</v>
      </c>
      <c r="D81" s="117"/>
      <c r="E81" s="364"/>
      <c r="F81" s="118">
        <f t="shared" ref="F81:AS81" si="163">F82+F86+F90+F95+F99+F106+F112+F118+F123</f>
        <v>2736502000</v>
      </c>
      <c r="G81" s="118">
        <f t="shared" ref="G81:H81" si="164">G82+G86+G90+G95+G99+G106+G112+G118+G123</f>
        <v>2736502000</v>
      </c>
      <c r="H81" s="118">
        <f t="shared" si="164"/>
        <v>0</v>
      </c>
      <c r="I81" s="118">
        <f t="shared" ref="I81" si="165">I82+I86+I90+I95+I99+I106+I112+I118+I123</f>
        <v>1854692000</v>
      </c>
      <c r="J81" s="118">
        <f t="shared" si="163"/>
        <v>0</v>
      </c>
      <c r="K81" s="118">
        <f t="shared" si="163"/>
        <v>0</v>
      </c>
      <c r="L81" s="118">
        <f t="shared" si="163"/>
        <v>0</v>
      </c>
      <c r="M81" s="118">
        <f t="shared" si="163"/>
        <v>0</v>
      </c>
      <c r="N81" s="118">
        <f t="shared" si="163"/>
        <v>0</v>
      </c>
      <c r="O81" s="118">
        <f t="shared" si="163"/>
        <v>0</v>
      </c>
      <c r="P81" s="118">
        <f t="shared" si="163"/>
        <v>0</v>
      </c>
      <c r="Q81" s="118">
        <f t="shared" si="163"/>
        <v>85679153</v>
      </c>
      <c r="R81" s="118">
        <f t="shared" si="163"/>
        <v>142958644</v>
      </c>
      <c r="S81" s="118">
        <f t="shared" si="163"/>
        <v>54042998</v>
      </c>
      <c r="T81" s="118">
        <f t="shared" si="163"/>
        <v>40187000</v>
      </c>
      <c r="U81" s="118">
        <f t="shared" si="163"/>
        <v>0</v>
      </c>
      <c r="V81" s="118">
        <f t="shared" si="163"/>
        <v>19414000</v>
      </c>
      <c r="W81" s="118">
        <f t="shared" si="163"/>
        <v>42454302</v>
      </c>
      <c r="X81" s="118">
        <f t="shared" si="163"/>
        <v>110921043</v>
      </c>
      <c r="Y81" s="118">
        <f t="shared" si="163"/>
        <v>35886027</v>
      </c>
      <c r="Z81" s="118">
        <f t="shared" si="163"/>
        <v>0</v>
      </c>
      <c r="AA81" s="118">
        <f t="shared" si="163"/>
        <v>0</v>
      </c>
      <c r="AB81" s="118">
        <f t="shared" si="163"/>
        <v>109743410</v>
      </c>
      <c r="AC81" s="118">
        <f t="shared" si="163"/>
        <v>20495000</v>
      </c>
      <c r="AD81" s="118">
        <f t="shared" si="163"/>
        <v>0</v>
      </c>
      <c r="AE81" s="118">
        <f t="shared" si="163"/>
        <v>0</v>
      </c>
      <c r="AF81" s="118">
        <f t="shared" si="163"/>
        <v>0</v>
      </c>
      <c r="AG81" s="118">
        <f t="shared" si="163"/>
        <v>12146500</v>
      </c>
      <c r="AH81" s="118">
        <f t="shared" si="163"/>
        <v>0</v>
      </c>
      <c r="AI81" s="118">
        <f t="shared" si="163"/>
        <v>0</v>
      </c>
      <c r="AJ81" s="118">
        <f t="shared" si="163"/>
        <v>0</v>
      </c>
      <c r="AK81" s="118">
        <f t="shared" si="163"/>
        <v>0</v>
      </c>
      <c r="AL81" s="118">
        <f t="shared" si="163"/>
        <v>0</v>
      </c>
      <c r="AM81" s="118">
        <f t="shared" si="163"/>
        <v>0</v>
      </c>
      <c r="AN81" s="118">
        <f t="shared" si="163"/>
        <v>0</v>
      </c>
      <c r="AO81" s="118">
        <f t="shared" si="163"/>
        <v>0</v>
      </c>
      <c r="AP81" s="118">
        <f t="shared" si="163"/>
        <v>0</v>
      </c>
      <c r="AQ81" s="118">
        <f t="shared" si="163"/>
        <v>0</v>
      </c>
      <c r="AR81" s="118">
        <f t="shared" si="163"/>
        <v>0</v>
      </c>
      <c r="AS81" s="118">
        <f t="shared" si="163"/>
        <v>0</v>
      </c>
      <c r="AT81" s="118"/>
      <c r="AU81" s="118">
        <f t="shared" si="38"/>
        <v>673928077</v>
      </c>
      <c r="AV81" s="119">
        <f t="shared" si="7"/>
        <v>24.627355543683141</v>
      </c>
      <c r="AW81" s="120">
        <f t="shared" si="8"/>
        <v>2062573923</v>
      </c>
      <c r="AX81" s="119">
        <f t="shared" si="11"/>
        <v>75.372644456316863</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66">BF82+BF86+BF90+BF95+BF99+BF106+BF112+BF118+BF123</f>
        <v>18988905</v>
      </c>
      <c r="BG81" s="118">
        <f t="shared" ref="BG81:BH81" si="167">BG82+BG86+BG90+BG95+BG99+BG106+BG112+BG118+BG123</f>
        <v>23465397</v>
      </c>
      <c r="BH81" s="118">
        <f t="shared" si="167"/>
        <v>110921043</v>
      </c>
      <c r="BI81" s="118">
        <f t="shared" ref="BI81:BJ81" si="168">BI82+BI86+BI90+BI95+BI99+BI106+BI112+BI118+BI123</f>
        <v>0</v>
      </c>
      <c r="BJ81" s="118">
        <f t="shared" si="168"/>
        <v>2175000</v>
      </c>
      <c r="BK81" s="118">
        <f t="shared" ref="BK81:BL81" si="169">BK82+BK86+BK90+BK95+BK99+BK106+BK112+BK118+BK123</f>
        <v>18320000</v>
      </c>
      <c r="BL81" s="118">
        <f t="shared" si="169"/>
        <v>12146500</v>
      </c>
    </row>
    <row r="82" spans="2:64">
      <c r="B82" s="174" t="s">
        <v>8</v>
      </c>
      <c r="C82" s="112" t="s">
        <v>148</v>
      </c>
      <c r="D82" s="112"/>
      <c r="E82" s="358"/>
      <c r="F82" s="113">
        <f t="shared" ref="F82:G82" si="170">SUM(F83:F85)</f>
        <v>18739000</v>
      </c>
      <c r="G82" s="113">
        <f t="shared" si="170"/>
        <v>18739000</v>
      </c>
      <c r="H82" s="113">
        <f t="shared" ref="H82" si="171">SUM(H83:H85)</f>
        <v>0</v>
      </c>
      <c r="I82" s="113">
        <f t="shared" ref="I82" si="172">SUM(I83:I85)</f>
        <v>0</v>
      </c>
      <c r="J82" s="113">
        <f t="shared" ref="J82:AS82" si="173">SUM(J83:J85)</f>
        <v>0</v>
      </c>
      <c r="K82" s="113">
        <f t="shared" si="173"/>
        <v>0</v>
      </c>
      <c r="L82" s="113">
        <f t="shared" si="173"/>
        <v>0</v>
      </c>
      <c r="M82" s="113">
        <f t="shared" si="173"/>
        <v>0</v>
      </c>
      <c r="N82" s="113">
        <f t="shared" si="173"/>
        <v>0</v>
      </c>
      <c r="O82" s="113">
        <f t="shared" si="173"/>
        <v>0</v>
      </c>
      <c r="P82" s="113">
        <f t="shared" si="173"/>
        <v>0</v>
      </c>
      <c r="Q82" s="113">
        <f t="shared" si="173"/>
        <v>3135000</v>
      </c>
      <c r="R82" s="113">
        <f t="shared" si="173"/>
        <v>5948800</v>
      </c>
      <c r="S82" s="113">
        <f t="shared" si="173"/>
        <v>0</v>
      </c>
      <c r="T82" s="113">
        <f t="shared" si="173"/>
        <v>3960000</v>
      </c>
      <c r="U82" s="113">
        <f t="shared" si="173"/>
        <v>0</v>
      </c>
      <c r="V82" s="113">
        <f t="shared" si="173"/>
        <v>0</v>
      </c>
      <c r="W82" s="113">
        <f t="shared" si="173"/>
        <v>3043500</v>
      </c>
      <c r="X82" s="113">
        <f t="shared" si="173"/>
        <v>0</v>
      </c>
      <c r="Y82" s="113">
        <f t="shared" si="173"/>
        <v>0</v>
      </c>
      <c r="Z82" s="113">
        <f t="shared" si="173"/>
        <v>0</v>
      </c>
      <c r="AA82" s="113">
        <f t="shared" si="173"/>
        <v>0</v>
      </c>
      <c r="AB82" s="113">
        <f t="shared" si="173"/>
        <v>0</v>
      </c>
      <c r="AC82" s="113">
        <f t="shared" si="173"/>
        <v>1350000</v>
      </c>
      <c r="AD82" s="113">
        <f t="shared" si="173"/>
        <v>0</v>
      </c>
      <c r="AE82" s="113">
        <f t="shared" si="173"/>
        <v>0</v>
      </c>
      <c r="AF82" s="113">
        <f t="shared" si="173"/>
        <v>0</v>
      </c>
      <c r="AG82" s="113">
        <f t="shared" si="173"/>
        <v>1000000</v>
      </c>
      <c r="AH82" s="113">
        <f t="shared" si="173"/>
        <v>0</v>
      </c>
      <c r="AI82" s="113">
        <f t="shared" si="173"/>
        <v>0</v>
      </c>
      <c r="AJ82" s="113">
        <f t="shared" si="173"/>
        <v>0</v>
      </c>
      <c r="AK82" s="113">
        <f t="shared" si="173"/>
        <v>0</v>
      </c>
      <c r="AL82" s="113">
        <f t="shared" si="173"/>
        <v>0</v>
      </c>
      <c r="AM82" s="113">
        <f t="shared" si="173"/>
        <v>0</v>
      </c>
      <c r="AN82" s="113">
        <f t="shared" si="173"/>
        <v>0</v>
      </c>
      <c r="AO82" s="113">
        <f t="shared" si="173"/>
        <v>0</v>
      </c>
      <c r="AP82" s="113">
        <f t="shared" si="173"/>
        <v>0</v>
      </c>
      <c r="AQ82" s="113">
        <f t="shared" si="173"/>
        <v>0</v>
      </c>
      <c r="AR82" s="113">
        <f t="shared" si="173"/>
        <v>0</v>
      </c>
      <c r="AS82" s="113">
        <f t="shared" si="173"/>
        <v>0</v>
      </c>
      <c r="AT82" s="113"/>
      <c r="AU82" s="113">
        <f t="shared" si="38"/>
        <v>18437300</v>
      </c>
      <c r="AV82" s="121">
        <f t="shared" si="7"/>
        <v>98.389988793425474</v>
      </c>
      <c r="AW82" s="122">
        <f t="shared" si="8"/>
        <v>301700</v>
      </c>
      <c r="AX82" s="121">
        <f t="shared" si="11"/>
        <v>1.6100112065745238</v>
      </c>
      <c r="AY82" s="110" t="s">
        <v>565</v>
      </c>
      <c r="AZ82" s="110" t="s">
        <v>549</v>
      </c>
      <c r="BA82" s="110" t="s">
        <v>3804</v>
      </c>
      <c r="BB82" s="113">
        <f t="shared" ref="BB82" si="174">SUM(BB83:BB85)</f>
        <v>3135000</v>
      </c>
      <c r="BC82" s="113">
        <f t="shared" ref="BC82:BD82" si="175">SUM(BC83:BC85)</f>
        <v>5948800</v>
      </c>
      <c r="BD82" s="113">
        <f t="shared" si="175"/>
        <v>0</v>
      </c>
      <c r="BE82" s="113">
        <f t="shared" ref="BE82" si="176">SUM(BE83:BE85)</f>
        <v>3960000</v>
      </c>
      <c r="BF82" s="113">
        <f t="shared" ref="BF82" si="177">SUM(BF83:BF85)</f>
        <v>0</v>
      </c>
      <c r="BG82" s="113">
        <f t="shared" ref="BG82:BH82" si="178">SUM(BG83:BG85)</f>
        <v>3043500</v>
      </c>
      <c r="BH82" s="113">
        <f t="shared" si="178"/>
        <v>0</v>
      </c>
      <c r="BI82" s="113">
        <f t="shared" ref="BI82:BJ82" si="179">SUM(BI83:BI85)</f>
        <v>0</v>
      </c>
      <c r="BJ82" s="113">
        <f t="shared" si="179"/>
        <v>0</v>
      </c>
      <c r="BK82" s="113">
        <f t="shared" ref="BK82:BL82" si="180">SUM(BK83:BK85)</f>
        <v>1350000</v>
      </c>
      <c r="BL82" s="113">
        <f t="shared" si="180"/>
        <v>1000000</v>
      </c>
    </row>
    <row r="83" spans="2:64">
      <c r="B83" s="172">
        <v>521211</v>
      </c>
      <c r="C83" s="110" t="s">
        <v>7</v>
      </c>
      <c r="D83" s="110"/>
      <c r="E83" s="366"/>
      <c r="F83" s="111">
        <v>5000000</v>
      </c>
      <c r="G83" s="111">
        <v>5000000</v>
      </c>
      <c r="H83" s="111"/>
      <c r="I83" s="111">
        <f t="shared" ref="I83:I85" si="181">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82">SUM(J83:AS83)</f>
        <v>4998800</v>
      </c>
      <c r="AV83" s="114">
        <f t="shared" ref="AV83:AV147" si="183">IFERROR(AU83/F83*100,0)</f>
        <v>99.975999999999999</v>
      </c>
      <c r="AW83" s="115">
        <f t="shared" ref="AW83:AW127" si="184">F83-AU83</f>
        <v>1200</v>
      </c>
      <c r="AX83" s="114">
        <f t="shared" ref="AX83:AX132" si="185">AW83/F83*100</f>
        <v>2.4E-2</v>
      </c>
      <c r="AY83" s="110" t="s">
        <v>565</v>
      </c>
      <c r="AZ83" s="110" t="s">
        <v>549</v>
      </c>
      <c r="BA83" s="110" t="s">
        <v>3804</v>
      </c>
      <c r="BB83" s="111"/>
      <c r="BC83" s="111">
        <v>3998800</v>
      </c>
      <c r="BD83" s="179"/>
      <c r="BE83" s="111"/>
      <c r="BF83" s="111"/>
      <c r="BG83" s="111"/>
      <c r="BH83" s="111"/>
      <c r="BI83" s="111"/>
      <c r="BJ83" s="111"/>
      <c r="BK83" s="111"/>
      <c r="BL83" s="111">
        <v>1000000</v>
      </c>
    </row>
    <row r="84" spans="2:64">
      <c r="B84" s="172">
        <v>524111</v>
      </c>
      <c r="C84" s="110" t="s">
        <v>19</v>
      </c>
      <c r="D84" s="110"/>
      <c r="E84" s="366"/>
      <c r="F84" s="111">
        <v>12989000</v>
      </c>
      <c r="G84" s="111">
        <v>12989000</v>
      </c>
      <c r="H84" s="111"/>
      <c r="I84" s="111">
        <f t="shared" si="181"/>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82"/>
        <v>12688500</v>
      </c>
      <c r="AV84" s="114">
        <f t="shared" si="183"/>
        <v>97.686503964893362</v>
      </c>
      <c r="AW84" s="115">
        <f t="shared" si="184"/>
        <v>300500</v>
      </c>
      <c r="AX84" s="114">
        <f t="shared" si="185"/>
        <v>2.3134960351066285</v>
      </c>
      <c r="AY84" s="110" t="s">
        <v>565</v>
      </c>
      <c r="AZ84" s="110" t="s">
        <v>549</v>
      </c>
      <c r="BA84" s="110" t="s">
        <v>3804</v>
      </c>
      <c r="BB84" s="111">
        <v>2685000</v>
      </c>
      <c r="BC84" s="111">
        <v>1650000</v>
      </c>
      <c r="BD84" s="179"/>
      <c r="BE84" s="111">
        <v>3960000</v>
      </c>
      <c r="BF84" s="111"/>
      <c r="BG84" s="111">
        <v>3043500</v>
      </c>
      <c r="BH84" s="111"/>
      <c r="BI84" s="111"/>
      <c r="BJ84" s="111"/>
      <c r="BK84" s="111">
        <v>1350000</v>
      </c>
      <c r="BL84" s="111"/>
    </row>
    <row r="85" spans="2:64">
      <c r="B85" s="172">
        <v>524113</v>
      </c>
      <c r="C85" s="110" t="s">
        <v>13</v>
      </c>
      <c r="D85" s="110"/>
      <c r="E85" s="366"/>
      <c r="F85" s="111">
        <v>750000</v>
      </c>
      <c r="G85" s="111">
        <v>750000</v>
      </c>
      <c r="H85" s="111"/>
      <c r="I85" s="111">
        <f t="shared" si="181"/>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82"/>
        <v>750000</v>
      </c>
      <c r="AV85" s="114">
        <f t="shared" si="183"/>
        <v>100</v>
      </c>
      <c r="AW85" s="115">
        <f t="shared" si="184"/>
        <v>0</v>
      </c>
      <c r="AX85" s="114">
        <f t="shared" si="185"/>
        <v>0</v>
      </c>
      <c r="AY85" s="110" t="s">
        <v>565</v>
      </c>
      <c r="AZ85" s="110" t="s">
        <v>549</v>
      </c>
      <c r="BA85" s="110" t="s">
        <v>3804</v>
      </c>
      <c r="BB85" s="111">
        <v>450000</v>
      </c>
      <c r="BC85" s="111">
        <v>300000</v>
      </c>
      <c r="BD85" s="179"/>
      <c r="BE85" s="111"/>
      <c r="BF85" s="111"/>
      <c r="BG85" s="111"/>
      <c r="BH85" s="111"/>
      <c r="BI85" s="111"/>
      <c r="BJ85" s="111"/>
      <c r="BK85" s="111"/>
      <c r="BL85" s="111"/>
    </row>
    <row r="86" spans="2:64">
      <c r="B86" s="174" t="s">
        <v>508</v>
      </c>
      <c r="C86" s="112" t="s">
        <v>150</v>
      </c>
      <c r="D86" s="112"/>
      <c r="E86" s="358"/>
      <c r="F86" s="113">
        <f t="shared" ref="F86:AS86" si="186">SUM(F87:F89)</f>
        <v>385665000</v>
      </c>
      <c r="G86" s="113">
        <f t="shared" ref="G86:H86" si="187">SUM(G87:G89)</f>
        <v>385665000</v>
      </c>
      <c r="H86" s="113">
        <f t="shared" si="187"/>
        <v>0</v>
      </c>
      <c r="I86" s="113">
        <f t="shared" ref="I86" si="188">SUM(I87:I89)</f>
        <v>0</v>
      </c>
      <c r="J86" s="113">
        <f t="shared" si="186"/>
        <v>0</v>
      </c>
      <c r="K86" s="113">
        <f t="shared" si="186"/>
        <v>0</v>
      </c>
      <c r="L86" s="113">
        <f t="shared" si="186"/>
        <v>0</v>
      </c>
      <c r="M86" s="113">
        <f t="shared" si="186"/>
        <v>0</v>
      </c>
      <c r="N86" s="113">
        <f t="shared" si="186"/>
        <v>0</v>
      </c>
      <c r="O86" s="113">
        <f t="shared" si="186"/>
        <v>0</v>
      </c>
      <c r="P86" s="113">
        <f t="shared" si="186"/>
        <v>0</v>
      </c>
      <c r="Q86" s="113">
        <f t="shared" si="186"/>
        <v>49559600</v>
      </c>
      <c r="R86" s="113">
        <f t="shared" si="186"/>
        <v>23771900</v>
      </c>
      <c r="S86" s="113">
        <f t="shared" si="186"/>
        <v>34977460</v>
      </c>
      <c r="T86" s="113">
        <f t="shared" si="186"/>
        <v>31588000</v>
      </c>
      <c r="U86" s="113">
        <f t="shared" si="186"/>
        <v>0</v>
      </c>
      <c r="V86" s="113">
        <f t="shared" si="186"/>
        <v>0</v>
      </c>
      <c r="W86" s="113">
        <f t="shared" si="186"/>
        <v>14558751</v>
      </c>
      <c r="X86" s="113">
        <f t="shared" si="186"/>
        <v>13125750</v>
      </c>
      <c r="Y86" s="113">
        <f t="shared" si="186"/>
        <v>0</v>
      </c>
      <c r="Z86" s="113">
        <f t="shared" si="186"/>
        <v>0</v>
      </c>
      <c r="AA86" s="113">
        <f t="shared" si="186"/>
        <v>0</v>
      </c>
      <c r="AB86" s="113">
        <f t="shared" si="186"/>
        <v>99743410</v>
      </c>
      <c r="AC86" s="113">
        <f t="shared" si="186"/>
        <v>0</v>
      </c>
      <c r="AD86" s="113">
        <f t="shared" si="186"/>
        <v>0</v>
      </c>
      <c r="AE86" s="113">
        <f t="shared" si="186"/>
        <v>0</v>
      </c>
      <c r="AF86" s="113">
        <f t="shared" si="186"/>
        <v>0</v>
      </c>
      <c r="AG86" s="113">
        <f t="shared" si="186"/>
        <v>5653000</v>
      </c>
      <c r="AH86" s="113">
        <f t="shared" si="186"/>
        <v>0</v>
      </c>
      <c r="AI86" s="113">
        <f t="shared" si="186"/>
        <v>0</v>
      </c>
      <c r="AJ86" s="113">
        <f t="shared" si="186"/>
        <v>0</v>
      </c>
      <c r="AK86" s="113">
        <f t="shared" si="186"/>
        <v>0</v>
      </c>
      <c r="AL86" s="113">
        <f t="shared" si="186"/>
        <v>0</v>
      </c>
      <c r="AM86" s="113">
        <f t="shared" si="186"/>
        <v>0</v>
      </c>
      <c r="AN86" s="113">
        <f t="shared" si="186"/>
        <v>0</v>
      </c>
      <c r="AO86" s="113">
        <f t="shared" si="186"/>
        <v>0</v>
      </c>
      <c r="AP86" s="113">
        <f t="shared" si="186"/>
        <v>0</v>
      </c>
      <c r="AQ86" s="113">
        <f t="shared" si="186"/>
        <v>0</v>
      </c>
      <c r="AR86" s="113">
        <f t="shared" si="186"/>
        <v>0</v>
      </c>
      <c r="AS86" s="113">
        <f t="shared" si="186"/>
        <v>0</v>
      </c>
      <c r="AT86" s="113"/>
      <c r="AU86" s="113">
        <f t="shared" si="182"/>
        <v>272977871</v>
      </c>
      <c r="AV86" s="121">
        <f t="shared" si="183"/>
        <v>70.781084879364215</v>
      </c>
      <c r="AW86" s="122">
        <f t="shared" si="184"/>
        <v>112687129</v>
      </c>
      <c r="AX86" s="121">
        <f t="shared" si="185"/>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189">SUM(BF87:BF89)</f>
        <v>10477701</v>
      </c>
      <c r="BG86" s="113">
        <f t="shared" ref="BG86:BH86" si="190">SUM(BG87:BG89)</f>
        <v>4081050</v>
      </c>
      <c r="BH86" s="113">
        <f t="shared" si="190"/>
        <v>13125750</v>
      </c>
      <c r="BI86" s="113">
        <f t="shared" ref="BI86" si="191">SUM(BI87:BI89)</f>
        <v>0</v>
      </c>
      <c r="BJ86" s="113">
        <f t="shared" ref="BJ86:BK86" si="192">SUM(BJ87:BJ89)</f>
        <v>0</v>
      </c>
      <c r="BK86" s="113">
        <f t="shared" si="192"/>
        <v>0</v>
      </c>
      <c r="BL86" s="113">
        <f t="shared" ref="BL86" si="193">SUM(BL87:BL89)</f>
        <v>5653000</v>
      </c>
    </row>
    <row r="87" spans="2:64">
      <c r="B87" s="172">
        <v>521211</v>
      </c>
      <c r="C87" s="110" t="s">
        <v>7</v>
      </c>
      <c r="D87" s="110"/>
      <c r="E87" s="366"/>
      <c r="F87" s="111">
        <v>10000000</v>
      </c>
      <c r="G87" s="111">
        <v>10000000</v>
      </c>
      <c r="H87" s="111"/>
      <c r="I87" s="111">
        <f t="shared" ref="I87:I89" si="194">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82"/>
        <v>7425000</v>
      </c>
      <c r="AV87" s="114">
        <f t="shared" si="183"/>
        <v>74.25</v>
      </c>
      <c r="AW87" s="115">
        <f t="shared" si="184"/>
        <v>2575000</v>
      </c>
      <c r="AX87" s="114">
        <f t="shared" si="185"/>
        <v>25.75</v>
      </c>
      <c r="AY87" s="110" t="s">
        <v>565</v>
      </c>
      <c r="AZ87" s="110" t="s">
        <v>549</v>
      </c>
      <c r="BA87" s="110" t="s">
        <v>3804</v>
      </c>
      <c r="BB87" s="111">
        <v>2485000</v>
      </c>
      <c r="BC87" s="111"/>
      <c r="BD87" s="179"/>
      <c r="BE87" s="111"/>
      <c r="BF87" s="111"/>
      <c r="BG87" s="111"/>
      <c r="BH87" s="111">
        <v>2485000</v>
      </c>
      <c r="BI87" s="111"/>
      <c r="BJ87" s="111"/>
      <c r="BK87" s="111"/>
      <c r="BL87" s="111">
        <v>2455000</v>
      </c>
    </row>
    <row r="88" spans="2:64">
      <c r="B88" s="172">
        <v>522192</v>
      </c>
      <c r="C88" s="110" t="s">
        <v>24</v>
      </c>
      <c r="D88" s="110"/>
      <c r="E88" s="366"/>
      <c r="F88" s="111">
        <v>2031000</v>
      </c>
      <c r="G88" s="111">
        <v>2031000</v>
      </c>
      <c r="H88" s="111"/>
      <c r="I88" s="111">
        <f t="shared" si="194"/>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82"/>
        <v>2031000</v>
      </c>
      <c r="AV88" s="114">
        <f t="shared" si="183"/>
        <v>100</v>
      </c>
      <c r="AW88" s="115">
        <f t="shared" si="184"/>
        <v>0</v>
      </c>
      <c r="AX88" s="114">
        <f t="shared" si="185"/>
        <v>0</v>
      </c>
      <c r="AY88" s="110" t="s">
        <v>565</v>
      </c>
      <c r="AZ88" s="110" t="s">
        <v>549</v>
      </c>
      <c r="BA88" s="110" t="s">
        <v>3804</v>
      </c>
      <c r="BB88" s="111">
        <v>1235000</v>
      </c>
      <c r="BC88" s="111">
        <v>342000</v>
      </c>
      <c r="BD88" s="179">
        <v>454000</v>
      </c>
      <c r="BE88" s="111"/>
      <c r="BF88" s="111"/>
      <c r="BG88" s="111"/>
      <c r="BH88" s="111"/>
      <c r="BI88" s="111"/>
      <c r="BJ88" s="111"/>
      <c r="BK88" s="111"/>
      <c r="BL88" s="111"/>
    </row>
    <row r="89" spans="2:64">
      <c r="B89" s="172">
        <v>524111</v>
      </c>
      <c r="C89" s="110" t="s">
        <v>19</v>
      </c>
      <c r="D89" s="110"/>
      <c r="E89" s="366"/>
      <c r="F89" s="111">
        <v>373634000</v>
      </c>
      <c r="G89" s="111">
        <v>373634000</v>
      </c>
      <c r="H89" s="111"/>
      <c r="I89" s="111">
        <f t="shared" si="194"/>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82"/>
        <v>263521871</v>
      </c>
      <c r="AV89" s="114">
        <f t="shared" si="183"/>
        <v>70.529414079018508</v>
      </c>
      <c r="AW89" s="115">
        <f t="shared" si="184"/>
        <v>110112129</v>
      </c>
      <c r="AX89" s="114">
        <f t="shared" si="185"/>
        <v>29.470585920981495</v>
      </c>
      <c r="AY89" s="110" t="s">
        <v>565</v>
      </c>
      <c r="AZ89" s="110" t="s">
        <v>549</v>
      </c>
      <c r="BA89" s="110" t="s">
        <v>3804</v>
      </c>
      <c r="BB89" s="111">
        <v>45385600</v>
      </c>
      <c r="BC89" s="111">
        <v>23429900</v>
      </c>
      <c r="BD89" s="179"/>
      <c r="BE89" s="111">
        <v>31588000</v>
      </c>
      <c r="BF89" s="111">
        <v>10477701</v>
      </c>
      <c r="BG89" s="111">
        <v>4081050</v>
      </c>
      <c r="BH89" s="111">
        <v>10640750</v>
      </c>
      <c r="BI89" s="111"/>
      <c r="BJ89" s="111"/>
      <c r="BK89" s="111"/>
      <c r="BL89" s="111">
        <v>3198000</v>
      </c>
    </row>
    <row r="90" spans="2:64">
      <c r="B90" s="174" t="s">
        <v>509</v>
      </c>
      <c r="C90" s="112" t="s">
        <v>1397</v>
      </c>
      <c r="D90" s="112"/>
      <c r="E90" s="358"/>
      <c r="F90" s="113">
        <f t="shared" ref="F90:AS90" si="195">SUM(F91:F94)</f>
        <v>56750000</v>
      </c>
      <c r="G90" s="113">
        <f t="shared" ref="G90:H90" si="196">SUM(G91:G94)</f>
        <v>56750000</v>
      </c>
      <c r="H90" s="113">
        <f t="shared" si="196"/>
        <v>0</v>
      </c>
      <c r="I90" s="113">
        <f t="shared" ref="I90" si="197">SUM(I91:I94)</f>
        <v>0</v>
      </c>
      <c r="J90" s="113">
        <f t="shared" si="195"/>
        <v>0</v>
      </c>
      <c r="K90" s="113">
        <f t="shared" si="195"/>
        <v>0</v>
      </c>
      <c r="L90" s="113">
        <f t="shared" si="195"/>
        <v>0</v>
      </c>
      <c r="M90" s="113">
        <f t="shared" si="195"/>
        <v>0</v>
      </c>
      <c r="N90" s="113">
        <f t="shared" si="195"/>
        <v>0</v>
      </c>
      <c r="O90" s="113">
        <f t="shared" si="195"/>
        <v>0</v>
      </c>
      <c r="P90" s="113">
        <f t="shared" si="195"/>
        <v>0</v>
      </c>
      <c r="Q90" s="113">
        <f t="shared" si="195"/>
        <v>600000</v>
      </c>
      <c r="R90" s="113">
        <f t="shared" si="195"/>
        <v>5277000</v>
      </c>
      <c r="S90" s="113">
        <f t="shared" si="195"/>
        <v>0</v>
      </c>
      <c r="T90" s="113">
        <f t="shared" si="195"/>
        <v>0</v>
      </c>
      <c r="U90" s="113">
        <f t="shared" si="195"/>
        <v>0</v>
      </c>
      <c r="V90" s="113">
        <f t="shared" si="195"/>
        <v>0</v>
      </c>
      <c r="W90" s="113">
        <f t="shared" si="195"/>
        <v>7020000</v>
      </c>
      <c r="X90" s="113">
        <f t="shared" si="195"/>
        <v>29384740</v>
      </c>
      <c r="Y90" s="113">
        <f t="shared" si="195"/>
        <v>0</v>
      </c>
      <c r="Z90" s="113">
        <f t="shared" si="195"/>
        <v>0</v>
      </c>
      <c r="AA90" s="113">
        <f t="shared" si="195"/>
        <v>0</v>
      </c>
      <c r="AB90" s="113">
        <f t="shared" si="195"/>
        <v>0</v>
      </c>
      <c r="AC90" s="113">
        <f t="shared" si="195"/>
        <v>0</v>
      </c>
      <c r="AD90" s="113">
        <f t="shared" si="195"/>
        <v>0</v>
      </c>
      <c r="AE90" s="113">
        <f t="shared" si="195"/>
        <v>0</v>
      </c>
      <c r="AF90" s="113">
        <f t="shared" si="195"/>
        <v>0</v>
      </c>
      <c r="AG90" s="113">
        <f t="shared" si="195"/>
        <v>670000</v>
      </c>
      <c r="AH90" s="113">
        <f t="shared" si="195"/>
        <v>0</v>
      </c>
      <c r="AI90" s="113">
        <f t="shared" si="195"/>
        <v>0</v>
      </c>
      <c r="AJ90" s="113">
        <f t="shared" si="195"/>
        <v>0</v>
      </c>
      <c r="AK90" s="113">
        <f t="shared" si="195"/>
        <v>0</v>
      </c>
      <c r="AL90" s="113">
        <f t="shared" si="195"/>
        <v>0</v>
      </c>
      <c r="AM90" s="113">
        <f t="shared" si="195"/>
        <v>0</v>
      </c>
      <c r="AN90" s="113">
        <f t="shared" si="195"/>
        <v>0</v>
      </c>
      <c r="AO90" s="113">
        <f t="shared" si="195"/>
        <v>0</v>
      </c>
      <c r="AP90" s="113">
        <f t="shared" si="195"/>
        <v>0</v>
      </c>
      <c r="AQ90" s="113">
        <f t="shared" si="195"/>
        <v>0</v>
      </c>
      <c r="AR90" s="113">
        <f t="shared" si="195"/>
        <v>0</v>
      </c>
      <c r="AS90" s="113">
        <f t="shared" si="195"/>
        <v>0</v>
      </c>
      <c r="AT90" s="113"/>
      <c r="AU90" s="113">
        <f t="shared" si="182"/>
        <v>42951740</v>
      </c>
      <c r="AV90" s="121">
        <f t="shared" si="183"/>
        <v>75.685885462555063</v>
      </c>
      <c r="AW90" s="122">
        <f t="shared" si="184"/>
        <v>13798260</v>
      </c>
      <c r="AX90" s="121">
        <f t="shared" si="185"/>
        <v>24.314114537444933</v>
      </c>
      <c r="AY90" s="110" t="s">
        <v>565</v>
      </c>
      <c r="AZ90" s="110" t="s">
        <v>549</v>
      </c>
      <c r="BA90" s="110" t="s">
        <v>3804</v>
      </c>
      <c r="BB90" s="113">
        <f t="shared" ref="BB90:BE90" si="198">SUM(BB91:BB94)</f>
        <v>600000</v>
      </c>
      <c r="BC90" s="113">
        <f t="shared" si="198"/>
        <v>5277000</v>
      </c>
      <c r="BD90" s="113">
        <f t="shared" si="198"/>
        <v>0</v>
      </c>
      <c r="BE90" s="113">
        <f t="shared" si="198"/>
        <v>0</v>
      </c>
      <c r="BF90" s="113">
        <f t="shared" ref="BF90" si="199">SUM(BF91:BF94)</f>
        <v>3300000</v>
      </c>
      <c r="BG90" s="113">
        <f t="shared" ref="BG90:BH90" si="200">SUM(BG91:BG94)</f>
        <v>3720000</v>
      </c>
      <c r="BH90" s="113">
        <f t="shared" si="200"/>
        <v>29384740</v>
      </c>
      <c r="BI90" s="113">
        <f t="shared" ref="BI90" si="201">SUM(BI91:BI94)</f>
        <v>0</v>
      </c>
      <c r="BJ90" s="113">
        <f t="shared" ref="BJ90:BK90" si="202">SUM(BJ91:BJ94)</f>
        <v>0</v>
      </c>
      <c r="BK90" s="113">
        <f t="shared" si="202"/>
        <v>0</v>
      </c>
      <c r="BL90" s="113">
        <f t="shared" ref="BL90" si="203">SUM(BL91:BL94)</f>
        <v>670000</v>
      </c>
    </row>
    <row r="91" spans="2:64">
      <c r="B91" s="172">
        <v>521211</v>
      </c>
      <c r="C91" s="110" t="s">
        <v>7</v>
      </c>
      <c r="D91" s="110"/>
      <c r="E91" s="366"/>
      <c r="F91" s="111">
        <v>33500000</v>
      </c>
      <c r="G91" s="111">
        <v>33500000</v>
      </c>
      <c r="H91" s="111"/>
      <c r="I91" s="111">
        <f t="shared" ref="I91:I94" si="204">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82"/>
        <v>33371740</v>
      </c>
      <c r="AV91" s="114">
        <f t="shared" si="183"/>
        <v>99.617134328358219</v>
      </c>
      <c r="AW91" s="115">
        <f t="shared" si="184"/>
        <v>128260</v>
      </c>
      <c r="AX91" s="114">
        <f t="shared" si="185"/>
        <v>0.38286567164179103</v>
      </c>
      <c r="AY91" s="110" t="s">
        <v>565</v>
      </c>
      <c r="AZ91" s="110" t="s">
        <v>549</v>
      </c>
      <c r="BA91" s="110" t="s">
        <v>3804</v>
      </c>
      <c r="BB91" s="111"/>
      <c r="BC91" s="111">
        <v>3987000</v>
      </c>
      <c r="BD91" s="179"/>
      <c r="BE91" s="111"/>
      <c r="BF91" s="111"/>
      <c r="BG91" s="111"/>
      <c r="BH91" s="111">
        <v>29384740</v>
      </c>
      <c r="BI91" s="111"/>
      <c r="BJ91" s="111"/>
      <c r="BK91" s="111"/>
      <c r="BL91" s="111"/>
    </row>
    <row r="92" spans="2:64">
      <c r="B92" s="172">
        <v>522141</v>
      </c>
      <c r="C92" s="110" t="s">
        <v>95</v>
      </c>
      <c r="D92" s="110"/>
      <c r="E92" s="366"/>
      <c r="F92" s="111">
        <v>3000000</v>
      </c>
      <c r="G92" s="111">
        <v>3000000</v>
      </c>
      <c r="H92" s="111"/>
      <c r="I92" s="111">
        <f t="shared" si="204"/>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82"/>
        <v>0</v>
      </c>
      <c r="AV92" s="114">
        <f t="shared" si="183"/>
        <v>0</v>
      </c>
      <c r="AW92" s="115">
        <f t="shared" si="184"/>
        <v>3000000</v>
      </c>
      <c r="AX92" s="114">
        <f t="shared" si="185"/>
        <v>100</v>
      </c>
      <c r="AY92" s="110" t="s">
        <v>565</v>
      </c>
      <c r="AZ92" s="110" t="s">
        <v>549</v>
      </c>
      <c r="BA92" s="110" t="s">
        <v>3804</v>
      </c>
      <c r="BB92" s="111"/>
      <c r="BC92" s="111"/>
      <c r="BD92" s="179"/>
      <c r="BE92" s="111"/>
      <c r="BF92" s="111"/>
      <c r="BG92" s="111"/>
      <c r="BH92" s="111"/>
      <c r="BI92" s="111"/>
      <c r="BJ92" s="111"/>
      <c r="BK92" s="111"/>
      <c r="BL92" s="111"/>
    </row>
    <row r="93" spans="2:64">
      <c r="B93" s="172">
        <v>524111</v>
      </c>
      <c r="C93" s="110" t="s">
        <v>19</v>
      </c>
      <c r="D93" s="110"/>
      <c r="E93" s="366"/>
      <c r="F93" s="111">
        <v>18000000</v>
      </c>
      <c r="G93" s="111">
        <v>18000000</v>
      </c>
      <c r="H93" s="111"/>
      <c r="I93" s="111">
        <f t="shared" si="204"/>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82"/>
        <v>8980000</v>
      </c>
      <c r="AV93" s="114">
        <f t="shared" si="183"/>
        <v>49.888888888888886</v>
      </c>
      <c r="AW93" s="115">
        <f t="shared" si="184"/>
        <v>9020000</v>
      </c>
      <c r="AX93" s="114">
        <f t="shared" si="185"/>
        <v>50.111111111111107</v>
      </c>
      <c r="AY93" s="110" t="s">
        <v>565</v>
      </c>
      <c r="AZ93" s="110" t="s">
        <v>549</v>
      </c>
      <c r="BA93" s="110" t="s">
        <v>3804</v>
      </c>
      <c r="BB93" s="111"/>
      <c r="BC93" s="111">
        <v>1290000</v>
      </c>
      <c r="BD93" s="179"/>
      <c r="BE93" s="111"/>
      <c r="BF93" s="111">
        <v>3300000</v>
      </c>
      <c r="BG93" s="111">
        <v>3720000</v>
      </c>
      <c r="BH93" s="111"/>
      <c r="BI93" s="111"/>
      <c r="BJ93" s="111"/>
      <c r="BK93" s="111"/>
      <c r="BL93" s="111">
        <v>670000</v>
      </c>
    </row>
    <row r="94" spans="2:64">
      <c r="B94" s="172">
        <v>524113</v>
      </c>
      <c r="C94" s="110" t="s">
        <v>13</v>
      </c>
      <c r="D94" s="110"/>
      <c r="E94" s="366"/>
      <c r="F94" s="111">
        <v>2250000</v>
      </c>
      <c r="G94" s="111">
        <v>2250000</v>
      </c>
      <c r="H94" s="111"/>
      <c r="I94" s="111">
        <f t="shared" si="204"/>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82"/>
        <v>600000</v>
      </c>
      <c r="AV94" s="114">
        <f t="shared" si="183"/>
        <v>26.666666666666668</v>
      </c>
      <c r="AW94" s="115">
        <f t="shared" si="184"/>
        <v>1650000</v>
      </c>
      <c r="AX94" s="114">
        <f t="shared" si="185"/>
        <v>73.333333333333329</v>
      </c>
      <c r="AY94" s="110" t="s">
        <v>565</v>
      </c>
      <c r="AZ94" s="110" t="s">
        <v>549</v>
      </c>
      <c r="BA94" s="110" t="s">
        <v>3804</v>
      </c>
      <c r="BB94" s="111">
        <v>600000</v>
      </c>
      <c r="BC94" s="111"/>
      <c r="BD94" s="179"/>
      <c r="BE94" s="111"/>
      <c r="BF94" s="111"/>
      <c r="BG94" s="111"/>
      <c r="BH94" s="111"/>
      <c r="BI94" s="111"/>
      <c r="BJ94" s="111"/>
      <c r="BK94" s="111"/>
      <c r="BL94" s="111"/>
    </row>
    <row r="95" spans="2:64">
      <c r="B95" s="174" t="s">
        <v>511</v>
      </c>
      <c r="C95" s="112" t="s">
        <v>151</v>
      </c>
      <c r="D95" s="112"/>
      <c r="E95" s="358"/>
      <c r="F95" s="113">
        <f t="shared" ref="F95:AS95" si="205">SUM(F96:F98)</f>
        <v>61193000</v>
      </c>
      <c r="G95" s="113">
        <f t="shared" ref="G95:H95" si="206">SUM(G96:G98)</f>
        <v>61193000</v>
      </c>
      <c r="H95" s="113">
        <f t="shared" si="206"/>
        <v>0</v>
      </c>
      <c r="I95" s="113">
        <f t="shared" ref="I95" si="207">SUM(I96:I98)</f>
        <v>0</v>
      </c>
      <c r="J95" s="113">
        <f t="shared" si="205"/>
        <v>0</v>
      </c>
      <c r="K95" s="113">
        <f t="shared" si="205"/>
        <v>0</v>
      </c>
      <c r="L95" s="113">
        <f t="shared" si="205"/>
        <v>0</v>
      </c>
      <c r="M95" s="113">
        <f t="shared" si="205"/>
        <v>0</v>
      </c>
      <c r="N95" s="113">
        <f t="shared" si="205"/>
        <v>0</v>
      </c>
      <c r="O95" s="113">
        <f t="shared" si="205"/>
        <v>0</v>
      </c>
      <c r="P95" s="113">
        <f t="shared" si="205"/>
        <v>0</v>
      </c>
      <c r="Q95" s="113">
        <f t="shared" si="205"/>
        <v>4907400</v>
      </c>
      <c r="R95" s="113">
        <f t="shared" si="205"/>
        <v>8779000</v>
      </c>
      <c r="S95" s="113">
        <f t="shared" si="205"/>
        <v>14352838</v>
      </c>
      <c r="T95" s="113">
        <f t="shared" si="205"/>
        <v>1410000</v>
      </c>
      <c r="U95" s="113">
        <f t="shared" si="205"/>
        <v>0</v>
      </c>
      <c r="V95" s="113">
        <f t="shared" si="205"/>
        <v>0</v>
      </c>
      <c r="W95" s="113">
        <f t="shared" si="205"/>
        <v>0</v>
      </c>
      <c r="X95" s="113">
        <f t="shared" si="205"/>
        <v>3691500</v>
      </c>
      <c r="Y95" s="113">
        <f t="shared" si="205"/>
        <v>0</v>
      </c>
      <c r="Z95" s="113">
        <f t="shared" si="205"/>
        <v>0</v>
      </c>
      <c r="AA95" s="113">
        <f t="shared" si="205"/>
        <v>0</v>
      </c>
      <c r="AB95" s="113">
        <f t="shared" si="205"/>
        <v>0</v>
      </c>
      <c r="AC95" s="113">
        <f t="shared" si="205"/>
        <v>0</v>
      </c>
      <c r="AD95" s="113">
        <f t="shared" si="205"/>
        <v>0</v>
      </c>
      <c r="AE95" s="113">
        <f t="shared" si="205"/>
        <v>0</v>
      </c>
      <c r="AF95" s="113">
        <f t="shared" si="205"/>
        <v>0</v>
      </c>
      <c r="AG95" s="113">
        <f t="shared" si="205"/>
        <v>4823500</v>
      </c>
      <c r="AH95" s="113">
        <f t="shared" si="205"/>
        <v>0</v>
      </c>
      <c r="AI95" s="113">
        <f t="shared" si="205"/>
        <v>0</v>
      </c>
      <c r="AJ95" s="113">
        <f t="shared" si="205"/>
        <v>0</v>
      </c>
      <c r="AK95" s="113">
        <f t="shared" si="205"/>
        <v>0</v>
      </c>
      <c r="AL95" s="113">
        <f t="shared" si="205"/>
        <v>0</v>
      </c>
      <c r="AM95" s="113">
        <f t="shared" si="205"/>
        <v>0</v>
      </c>
      <c r="AN95" s="113">
        <f t="shared" si="205"/>
        <v>0</v>
      </c>
      <c r="AO95" s="113">
        <f t="shared" si="205"/>
        <v>0</v>
      </c>
      <c r="AP95" s="113">
        <f t="shared" si="205"/>
        <v>0</v>
      </c>
      <c r="AQ95" s="113">
        <f t="shared" si="205"/>
        <v>0</v>
      </c>
      <c r="AR95" s="113">
        <f t="shared" si="205"/>
        <v>0</v>
      </c>
      <c r="AS95" s="113">
        <f t="shared" si="205"/>
        <v>0</v>
      </c>
      <c r="AT95" s="113"/>
      <c r="AU95" s="113">
        <f t="shared" si="182"/>
        <v>37964238</v>
      </c>
      <c r="AV95" s="121">
        <f t="shared" si="183"/>
        <v>62.040164724723411</v>
      </c>
      <c r="AW95" s="122">
        <f t="shared" si="184"/>
        <v>23228762</v>
      </c>
      <c r="AX95" s="121">
        <f t="shared" si="185"/>
        <v>37.959835275276582</v>
      </c>
      <c r="AY95" s="110" t="s">
        <v>565</v>
      </c>
      <c r="AZ95" s="110" t="s">
        <v>549</v>
      </c>
      <c r="BA95" s="110" t="s">
        <v>3804</v>
      </c>
      <c r="BB95" s="113">
        <f t="shared" ref="BB95:BE95" si="208">SUM(BB96:BB98)</f>
        <v>4907400</v>
      </c>
      <c r="BC95" s="113">
        <f t="shared" si="208"/>
        <v>8779000</v>
      </c>
      <c r="BD95" s="113">
        <f t="shared" si="208"/>
        <v>0</v>
      </c>
      <c r="BE95" s="113">
        <f t="shared" si="208"/>
        <v>1410000</v>
      </c>
      <c r="BF95" s="113">
        <f t="shared" ref="BF95" si="209">SUM(BF96:BF98)</f>
        <v>0</v>
      </c>
      <c r="BG95" s="113">
        <f t="shared" ref="BG95:BH95" si="210">SUM(BG96:BG98)</f>
        <v>0</v>
      </c>
      <c r="BH95" s="113">
        <f t="shared" si="210"/>
        <v>3691500</v>
      </c>
      <c r="BI95" s="113">
        <f t="shared" ref="BI95" si="211">SUM(BI96:BI98)</f>
        <v>0</v>
      </c>
      <c r="BJ95" s="113">
        <f t="shared" ref="BJ95:BK95" si="212">SUM(BJ96:BJ98)</f>
        <v>0</v>
      </c>
      <c r="BK95" s="113">
        <f t="shared" si="212"/>
        <v>0</v>
      </c>
      <c r="BL95" s="113">
        <f t="shared" ref="BL95" si="213">SUM(BL96:BL98)</f>
        <v>4823500</v>
      </c>
    </row>
    <row r="96" spans="2:64">
      <c r="B96" s="172">
        <v>521211</v>
      </c>
      <c r="C96" s="110" t="s">
        <v>7</v>
      </c>
      <c r="D96" s="110"/>
      <c r="E96" s="366"/>
      <c r="F96" s="111">
        <v>13500000</v>
      </c>
      <c r="G96" s="111">
        <v>13500000</v>
      </c>
      <c r="H96" s="111"/>
      <c r="I96" s="111">
        <f t="shared" ref="I96:I98" si="214">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82"/>
        <v>9448500</v>
      </c>
      <c r="AV96" s="114">
        <f t="shared" si="183"/>
        <v>69.988888888888894</v>
      </c>
      <c r="AW96" s="115">
        <f t="shared" si="184"/>
        <v>4051500</v>
      </c>
      <c r="AX96" s="114">
        <f t="shared" si="185"/>
        <v>30.011111111111109</v>
      </c>
      <c r="AY96" s="110" t="s">
        <v>565</v>
      </c>
      <c r="AZ96" s="110" t="s">
        <v>549</v>
      </c>
      <c r="BA96" s="110" t="s">
        <v>3804</v>
      </c>
      <c r="BB96" s="111"/>
      <c r="BC96" s="111">
        <v>5459000</v>
      </c>
      <c r="BD96" s="179"/>
      <c r="BE96" s="111"/>
      <c r="BF96" s="111"/>
      <c r="BG96" s="111"/>
      <c r="BH96" s="111"/>
      <c r="BI96" s="111"/>
      <c r="BJ96" s="111"/>
      <c r="BK96" s="111"/>
      <c r="BL96" s="111">
        <v>3989500</v>
      </c>
    </row>
    <row r="97" spans="2:64">
      <c r="B97" s="172">
        <v>524111</v>
      </c>
      <c r="C97" s="110" t="s">
        <v>19</v>
      </c>
      <c r="D97" s="110"/>
      <c r="E97" s="366"/>
      <c r="F97" s="111">
        <v>47693000</v>
      </c>
      <c r="G97" s="111">
        <v>47693000</v>
      </c>
      <c r="H97" s="111"/>
      <c r="I97" s="111">
        <f t="shared" si="214"/>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c r="AG97" s="111">
        <v>834000</v>
      </c>
      <c r="AH97" s="111"/>
      <c r="AI97" s="111"/>
      <c r="AJ97" s="111"/>
      <c r="AK97" s="111"/>
      <c r="AL97" s="111"/>
      <c r="AM97" s="111"/>
      <c r="AN97" s="111"/>
      <c r="AO97" s="111"/>
      <c r="AP97" s="111"/>
      <c r="AQ97" s="111"/>
      <c r="AR97" s="111"/>
      <c r="AS97" s="111"/>
      <c r="AT97" s="111"/>
      <c r="AU97" s="111">
        <f t="shared" si="182"/>
        <v>28515738</v>
      </c>
      <c r="AV97" s="114">
        <f t="shared" si="183"/>
        <v>59.790195626192521</v>
      </c>
      <c r="AW97" s="115">
        <f t="shared" si="184"/>
        <v>19177262</v>
      </c>
      <c r="AX97" s="114">
        <f t="shared" si="185"/>
        <v>40.209804373807479</v>
      </c>
      <c r="AY97" s="110" t="s">
        <v>565</v>
      </c>
      <c r="AZ97" s="110" t="s">
        <v>549</v>
      </c>
      <c r="BA97" s="110" t="s">
        <v>3804</v>
      </c>
      <c r="BB97" s="111">
        <v>4907400</v>
      </c>
      <c r="BC97" s="111">
        <v>3320000</v>
      </c>
      <c r="BD97" s="179"/>
      <c r="BE97" s="111">
        <v>1410000</v>
      </c>
      <c r="BF97" s="111"/>
      <c r="BG97" s="111"/>
      <c r="BH97" s="111">
        <v>3691500</v>
      </c>
      <c r="BI97" s="111"/>
      <c r="BJ97" s="111"/>
      <c r="BK97" s="111"/>
      <c r="BL97" s="111">
        <v>834000</v>
      </c>
    </row>
    <row r="98" spans="2:64">
      <c r="B98" s="172">
        <v>524113</v>
      </c>
      <c r="C98" s="110" t="s">
        <v>13</v>
      </c>
      <c r="D98" s="110"/>
      <c r="E98" s="366"/>
      <c r="F98" s="111">
        <v>0</v>
      </c>
      <c r="G98" s="111">
        <v>0</v>
      </c>
      <c r="H98" s="111"/>
      <c r="I98" s="111">
        <f t="shared" si="214"/>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82"/>
        <v>0</v>
      </c>
      <c r="AV98" s="114">
        <f t="shared" si="183"/>
        <v>0</v>
      </c>
      <c r="AW98" s="115">
        <f t="shared" si="184"/>
        <v>0</v>
      </c>
      <c r="AX98" s="114" t="e">
        <f t="shared" si="185"/>
        <v>#DIV/0!</v>
      </c>
      <c r="AY98" s="110" t="s">
        <v>565</v>
      </c>
      <c r="AZ98" s="110" t="s">
        <v>549</v>
      </c>
      <c r="BA98" s="110" t="s">
        <v>3804</v>
      </c>
      <c r="BB98" s="111"/>
      <c r="BC98" s="111"/>
      <c r="BD98" s="179"/>
      <c r="BE98" s="111"/>
      <c r="BF98" s="111"/>
      <c r="BG98" s="111"/>
      <c r="BH98" s="111"/>
      <c r="BI98" s="111"/>
      <c r="BJ98" s="111"/>
      <c r="BK98" s="111"/>
      <c r="BL98" s="111"/>
    </row>
    <row r="99" spans="2:64">
      <c r="B99" s="174" t="s">
        <v>516</v>
      </c>
      <c r="C99" s="112" t="s">
        <v>152</v>
      </c>
      <c r="D99" s="112"/>
      <c r="E99" s="358"/>
      <c r="F99" s="113">
        <f t="shared" ref="F99:AS99" si="215">SUM(F100:F105)</f>
        <v>664155000</v>
      </c>
      <c r="G99" s="113">
        <f t="shared" ref="G99:H99" si="216">SUM(G100:G105)</f>
        <v>664155000</v>
      </c>
      <c r="H99" s="113">
        <f t="shared" si="216"/>
        <v>0</v>
      </c>
      <c r="I99" s="113">
        <f t="shared" ref="I99" si="217">SUM(I100:I105)</f>
        <v>515818000</v>
      </c>
      <c r="J99" s="113">
        <f t="shared" si="215"/>
        <v>0</v>
      </c>
      <c r="K99" s="113">
        <f t="shared" si="215"/>
        <v>0</v>
      </c>
      <c r="L99" s="113">
        <f t="shared" si="215"/>
        <v>0</v>
      </c>
      <c r="M99" s="113">
        <f t="shared" si="215"/>
        <v>0</v>
      </c>
      <c r="N99" s="113">
        <f t="shared" si="215"/>
        <v>0</v>
      </c>
      <c r="O99" s="113">
        <f t="shared" si="215"/>
        <v>0</v>
      </c>
      <c r="P99" s="113">
        <f t="shared" si="215"/>
        <v>0</v>
      </c>
      <c r="Q99" s="113">
        <f t="shared" si="215"/>
        <v>13360000</v>
      </c>
      <c r="R99" s="113">
        <f t="shared" si="215"/>
        <v>74319450</v>
      </c>
      <c r="S99" s="113">
        <f t="shared" si="215"/>
        <v>3712700</v>
      </c>
      <c r="T99" s="113">
        <f t="shared" si="215"/>
        <v>3229000</v>
      </c>
      <c r="U99" s="113">
        <f t="shared" si="215"/>
        <v>0</v>
      </c>
      <c r="V99" s="113">
        <f t="shared" si="215"/>
        <v>0</v>
      </c>
      <c r="W99" s="113">
        <f t="shared" si="215"/>
        <v>5608000</v>
      </c>
      <c r="X99" s="113">
        <f t="shared" si="215"/>
        <v>31126830</v>
      </c>
      <c r="Y99" s="113">
        <f t="shared" si="215"/>
        <v>0</v>
      </c>
      <c r="Z99" s="113">
        <f t="shared" si="215"/>
        <v>0</v>
      </c>
      <c r="AA99" s="113">
        <f t="shared" si="215"/>
        <v>0</v>
      </c>
      <c r="AB99" s="113">
        <f t="shared" si="215"/>
        <v>0</v>
      </c>
      <c r="AC99" s="113">
        <f t="shared" si="215"/>
        <v>16970000</v>
      </c>
      <c r="AD99" s="113">
        <f t="shared" si="215"/>
        <v>0</v>
      </c>
      <c r="AE99" s="113">
        <f t="shared" si="215"/>
        <v>0</v>
      </c>
      <c r="AF99" s="113">
        <f t="shared" si="215"/>
        <v>0</v>
      </c>
      <c r="AG99" s="113">
        <f t="shared" si="215"/>
        <v>0</v>
      </c>
      <c r="AH99" s="113">
        <f t="shared" si="215"/>
        <v>0</v>
      </c>
      <c r="AI99" s="113">
        <f t="shared" si="215"/>
        <v>0</v>
      </c>
      <c r="AJ99" s="113">
        <f t="shared" si="215"/>
        <v>0</v>
      </c>
      <c r="AK99" s="113">
        <f t="shared" si="215"/>
        <v>0</v>
      </c>
      <c r="AL99" s="113">
        <f t="shared" si="215"/>
        <v>0</v>
      </c>
      <c r="AM99" s="113">
        <f t="shared" si="215"/>
        <v>0</v>
      </c>
      <c r="AN99" s="113">
        <f t="shared" si="215"/>
        <v>0</v>
      </c>
      <c r="AO99" s="113">
        <f t="shared" si="215"/>
        <v>0</v>
      </c>
      <c r="AP99" s="113">
        <f t="shared" si="215"/>
        <v>0</v>
      </c>
      <c r="AQ99" s="113">
        <f t="shared" si="215"/>
        <v>0</v>
      </c>
      <c r="AR99" s="113">
        <f t="shared" si="215"/>
        <v>0</v>
      </c>
      <c r="AS99" s="113">
        <f t="shared" si="215"/>
        <v>0</v>
      </c>
      <c r="AT99" s="113"/>
      <c r="AU99" s="113">
        <f t="shared" si="182"/>
        <v>148325980</v>
      </c>
      <c r="AV99" s="121">
        <f t="shared" si="183"/>
        <v>22.333036715826879</v>
      </c>
      <c r="AW99" s="122">
        <f t="shared" si="184"/>
        <v>515829020</v>
      </c>
      <c r="AX99" s="121">
        <f t="shared" si="185"/>
        <v>77.666963284173121</v>
      </c>
      <c r="AY99" s="110" t="s">
        <v>565</v>
      </c>
      <c r="AZ99" s="110" t="s">
        <v>549</v>
      </c>
      <c r="BA99" s="110" t="s">
        <v>3804</v>
      </c>
      <c r="BB99" s="113">
        <f t="shared" ref="BB99:BE99" si="218">SUM(BB100:BB105)</f>
        <v>1560000</v>
      </c>
      <c r="BC99" s="113">
        <f t="shared" si="218"/>
        <v>74319450</v>
      </c>
      <c r="BD99" s="113">
        <f t="shared" si="218"/>
        <v>11800000</v>
      </c>
      <c r="BE99" s="113">
        <f t="shared" si="218"/>
        <v>3229000</v>
      </c>
      <c r="BF99" s="113">
        <f t="shared" ref="BF99" si="219">SUM(BF100:BF105)</f>
        <v>1860000</v>
      </c>
      <c r="BG99" s="113">
        <f t="shared" ref="BG99:BH99" si="220">SUM(BG100:BG105)</f>
        <v>3748000</v>
      </c>
      <c r="BH99" s="113">
        <f t="shared" si="220"/>
        <v>31126830</v>
      </c>
      <c r="BI99" s="113">
        <f t="shared" ref="BI99:BJ99" si="221">SUM(BI100:BI105)</f>
        <v>0</v>
      </c>
      <c r="BJ99" s="113">
        <f t="shared" si="221"/>
        <v>0</v>
      </c>
      <c r="BK99" s="113">
        <f t="shared" ref="BK99:BL99" si="222">SUM(BK100:BK105)</f>
        <v>16970000</v>
      </c>
      <c r="BL99" s="113">
        <f t="shared" si="222"/>
        <v>0</v>
      </c>
    </row>
    <row r="100" spans="2:64">
      <c r="B100" s="172">
        <v>521211</v>
      </c>
      <c r="C100" s="110" t="s">
        <v>7</v>
      </c>
      <c r="D100" s="110"/>
      <c r="E100" s="366"/>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82"/>
        <v>38095000</v>
      </c>
      <c r="AV100" s="114">
        <f t="shared" si="183"/>
        <v>99.98687664041995</v>
      </c>
      <c r="AW100" s="115">
        <f t="shared" si="184"/>
        <v>5000</v>
      </c>
      <c r="AX100" s="114">
        <f t="shared" si="185"/>
        <v>1.3123359580052493E-2</v>
      </c>
      <c r="AY100" s="110" t="s">
        <v>565</v>
      </c>
      <c r="AZ100" s="110" t="s">
        <v>549</v>
      </c>
      <c r="BA100" s="110" t="s">
        <v>3804</v>
      </c>
      <c r="BB100" s="111"/>
      <c r="BC100" s="111">
        <v>31495000</v>
      </c>
      <c r="BD100" s="179"/>
      <c r="BE100" s="111"/>
      <c r="BF100" s="111"/>
      <c r="BG100" s="111"/>
      <c r="BH100" s="111">
        <v>6600000</v>
      </c>
      <c r="BI100" s="111"/>
      <c r="BJ100" s="111"/>
      <c r="BK100" s="111"/>
      <c r="BL100" s="111"/>
    </row>
    <row r="101" spans="2:64">
      <c r="B101" s="172">
        <v>521241</v>
      </c>
      <c r="C101" s="110" t="s">
        <v>621</v>
      </c>
      <c r="D101" s="110"/>
      <c r="E101" s="366"/>
      <c r="F101" s="111">
        <v>82535000</v>
      </c>
      <c r="G101" s="111">
        <v>82534000</v>
      </c>
      <c r="H101" s="111"/>
      <c r="I101" s="111">
        <v>0</v>
      </c>
      <c r="J101" s="111"/>
      <c r="K101" s="111"/>
      <c r="L101" s="111"/>
      <c r="M101" s="111"/>
      <c r="N101" s="111"/>
      <c r="O101" s="111"/>
      <c r="P101" s="111"/>
      <c r="Q101" s="179">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82"/>
        <v>82534280</v>
      </c>
      <c r="AV101" s="114">
        <f t="shared" si="183"/>
        <v>99.999127642818195</v>
      </c>
      <c r="AW101" s="115">
        <f t="shared" si="184"/>
        <v>720</v>
      </c>
      <c r="AX101" s="114">
        <f t="shared" si="185"/>
        <v>8.7235718180165981E-4</v>
      </c>
      <c r="AY101" s="110" t="s">
        <v>565</v>
      </c>
      <c r="AZ101" s="110" t="s">
        <v>549</v>
      </c>
      <c r="BA101" s="110" t="s">
        <v>3804</v>
      </c>
      <c r="BB101" s="111"/>
      <c r="BC101" s="111">
        <v>35332450</v>
      </c>
      <c r="BD101" s="179">
        <v>11800000</v>
      </c>
      <c r="BE101" s="111"/>
      <c r="BF101" s="111"/>
      <c r="BG101" s="111"/>
      <c r="BH101" s="111">
        <v>20031830</v>
      </c>
      <c r="BI101" s="111"/>
      <c r="BJ101" s="111"/>
      <c r="BK101" s="111">
        <v>15370000</v>
      </c>
      <c r="BL101" s="111"/>
    </row>
    <row r="102" spans="2:64">
      <c r="B102" s="172">
        <v>522191</v>
      </c>
      <c r="C102" s="110" t="s">
        <v>22</v>
      </c>
      <c r="D102" s="110"/>
      <c r="E102" s="366"/>
      <c r="F102" s="111">
        <v>1605000</v>
      </c>
      <c r="G102" s="111">
        <v>1606000</v>
      </c>
      <c r="H102" s="111"/>
      <c r="I102" s="111">
        <v>0</v>
      </c>
      <c r="J102" s="111"/>
      <c r="K102" s="111"/>
      <c r="L102" s="111"/>
      <c r="M102" s="111"/>
      <c r="N102" s="111"/>
      <c r="O102" s="111"/>
      <c r="P102" s="111"/>
      <c r="Q102" s="179"/>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83"/>
        <v>0</v>
      </c>
      <c r="AW102" s="115"/>
      <c r="AX102" s="114"/>
      <c r="AY102" s="110" t="s">
        <v>565</v>
      </c>
      <c r="AZ102" s="110" t="s">
        <v>549</v>
      </c>
      <c r="BA102" s="110" t="s">
        <v>3804</v>
      </c>
      <c r="BB102" s="111"/>
      <c r="BC102" s="111"/>
      <c r="BD102" s="179"/>
      <c r="BE102" s="111"/>
      <c r="BF102" s="111"/>
      <c r="BG102" s="111"/>
      <c r="BH102" s="111"/>
      <c r="BI102" s="111"/>
      <c r="BJ102" s="111"/>
      <c r="BK102" s="111">
        <v>1600000</v>
      </c>
      <c r="BL102" s="111"/>
    </row>
    <row r="103" spans="2:64">
      <c r="B103" s="172">
        <v>522192</v>
      </c>
      <c r="C103" s="110" t="s">
        <v>24</v>
      </c>
      <c r="D103" s="110"/>
      <c r="E103" s="366"/>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82"/>
        <v>4246000</v>
      </c>
      <c r="AV103" s="114">
        <f t="shared" si="183"/>
        <v>100</v>
      </c>
      <c r="AW103" s="115">
        <f t="shared" si="184"/>
        <v>0</v>
      </c>
      <c r="AX103" s="114">
        <f t="shared" si="185"/>
        <v>0</v>
      </c>
      <c r="AY103" s="110" t="s">
        <v>565</v>
      </c>
      <c r="AZ103" s="110" t="s">
        <v>549</v>
      </c>
      <c r="BA103" s="110" t="s">
        <v>3804</v>
      </c>
      <c r="BB103" s="111"/>
      <c r="BC103" s="111">
        <v>802000</v>
      </c>
      <c r="BD103" s="179"/>
      <c r="BE103" s="111">
        <v>3229000</v>
      </c>
      <c r="BF103" s="111"/>
      <c r="BG103" s="111"/>
      <c r="BH103" s="111">
        <v>215000</v>
      </c>
      <c r="BI103" s="111"/>
      <c r="BJ103" s="111"/>
      <c r="BK103" s="111"/>
      <c r="BL103" s="111"/>
    </row>
    <row r="104" spans="2:64">
      <c r="B104" s="172">
        <v>524111</v>
      </c>
      <c r="C104" s="110" t="s">
        <v>19</v>
      </c>
      <c r="D104" s="110"/>
      <c r="E104" s="366"/>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82"/>
        <v>21850700</v>
      </c>
      <c r="AV104" s="114">
        <f t="shared" si="183"/>
        <v>99.998627065122875</v>
      </c>
      <c r="AW104" s="115">
        <f t="shared" si="184"/>
        <v>300</v>
      </c>
      <c r="AX104" s="114">
        <f t="shared" si="185"/>
        <v>1.3729348771223285E-3</v>
      </c>
      <c r="AY104" s="110" t="s">
        <v>565</v>
      </c>
      <c r="AZ104" s="110" t="s">
        <v>549</v>
      </c>
      <c r="BA104" s="110" t="s">
        <v>3804</v>
      </c>
      <c r="BB104" s="111">
        <v>1560000</v>
      </c>
      <c r="BC104" s="111">
        <v>6690000</v>
      </c>
      <c r="BD104" s="179"/>
      <c r="BE104" s="111"/>
      <c r="BF104" s="111">
        <v>1860000</v>
      </c>
      <c r="BG104" s="111">
        <v>3748000</v>
      </c>
      <c r="BH104" s="111">
        <v>4280000</v>
      </c>
      <c r="BI104" s="111"/>
      <c r="BJ104" s="111"/>
      <c r="BK104" s="111"/>
      <c r="BL104" s="111"/>
    </row>
    <row r="105" spans="2:64">
      <c r="B105" s="172">
        <v>524113</v>
      </c>
      <c r="C105" s="110" t="s">
        <v>13</v>
      </c>
      <c r="D105" s="110"/>
      <c r="E105" s="366"/>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82"/>
        <v>0</v>
      </c>
      <c r="AV105" s="114">
        <f t="shared" si="183"/>
        <v>0</v>
      </c>
      <c r="AW105" s="115">
        <f t="shared" si="184"/>
        <v>515818000</v>
      </c>
      <c r="AX105" s="114">
        <f t="shared" si="185"/>
        <v>100</v>
      </c>
      <c r="AY105" s="110" t="s">
        <v>565</v>
      </c>
      <c r="AZ105" s="110" t="s">
        <v>549</v>
      </c>
      <c r="BA105" s="110" t="s">
        <v>3804</v>
      </c>
      <c r="BB105" s="111"/>
      <c r="BC105" s="111"/>
      <c r="BD105" s="179"/>
      <c r="BE105" s="111"/>
      <c r="BF105" s="111"/>
      <c r="BG105" s="111"/>
      <c r="BH105" s="111"/>
      <c r="BI105" s="111"/>
      <c r="BJ105" s="111"/>
      <c r="BK105" s="111"/>
      <c r="BL105" s="111"/>
    </row>
    <row r="106" spans="2:64">
      <c r="B106" s="174" t="s">
        <v>566</v>
      </c>
      <c r="C106" s="112" t="s">
        <v>154</v>
      </c>
      <c r="D106" s="112"/>
      <c r="E106" s="358"/>
      <c r="F106" s="113">
        <f t="shared" ref="F106:AS106" si="223">SUM(F107:F111)</f>
        <v>450000000</v>
      </c>
      <c r="G106" s="113">
        <f t="shared" ref="G106:H106" si="224">SUM(G107:G111)</f>
        <v>450000000</v>
      </c>
      <c r="H106" s="113">
        <f t="shared" si="224"/>
        <v>0</v>
      </c>
      <c r="I106" s="113">
        <f t="shared" ref="I106" si="225">SUM(I107:I111)</f>
        <v>432643000</v>
      </c>
      <c r="J106" s="113">
        <f t="shared" si="223"/>
        <v>0</v>
      </c>
      <c r="K106" s="113">
        <f t="shared" si="223"/>
        <v>0</v>
      </c>
      <c r="L106" s="113">
        <f t="shared" si="223"/>
        <v>0</v>
      </c>
      <c r="M106" s="113">
        <f t="shared" si="223"/>
        <v>0</v>
      </c>
      <c r="N106" s="113">
        <f t="shared" si="223"/>
        <v>0</v>
      </c>
      <c r="O106" s="113">
        <f t="shared" si="223"/>
        <v>0</v>
      </c>
      <c r="P106" s="113">
        <f t="shared" si="223"/>
        <v>0</v>
      </c>
      <c r="Q106" s="113">
        <f t="shared" si="223"/>
        <v>1743940</v>
      </c>
      <c r="R106" s="113">
        <f t="shared" si="223"/>
        <v>2949500</v>
      </c>
      <c r="S106" s="113">
        <f t="shared" si="223"/>
        <v>0</v>
      </c>
      <c r="T106" s="113">
        <f t="shared" si="223"/>
        <v>0</v>
      </c>
      <c r="U106" s="113">
        <f t="shared" si="223"/>
        <v>0</v>
      </c>
      <c r="V106" s="113">
        <f t="shared" si="223"/>
        <v>0</v>
      </c>
      <c r="W106" s="113">
        <f t="shared" si="223"/>
        <v>3603218</v>
      </c>
      <c r="X106" s="113">
        <f t="shared" si="223"/>
        <v>0</v>
      </c>
      <c r="Y106" s="113">
        <f t="shared" si="223"/>
        <v>5350700</v>
      </c>
      <c r="Z106" s="113">
        <f t="shared" si="223"/>
        <v>0</v>
      </c>
      <c r="AA106" s="113">
        <f t="shared" si="223"/>
        <v>0</v>
      </c>
      <c r="AB106" s="113">
        <f t="shared" si="223"/>
        <v>0</v>
      </c>
      <c r="AC106" s="113">
        <f t="shared" si="223"/>
        <v>0</v>
      </c>
      <c r="AD106" s="113">
        <f t="shared" si="223"/>
        <v>0</v>
      </c>
      <c r="AE106" s="113">
        <f t="shared" si="223"/>
        <v>0</v>
      </c>
      <c r="AF106" s="113">
        <f t="shared" si="223"/>
        <v>0</v>
      </c>
      <c r="AG106" s="113">
        <f t="shared" si="223"/>
        <v>0</v>
      </c>
      <c r="AH106" s="113">
        <f t="shared" si="223"/>
        <v>0</v>
      </c>
      <c r="AI106" s="113">
        <f t="shared" si="223"/>
        <v>0</v>
      </c>
      <c r="AJ106" s="113">
        <f t="shared" si="223"/>
        <v>0</v>
      </c>
      <c r="AK106" s="113">
        <f t="shared" si="223"/>
        <v>0</v>
      </c>
      <c r="AL106" s="113">
        <f t="shared" si="223"/>
        <v>0</v>
      </c>
      <c r="AM106" s="113">
        <f t="shared" si="223"/>
        <v>0</v>
      </c>
      <c r="AN106" s="113">
        <f t="shared" si="223"/>
        <v>0</v>
      </c>
      <c r="AO106" s="113">
        <f t="shared" si="223"/>
        <v>0</v>
      </c>
      <c r="AP106" s="113">
        <f t="shared" si="223"/>
        <v>0</v>
      </c>
      <c r="AQ106" s="113">
        <f t="shared" si="223"/>
        <v>0</v>
      </c>
      <c r="AR106" s="113">
        <f t="shared" si="223"/>
        <v>0</v>
      </c>
      <c r="AS106" s="113">
        <f t="shared" si="223"/>
        <v>0</v>
      </c>
      <c r="AT106" s="113"/>
      <c r="AU106" s="113">
        <f t="shared" si="182"/>
        <v>13647358</v>
      </c>
      <c r="AV106" s="121">
        <f t="shared" si="183"/>
        <v>3.0327462222222223</v>
      </c>
      <c r="AW106" s="122">
        <f t="shared" si="184"/>
        <v>436352642</v>
      </c>
      <c r="AX106" s="121">
        <f>AW106/F106*100</f>
        <v>96.967253777777771</v>
      </c>
      <c r="AY106" s="110" t="s">
        <v>528</v>
      </c>
      <c r="AZ106" s="110" t="s">
        <v>531</v>
      </c>
      <c r="BA106" s="110" t="s">
        <v>3804</v>
      </c>
      <c r="BB106" s="113">
        <f t="shared" ref="BB106:BE106" si="226">SUM(BB107:BB111)</f>
        <v>0</v>
      </c>
      <c r="BC106" s="113">
        <f t="shared" si="226"/>
        <v>2949500</v>
      </c>
      <c r="BD106" s="113">
        <f t="shared" si="226"/>
        <v>1743940</v>
      </c>
      <c r="BE106" s="113">
        <f t="shared" si="226"/>
        <v>0</v>
      </c>
      <c r="BF106" s="113">
        <f t="shared" ref="BF106" si="227">SUM(BF107:BF111)</f>
        <v>3351204</v>
      </c>
      <c r="BG106" s="113">
        <f t="shared" ref="BG106:BH106" si="228">SUM(BG107:BG111)</f>
        <v>252014</v>
      </c>
      <c r="BH106" s="113">
        <f t="shared" si="228"/>
        <v>0</v>
      </c>
      <c r="BI106" s="113">
        <f t="shared" ref="BI106" si="229">SUM(BI107:BI111)</f>
        <v>0</v>
      </c>
      <c r="BJ106" s="113">
        <f t="shared" ref="BJ106:BK106" si="230">SUM(BJ107:BJ111)</f>
        <v>0</v>
      </c>
      <c r="BK106" s="113">
        <f t="shared" si="230"/>
        <v>0</v>
      </c>
      <c r="BL106" s="113">
        <f t="shared" ref="BL106" si="231">SUM(BL107:BL111)</f>
        <v>0</v>
      </c>
    </row>
    <row r="107" spans="2:64">
      <c r="B107" s="172">
        <v>521211</v>
      </c>
      <c r="C107" s="110" t="s">
        <v>7</v>
      </c>
      <c r="D107" s="110"/>
      <c r="E107" s="366"/>
      <c r="F107" s="111">
        <v>4000000</v>
      </c>
      <c r="G107" s="111">
        <v>4000000</v>
      </c>
      <c r="H107" s="111"/>
      <c r="I107" s="111">
        <v>0</v>
      </c>
      <c r="J107" s="111"/>
      <c r="K107" s="111"/>
      <c r="L107" s="111"/>
      <c r="M107" s="111"/>
      <c r="N107" s="111"/>
      <c r="O107" s="111"/>
      <c r="P107" s="111"/>
      <c r="Q107" s="179">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82"/>
        <v>3999200</v>
      </c>
      <c r="AV107" s="114">
        <f t="shared" si="183"/>
        <v>99.98</v>
      </c>
      <c r="AW107" s="115">
        <f t="shared" si="184"/>
        <v>800</v>
      </c>
      <c r="AX107" s="114">
        <f t="shared" si="185"/>
        <v>0.02</v>
      </c>
      <c r="AY107" s="110" t="s">
        <v>528</v>
      </c>
      <c r="AZ107" s="110" t="s">
        <v>531</v>
      </c>
      <c r="BA107" s="110" t="s">
        <v>3804</v>
      </c>
      <c r="BB107" s="111"/>
      <c r="BC107" s="111">
        <v>2499500</v>
      </c>
      <c r="BD107" s="179">
        <v>1499700</v>
      </c>
      <c r="BE107" s="111"/>
      <c r="BF107" s="111"/>
      <c r="BG107" s="111"/>
      <c r="BH107" s="111"/>
      <c r="BI107" s="111"/>
      <c r="BJ107" s="111"/>
      <c r="BK107" s="111"/>
      <c r="BL107" s="111"/>
    </row>
    <row r="108" spans="2:64">
      <c r="B108" s="172">
        <v>521219</v>
      </c>
      <c r="C108" s="110" t="s">
        <v>53</v>
      </c>
      <c r="D108" s="110"/>
      <c r="E108" s="366"/>
      <c r="F108" s="111">
        <v>4298000</v>
      </c>
      <c r="G108" s="111">
        <v>4298000</v>
      </c>
      <c r="H108" s="111"/>
      <c r="I108" s="111">
        <v>0</v>
      </c>
      <c r="J108" s="111"/>
      <c r="K108" s="111"/>
      <c r="L108" s="111"/>
      <c r="M108" s="111"/>
      <c r="N108" s="111"/>
      <c r="O108" s="111"/>
      <c r="P108" s="111"/>
      <c r="Q108" s="179">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82"/>
        <v>4297458</v>
      </c>
      <c r="AV108" s="114">
        <f t="shared" si="183"/>
        <v>99.987389483480698</v>
      </c>
      <c r="AW108" s="115">
        <f t="shared" si="184"/>
        <v>542</v>
      </c>
      <c r="AX108" s="114">
        <f>AW108/F108*100</f>
        <v>1.2610516519311306E-2</v>
      </c>
      <c r="AY108" s="110" t="s">
        <v>528</v>
      </c>
      <c r="AZ108" s="110" t="s">
        <v>531</v>
      </c>
      <c r="BA108" s="110" t="s">
        <v>3804</v>
      </c>
      <c r="BB108" s="111"/>
      <c r="BC108" s="111">
        <v>450000</v>
      </c>
      <c r="BD108" s="179">
        <v>244240</v>
      </c>
      <c r="BE108" s="111"/>
      <c r="BF108" s="111">
        <v>3351204</v>
      </c>
      <c r="BG108" s="111">
        <v>252014</v>
      </c>
      <c r="BH108" s="111"/>
      <c r="BI108" s="111"/>
      <c r="BJ108" s="111"/>
      <c r="BK108" s="111"/>
      <c r="BL108" s="111"/>
    </row>
    <row r="109" spans="2:64">
      <c r="B109" s="172">
        <v>522151</v>
      </c>
      <c r="C109" s="110" t="s">
        <v>11</v>
      </c>
      <c r="D109" s="110"/>
      <c r="E109" s="366"/>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82"/>
        <v>0</v>
      </c>
      <c r="AV109" s="114">
        <f t="shared" si="183"/>
        <v>0</v>
      </c>
      <c r="AW109" s="115">
        <f t="shared" si="184"/>
        <v>432643000</v>
      </c>
      <c r="AX109" s="114">
        <f t="shared" si="185"/>
        <v>100</v>
      </c>
      <c r="AY109" s="110" t="s">
        <v>528</v>
      </c>
      <c r="AZ109" s="110" t="s">
        <v>531</v>
      </c>
      <c r="BA109" s="110" t="s">
        <v>3804</v>
      </c>
      <c r="BB109" s="111"/>
      <c r="BC109" s="111"/>
      <c r="BD109" s="179"/>
      <c r="BE109" s="111"/>
      <c r="BF109" s="111"/>
      <c r="BG109" s="111"/>
      <c r="BH109" s="111"/>
      <c r="BI109" s="111"/>
      <c r="BJ109" s="111"/>
      <c r="BK109" s="111"/>
      <c r="BL109" s="111"/>
    </row>
    <row r="110" spans="2:64">
      <c r="B110" s="172">
        <v>522192</v>
      </c>
      <c r="C110" s="110" t="s">
        <v>24</v>
      </c>
      <c r="D110" s="110"/>
      <c r="E110" s="366"/>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82"/>
        <v>0</v>
      </c>
      <c r="AV110" s="114">
        <f t="shared" si="183"/>
        <v>0</v>
      </c>
      <c r="AW110" s="115">
        <f t="shared" si="184"/>
        <v>0</v>
      </c>
      <c r="AX110" s="114" t="e">
        <f t="shared" si="185"/>
        <v>#DIV/0!</v>
      </c>
      <c r="AY110" s="110" t="s">
        <v>528</v>
      </c>
      <c r="AZ110" s="110" t="s">
        <v>531</v>
      </c>
      <c r="BA110" s="110" t="s">
        <v>3804</v>
      </c>
      <c r="BB110" s="111"/>
      <c r="BC110" s="111"/>
      <c r="BD110" s="179"/>
      <c r="BE110" s="111"/>
      <c r="BF110" s="111"/>
      <c r="BG110" s="111"/>
      <c r="BH110" s="111"/>
      <c r="BI110" s="111"/>
      <c r="BJ110" s="111"/>
      <c r="BK110" s="111"/>
      <c r="BL110" s="111"/>
    </row>
    <row r="111" spans="2:64">
      <c r="B111" s="172">
        <v>524111</v>
      </c>
      <c r="C111" s="110" t="s">
        <v>19</v>
      </c>
      <c r="D111" s="110"/>
      <c r="E111" s="366"/>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82"/>
        <v>5350700</v>
      </c>
      <c r="AV111" s="114">
        <f t="shared" si="183"/>
        <v>59.065018213930898</v>
      </c>
      <c r="AW111" s="115">
        <f t="shared" si="184"/>
        <v>3708300</v>
      </c>
      <c r="AX111" s="114">
        <f t="shared" si="185"/>
        <v>40.934981786069102</v>
      </c>
      <c r="AY111" s="110" t="s">
        <v>528</v>
      </c>
      <c r="AZ111" s="110" t="s">
        <v>531</v>
      </c>
      <c r="BA111" s="110" t="s">
        <v>3804</v>
      </c>
      <c r="BB111" s="111"/>
      <c r="BC111" s="111"/>
      <c r="BD111" s="179"/>
      <c r="BE111" s="111"/>
      <c r="BF111" s="111"/>
      <c r="BG111" s="111"/>
      <c r="BH111" s="111"/>
      <c r="BI111" s="111"/>
      <c r="BJ111" s="111"/>
      <c r="BK111" s="111"/>
      <c r="BL111" s="111"/>
    </row>
    <row r="112" spans="2:64">
      <c r="B112" s="174" t="s">
        <v>567</v>
      </c>
      <c r="C112" s="112" t="s">
        <v>56</v>
      </c>
      <c r="D112" s="112"/>
      <c r="E112" s="358"/>
      <c r="F112" s="113">
        <f t="shared" ref="F112:AS112" si="232">SUM(F113:F117)</f>
        <v>350000000</v>
      </c>
      <c r="G112" s="113">
        <f t="shared" ref="G112:H112" si="233">SUM(G113:G117)</f>
        <v>350000000</v>
      </c>
      <c r="H112" s="113">
        <f t="shared" si="233"/>
        <v>0</v>
      </c>
      <c r="I112" s="113">
        <f t="shared" ref="I112" si="234">SUM(I113:I117)</f>
        <v>266494000</v>
      </c>
      <c r="J112" s="113">
        <f t="shared" si="232"/>
        <v>0</v>
      </c>
      <c r="K112" s="113">
        <f t="shared" si="232"/>
        <v>0</v>
      </c>
      <c r="L112" s="113">
        <f t="shared" si="232"/>
        <v>0</v>
      </c>
      <c r="M112" s="113">
        <f t="shared" si="232"/>
        <v>0</v>
      </c>
      <c r="N112" s="113">
        <f t="shared" si="232"/>
        <v>0</v>
      </c>
      <c r="O112" s="113">
        <f t="shared" si="232"/>
        <v>0</v>
      </c>
      <c r="P112" s="113">
        <f t="shared" si="232"/>
        <v>0</v>
      </c>
      <c r="Q112" s="113">
        <f t="shared" si="232"/>
        <v>3173213</v>
      </c>
      <c r="R112" s="113">
        <f t="shared" si="232"/>
        <v>3236994</v>
      </c>
      <c r="S112" s="113">
        <f t="shared" si="232"/>
        <v>1000000</v>
      </c>
      <c r="T112" s="113">
        <f t="shared" si="232"/>
        <v>0</v>
      </c>
      <c r="U112" s="113">
        <f t="shared" si="232"/>
        <v>0</v>
      </c>
      <c r="V112" s="113">
        <f t="shared" si="232"/>
        <v>19414000</v>
      </c>
      <c r="W112" s="113">
        <f t="shared" si="232"/>
        <v>8092833</v>
      </c>
      <c r="X112" s="113">
        <f t="shared" si="232"/>
        <v>12845223</v>
      </c>
      <c r="Y112" s="113">
        <f t="shared" si="232"/>
        <v>30535327</v>
      </c>
      <c r="Z112" s="113">
        <f t="shared" si="232"/>
        <v>0</v>
      </c>
      <c r="AA112" s="113">
        <f t="shared" si="232"/>
        <v>0</v>
      </c>
      <c r="AB112" s="113">
        <f t="shared" si="232"/>
        <v>0</v>
      </c>
      <c r="AC112" s="113">
        <f t="shared" si="232"/>
        <v>2175000</v>
      </c>
      <c r="AD112" s="113">
        <f t="shared" si="232"/>
        <v>0</v>
      </c>
      <c r="AE112" s="113">
        <f t="shared" si="232"/>
        <v>0</v>
      </c>
      <c r="AF112" s="113">
        <f t="shared" si="232"/>
        <v>0</v>
      </c>
      <c r="AG112" s="113">
        <f t="shared" si="232"/>
        <v>0</v>
      </c>
      <c r="AH112" s="113">
        <f t="shared" si="232"/>
        <v>0</v>
      </c>
      <c r="AI112" s="113">
        <f t="shared" si="232"/>
        <v>0</v>
      </c>
      <c r="AJ112" s="113">
        <f t="shared" si="232"/>
        <v>0</v>
      </c>
      <c r="AK112" s="113">
        <f t="shared" si="232"/>
        <v>0</v>
      </c>
      <c r="AL112" s="113">
        <f t="shared" si="232"/>
        <v>0</v>
      </c>
      <c r="AM112" s="113">
        <f t="shared" si="232"/>
        <v>0</v>
      </c>
      <c r="AN112" s="113">
        <f t="shared" si="232"/>
        <v>0</v>
      </c>
      <c r="AO112" s="113">
        <f t="shared" si="232"/>
        <v>0</v>
      </c>
      <c r="AP112" s="113">
        <f t="shared" si="232"/>
        <v>0</v>
      </c>
      <c r="AQ112" s="113">
        <f t="shared" si="232"/>
        <v>0</v>
      </c>
      <c r="AR112" s="113">
        <f t="shared" si="232"/>
        <v>0</v>
      </c>
      <c r="AS112" s="113">
        <f t="shared" si="232"/>
        <v>0</v>
      </c>
      <c r="AT112" s="113"/>
      <c r="AU112" s="113">
        <f t="shared" si="182"/>
        <v>80472590</v>
      </c>
      <c r="AV112" s="121">
        <f t="shared" si="183"/>
        <v>22.992168571428572</v>
      </c>
      <c r="AW112" s="122">
        <f t="shared" si="184"/>
        <v>269527410</v>
      </c>
      <c r="AX112" s="121">
        <f t="shared" si="185"/>
        <v>77.007831428571421</v>
      </c>
      <c r="AY112" s="110" t="s">
        <v>524</v>
      </c>
      <c r="AZ112" s="110" t="s">
        <v>525</v>
      </c>
      <c r="BA112" s="110" t="s">
        <v>3804</v>
      </c>
      <c r="BB112" s="113">
        <f t="shared" ref="BB112:BE112" si="235">SUM(BB113:BB117)</f>
        <v>0</v>
      </c>
      <c r="BC112" s="113">
        <f t="shared" si="235"/>
        <v>3236994</v>
      </c>
      <c r="BD112" s="113">
        <f t="shared" si="235"/>
        <v>3173213</v>
      </c>
      <c r="BE112" s="113">
        <f t="shared" si="235"/>
        <v>0</v>
      </c>
      <c r="BF112" s="113">
        <f t="shared" ref="BF112" si="236">SUM(BF113:BF117)</f>
        <v>0</v>
      </c>
      <c r="BG112" s="113">
        <f t="shared" ref="BG112:BH112" si="237">SUM(BG113:BG117)</f>
        <v>8092833</v>
      </c>
      <c r="BH112" s="113">
        <f t="shared" si="237"/>
        <v>12845223</v>
      </c>
      <c r="BI112" s="113">
        <f t="shared" ref="BI112" si="238">SUM(BI113:BI117)</f>
        <v>0</v>
      </c>
      <c r="BJ112" s="113">
        <f t="shared" ref="BJ112:BK112" si="239">SUM(BJ113:BJ117)</f>
        <v>2175000</v>
      </c>
      <c r="BK112" s="113">
        <f t="shared" si="239"/>
        <v>0</v>
      </c>
      <c r="BL112" s="113">
        <f t="shared" ref="BL112" si="240">SUM(BL113:BL117)</f>
        <v>0</v>
      </c>
    </row>
    <row r="113" spans="2:64">
      <c r="B113" s="172">
        <v>521211</v>
      </c>
      <c r="C113" s="110" t="s">
        <v>7</v>
      </c>
      <c r="D113" s="110"/>
      <c r="E113" s="366"/>
      <c r="F113" s="111">
        <v>12550000</v>
      </c>
      <c r="G113" s="111">
        <v>12550000</v>
      </c>
      <c r="H113" s="111"/>
      <c r="I113" s="111">
        <f t="shared" ref="I113:I117" si="241">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83"/>
        <v>99.741035856573703</v>
      </c>
      <c r="AW113" s="115">
        <f t="shared" si="184"/>
        <v>32500</v>
      </c>
      <c r="AX113" s="114">
        <f t="shared" si="185"/>
        <v>0.25896414342629481</v>
      </c>
      <c r="AY113" s="110" t="s">
        <v>524</v>
      </c>
      <c r="AZ113" s="110" t="s">
        <v>525</v>
      </c>
      <c r="BA113" s="110" t="s">
        <v>3804</v>
      </c>
      <c r="BB113" s="111"/>
      <c r="BC113" s="111">
        <v>1200000</v>
      </c>
      <c r="BD113" s="179"/>
      <c r="BE113" s="111"/>
      <c r="BF113" s="111"/>
      <c r="BG113" s="111">
        <v>7854000</v>
      </c>
      <c r="BH113" s="111">
        <v>2488500</v>
      </c>
      <c r="BI113" s="111"/>
      <c r="BJ113" s="111">
        <v>975000</v>
      </c>
      <c r="BK113" s="111"/>
      <c r="BL113" s="111"/>
    </row>
    <row r="114" spans="2:64">
      <c r="B114" s="172">
        <v>521219</v>
      </c>
      <c r="C114" s="110" t="s">
        <v>53</v>
      </c>
      <c r="D114" s="110"/>
      <c r="E114" s="366"/>
      <c r="F114" s="111">
        <v>1192000</v>
      </c>
      <c r="G114" s="111">
        <v>1192000</v>
      </c>
      <c r="H114" s="111"/>
      <c r="I114" s="111">
        <f t="shared" si="241"/>
        <v>0</v>
      </c>
      <c r="J114" s="111"/>
      <c r="K114" s="111"/>
      <c r="L114" s="111"/>
      <c r="M114" s="111"/>
      <c r="N114" s="111"/>
      <c r="O114" s="111"/>
      <c r="P114" s="111"/>
      <c r="Q114" s="179">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83"/>
        <v>99.951174496644285</v>
      </c>
      <c r="AW114" s="115">
        <f t="shared" si="184"/>
        <v>582</v>
      </c>
      <c r="AX114" s="114">
        <f t="shared" si="185"/>
        <v>4.8825503355704701E-2</v>
      </c>
      <c r="AY114" s="110" t="s">
        <v>524</v>
      </c>
      <c r="AZ114" s="110" t="s">
        <v>525</v>
      </c>
      <c r="BA114" s="110" t="s">
        <v>3804</v>
      </c>
      <c r="BB114" s="111"/>
      <c r="BC114" s="111">
        <v>236994</v>
      </c>
      <c r="BD114" s="179">
        <v>473213</v>
      </c>
      <c r="BE114" s="111"/>
      <c r="BF114" s="111"/>
      <c r="BG114" s="111">
        <v>238833</v>
      </c>
      <c r="BH114" s="111">
        <v>242378</v>
      </c>
      <c r="BI114" s="111"/>
      <c r="BJ114" s="111"/>
      <c r="BK114" s="111"/>
      <c r="BL114" s="111"/>
    </row>
    <row r="115" spans="2:64">
      <c r="B115" s="172">
        <v>521811</v>
      </c>
      <c r="C115" s="110" t="s">
        <v>64</v>
      </c>
      <c r="D115" s="110"/>
      <c r="E115" s="366"/>
      <c r="F115" s="111">
        <v>266494000</v>
      </c>
      <c r="G115" s="111">
        <v>266494000</v>
      </c>
      <c r="H115" s="111"/>
      <c r="I115" s="111">
        <v>266494000</v>
      </c>
      <c r="J115" s="111"/>
      <c r="K115" s="111"/>
      <c r="L115" s="111"/>
      <c r="M115" s="111"/>
      <c r="N115" s="111"/>
      <c r="O115" s="111"/>
      <c r="P115" s="111"/>
      <c r="Q115" s="179"/>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79"/>
      <c r="BE115" s="111"/>
      <c r="BF115" s="111"/>
      <c r="BG115" s="111"/>
      <c r="BH115" s="111"/>
      <c r="BI115" s="111"/>
      <c r="BJ115" s="111"/>
      <c r="BK115" s="111"/>
      <c r="BL115" s="111"/>
    </row>
    <row r="116" spans="2:64">
      <c r="B116" s="172">
        <v>522151</v>
      </c>
      <c r="C116" s="110" t="s">
        <v>11</v>
      </c>
      <c r="D116" s="110"/>
      <c r="E116" s="366"/>
      <c r="F116" s="111">
        <v>9000000</v>
      </c>
      <c r="G116" s="111">
        <v>9000000</v>
      </c>
      <c r="H116" s="111"/>
      <c r="I116" s="111">
        <f t="shared" si="241"/>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82"/>
        <v>6000000</v>
      </c>
      <c r="AV116" s="114">
        <f t="shared" si="183"/>
        <v>66.666666666666657</v>
      </c>
      <c r="AW116" s="115">
        <f t="shared" si="184"/>
        <v>3000000</v>
      </c>
      <c r="AX116" s="114">
        <f t="shared" si="185"/>
        <v>33.333333333333329</v>
      </c>
      <c r="AY116" s="110" t="s">
        <v>524</v>
      </c>
      <c r="AZ116" s="110" t="s">
        <v>525</v>
      </c>
      <c r="BA116" s="110" t="s">
        <v>3804</v>
      </c>
      <c r="BB116" s="111"/>
      <c r="BC116" s="111">
        <v>1800000</v>
      </c>
      <c r="BD116" s="179"/>
      <c r="BE116" s="111"/>
      <c r="BF116" s="111"/>
      <c r="BG116" s="111"/>
      <c r="BH116" s="111">
        <v>2000000</v>
      </c>
      <c r="BI116" s="111"/>
      <c r="BJ116" s="111">
        <v>1200000</v>
      </c>
      <c r="BK116" s="111"/>
      <c r="BL116" s="111"/>
    </row>
    <row r="117" spans="2:64">
      <c r="B117" s="172">
        <v>524111</v>
      </c>
      <c r="C117" s="110" t="s">
        <v>19</v>
      </c>
      <c r="D117" s="110"/>
      <c r="E117" s="366"/>
      <c r="F117" s="111">
        <v>60764000</v>
      </c>
      <c r="G117" s="111">
        <v>60764000</v>
      </c>
      <c r="H117" s="111"/>
      <c r="I117" s="111">
        <f t="shared" si="241"/>
        <v>0</v>
      </c>
      <c r="J117" s="111"/>
      <c r="K117" s="111"/>
      <c r="L117" s="111"/>
      <c r="M117" s="111"/>
      <c r="N117" s="111"/>
      <c r="O117" s="111"/>
      <c r="P117" s="111"/>
      <c r="Q117" s="179">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83"/>
        <v>99.999460206701343</v>
      </c>
      <c r="AW117" s="115">
        <f t="shared" si="184"/>
        <v>328</v>
      </c>
      <c r="AX117" s="114">
        <f t="shared" si="185"/>
        <v>5.3979329866368244E-4</v>
      </c>
      <c r="AY117" s="110" t="s">
        <v>524</v>
      </c>
      <c r="AZ117" s="110" t="s">
        <v>525</v>
      </c>
      <c r="BA117" s="110" t="s">
        <v>3804</v>
      </c>
      <c r="BB117" s="111"/>
      <c r="BC117" s="111"/>
      <c r="BD117" s="179">
        <v>2700000</v>
      </c>
      <c r="BE117" s="111"/>
      <c r="BF117" s="111"/>
      <c r="BG117" s="111"/>
      <c r="BH117" s="111">
        <v>8114345</v>
      </c>
      <c r="BI117" s="111"/>
      <c r="BJ117" s="111"/>
      <c r="BK117" s="111"/>
      <c r="BL117" s="111"/>
    </row>
    <row r="118" spans="2:64">
      <c r="B118" s="174" t="s">
        <v>568</v>
      </c>
      <c r="C118" s="112" t="s">
        <v>1484</v>
      </c>
      <c r="D118" s="112"/>
      <c r="E118" s="358"/>
      <c r="F118" s="113">
        <f t="shared" ref="F118:AS118" si="242">SUM(F119:F122)</f>
        <v>639737000</v>
      </c>
      <c r="G118" s="113">
        <f t="shared" ref="G118:H118" si="243">SUM(G119:G122)</f>
        <v>639737000</v>
      </c>
      <c r="H118" s="113">
        <f t="shared" si="243"/>
        <v>0</v>
      </c>
      <c r="I118" s="113">
        <f t="shared" ref="I118" si="244">SUM(I119:I122)</f>
        <v>639737000</v>
      </c>
      <c r="J118" s="113">
        <f t="shared" si="242"/>
        <v>0</v>
      </c>
      <c r="K118" s="113">
        <f t="shared" si="242"/>
        <v>0</v>
      </c>
      <c r="L118" s="113">
        <f t="shared" si="242"/>
        <v>0</v>
      </c>
      <c r="M118" s="113">
        <f t="shared" si="242"/>
        <v>0</v>
      </c>
      <c r="N118" s="113">
        <f t="shared" si="242"/>
        <v>0</v>
      </c>
      <c r="O118" s="113">
        <f t="shared" si="242"/>
        <v>0</v>
      </c>
      <c r="P118" s="113">
        <f t="shared" si="242"/>
        <v>0</v>
      </c>
      <c r="Q118" s="113">
        <f t="shared" si="242"/>
        <v>0</v>
      </c>
      <c r="R118" s="113">
        <f t="shared" si="242"/>
        <v>0</v>
      </c>
      <c r="S118" s="113">
        <f t="shared" si="242"/>
        <v>0</v>
      </c>
      <c r="T118" s="113">
        <f t="shared" si="242"/>
        <v>0</v>
      </c>
      <c r="U118" s="113">
        <f t="shared" si="242"/>
        <v>0</v>
      </c>
      <c r="V118" s="113">
        <f t="shared" si="242"/>
        <v>0</v>
      </c>
      <c r="W118" s="113">
        <f t="shared" si="242"/>
        <v>0</v>
      </c>
      <c r="X118" s="113">
        <f t="shared" si="242"/>
        <v>0</v>
      </c>
      <c r="Y118" s="113">
        <f t="shared" si="242"/>
        <v>0</v>
      </c>
      <c r="Z118" s="113">
        <f t="shared" si="242"/>
        <v>0</v>
      </c>
      <c r="AA118" s="113">
        <f t="shared" si="242"/>
        <v>0</v>
      </c>
      <c r="AB118" s="113">
        <f t="shared" si="242"/>
        <v>0</v>
      </c>
      <c r="AC118" s="113">
        <f t="shared" si="242"/>
        <v>0</v>
      </c>
      <c r="AD118" s="113">
        <f t="shared" si="242"/>
        <v>0</v>
      </c>
      <c r="AE118" s="113">
        <f t="shared" si="242"/>
        <v>0</v>
      </c>
      <c r="AF118" s="113">
        <f t="shared" si="242"/>
        <v>0</v>
      </c>
      <c r="AG118" s="113">
        <f t="shared" si="242"/>
        <v>0</v>
      </c>
      <c r="AH118" s="113">
        <f t="shared" si="242"/>
        <v>0</v>
      </c>
      <c r="AI118" s="113">
        <f t="shared" si="242"/>
        <v>0</v>
      </c>
      <c r="AJ118" s="113">
        <f t="shared" si="242"/>
        <v>0</v>
      </c>
      <c r="AK118" s="113">
        <f t="shared" si="242"/>
        <v>0</v>
      </c>
      <c r="AL118" s="113">
        <f t="shared" si="242"/>
        <v>0</v>
      </c>
      <c r="AM118" s="113">
        <f t="shared" si="242"/>
        <v>0</v>
      </c>
      <c r="AN118" s="113">
        <f t="shared" si="242"/>
        <v>0</v>
      </c>
      <c r="AO118" s="113">
        <f t="shared" si="242"/>
        <v>0</v>
      </c>
      <c r="AP118" s="113">
        <f t="shared" si="242"/>
        <v>0</v>
      </c>
      <c r="AQ118" s="113">
        <f t="shared" si="242"/>
        <v>0</v>
      </c>
      <c r="AR118" s="113">
        <f t="shared" si="242"/>
        <v>0</v>
      </c>
      <c r="AS118" s="113">
        <f t="shared" si="242"/>
        <v>0</v>
      </c>
      <c r="AT118" s="113"/>
      <c r="AU118" s="113">
        <f t="shared" si="182"/>
        <v>0</v>
      </c>
      <c r="AV118" s="121">
        <f t="shared" si="183"/>
        <v>0</v>
      </c>
      <c r="AW118" s="122">
        <f t="shared" si="184"/>
        <v>639737000</v>
      </c>
      <c r="AX118" s="121">
        <f t="shared" si="185"/>
        <v>100</v>
      </c>
      <c r="AY118" s="110" t="s">
        <v>524</v>
      </c>
      <c r="AZ118" s="110" t="s">
        <v>527</v>
      </c>
      <c r="BA118" s="110" t="s">
        <v>3804</v>
      </c>
      <c r="BB118" s="113">
        <f t="shared" ref="BB118:BE118" si="245">SUM(BB119:BB122)</f>
        <v>0</v>
      </c>
      <c r="BC118" s="113">
        <f t="shared" si="245"/>
        <v>0</v>
      </c>
      <c r="BD118" s="113">
        <f t="shared" si="245"/>
        <v>0</v>
      </c>
      <c r="BE118" s="113">
        <f t="shared" si="245"/>
        <v>0</v>
      </c>
      <c r="BF118" s="113">
        <f t="shared" ref="BF118" si="246">SUM(BF119:BF122)</f>
        <v>0</v>
      </c>
      <c r="BG118" s="113">
        <f t="shared" ref="BG118:BH118" si="247">SUM(BG119:BG122)</f>
        <v>0</v>
      </c>
      <c r="BH118" s="113">
        <f t="shared" si="247"/>
        <v>0</v>
      </c>
      <c r="BI118" s="113">
        <f t="shared" ref="BI118" si="248">SUM(BI119:BI122)</f>
        <v>0</v>
      </c>
      <c r="BJ118" s="113">
        <f t="shared" ref="BJ118:BK118" si="249">SUM(BJ119:BJ122)</f>
        <v>0</v>
      </c>
      <c r="BK118" s="113">
        <f t="shared" si="249"/>
        <v>0</v>
      </c>
      <c r="BL118" s="113">
        <f t="shared" ref="BL118" si="250">SUM(BL119:BL122)</f>
        <v>0</v>
      </c>
    </row>
    <row r="119" spans="2:64">
      <c r="B119" s="172">
        <v>521211</v>
      </c>
      <c r="C119" s="110" t="s">
        <v>7</v>
      </c>
      <c r="D119" s="110"/>
      <c r="E119" s="366"/>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82"/>
        <v>0</v>
      </c>
      <c r="AV119" s="114">
        <f t="shared" si="183"/>
        <v>0</v>
      </c>
      <c r="AW119" s="115">
        <f t="shared" si="184"/>
        <v>118575000</v>
      </c>
      <c r="AX119" s="114">
        <f t="shared" si="185"/>
        <v>100</v>
      </c>
      <c r="AY119" s="110" t="s">
        <v>524</v>
      </c>
      <c r="AZ119" s="110" t="s">
        <v>527</v>
      </c>
      <c r="BA119" s="110" t="s">
        <v>3804</v>
      </c>
      <c r="BB119" s="111"/>
      <c r="BC119" s="111"/>
      <c r="BD119" s="179"/>
      <c r="BE119" s="111"/>
      <c r="BF119" s="111"/>
      <c r="BG119" s="111"/>
      <c r="BH119" s="111"/>
      <c r="BI119" s="111"/>
      <c r="BJ119" s="111"/>
      <c r="BK119" s="111"/>
      <c r="BL119" s="111"/>
    </row>
    <row r="120" spans="2:64">
      <c r="B120" s="172">
        <v>521219</v>
      </c>
      <c r="C120" s="110" t="s">
        <v>53</v>
      </c>
      <c r="D120" s="110"/>
      <c r="E120" s="366"/>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82"/>
        <v>0</v>
      </c>
      <c r="AV120" s="114">
        <f t="shared" si="183"/>
        <v>0</v>
      </c>
      <c r="AW120" s="115">
        <f t="shared" si="184"/>
        <v>393200000</v>
      </c>
      <c r="AX120" s="114">
        <f t="shared" si="185"/>
        <v>100</v>
      </c>
      <c r="AY120" s="110" t="s">
        <v>524</v>
      </c>
      <c r="AZ120" s="110" t="s">
        <v>527</v>
      </c>
      <c r="BA120" s="110" t="s">
        <v>3804</v>
      </c>
      <c r="BB120" s="111"/>
      <c r="BC120" s="111"/>
      <c r="BD120" s="179"/>
      <c r="BE120" s="111"/>
      <c r="BF120" s="111"/>
      <c r="BG120" s="111"/>
      <c r="BH120" s="111"/>
      <c r="BI120" s="111"/>
      <c r="BJ120" s="111"/>
      <c r="BK120" s="111"/>
      <c r="BL120" s="111"/>
    </row>
    <row r="121" spans="2:64">
      <c r="B121" s="172">
        <v>522141</v>
      </c>
      <c r="C121" s="110" t="s">
        <v>95</v>
      </c>
      <c r="D121" s="110"/>
      <c r="E121" s="366"/>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82"/>
        <v>0</v>
      </c>
      <c r="AV121" s="114">
        <f t="shared" si="183"/>
        <v>0</v>
      </c>
      <c r="AW121" s="115">
        <f>F121-AU121</f>
        <v>120000000</v>
      </c>
      <c r="AX121" s="114">
        <f t="shared" si="185"/>
        <v>100</v>
      </c>
      <c r="AY121" s="110" t="s">
        <v>524</v>
      </c>
      <c r="AZ121" s="110" t="s">
        <v>527</v>
      </c>
      <c r="BA121" s="110" t="s">
        <v>3804</v>
      </c>
      <c r="BB121" s="111"/>
      <c r="BC121" s="111"/>
      <c r="BD121" s="179"/>
      <c r="BE121" s="111"/>
      <c r="BF121" s="111"/>
      <c r="BG121" s="111"/>
      <c r="BH121" s="111"/>
      <c r="BI121" s="111"/>
      <c r="BJ121" s="111"/>
      <c r="BK121" s="111"/>
      <c r="BL121" s="111"/>
    </row>
    <row r="122" spans="2:64">
      <c r="B122" s="172">
        <v>524111</v>
      </c>
      <c r="C122" s="110" t="s">
        <v>19</v>
      </c>
      <c r="D122" s="110"/>
      <c r="E122" s="366"/>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82"/>
        <v>0</v>
      </c>
      <c r="AV122" s="114">
        <f t="shared" si="183"/>
        <v>0</v>
      </c>
      <c r="AW122" s="115">
        <f t="shared" si="184"/>
        <v>7962000</v>
      </c>
      <c r="AX122" s="114">
        <f t="shared" si="185"/>
        <v>100</v>
      </c>
      <c r="AY122" s="110" t="s">
        <v>524</v>
      </c>
      <c r="AZ122" s="110" t="s">
        <v>527</v>
      </c>
      <c r="BA122" s="110" t="s">
        <v>3804</v>
      </c>
      <c r="BB122" s="111"/>
      <c r="BC122" s="111"/>
      <c r="BD122" s="179"/>
      <c r="BE122" s="111"/>
      <c r="BF122" s="111"/>
      <c r="BG122" s="111"/>
      <c r="BH122" s="111"/>
      <c r="BI122" s="111"/>
      <c r="BJ122" s="111"/>
      <c r="BK122" s="111"/>
      <c r="BL122" s="111"/>
    </row>
    <row r="123" spans="2:64">
      <c r="B123" s="174" t="s">
        <v>569</v>
      </c>
      <c r="C123" s="112" t="s">
        <v>1516</v>
      </c>
      <c r="D123" s="112"/>
      <c r="E123" s="358"/>
      <c r="F123" s="113">
        <f>SUM(F124:F127)</f>
        <v>110263000</v>
      </c>
      <c r="G123" s="113">
        <f>SUM(G124:G127)</f>
        <v>110263000</v>
      </c>
      <c r="H123" s="113">
        <f>SUM(H124:H127)</f>
        <v>0</v>
      </c>
      <c r="I123" s="113">
        <f>SUM(I124:I127)</f>
        <v>0</v>
      </c>
      <c r="J123" s="113">
        <f t="shared" ref="J123:AS123" si="251">SUM(J124:J127)</f>
        <v>0</v>
      </c>
      <c r="K123" s="113">
        <f t="shared" si="251"/>
        <v>0</v>
      </c>
      <c r="L123" s="113">
        <f t="shared" si="251"/>
        <v>0</v>
      </c>
      <c r="M123" s="113">
        <f t="shared" si="251"/>
        <v>0</v>
      </c>
      <c r="N123" s="113">
        <f t="shared" si="251"/>
        <v>0</v>
      </c>
      <c r="O123" s="113">
        <f t="shared" si="251"/>
        <v>0</v>
      </c>
      <c r="P123" s="113">
        <f t="shared" si="251"/>
        <v>0</v>
      </c>
      <c r="Q123" s="113">
        <f t="shared" si="251"/>
        <v>9200000</v>
      </c>
      <c r="R123" s="113">
        <f t="shared" si="251"/>
        <v>18676000</v>
      </c>
      <c r="S123" s="113">
        <f t="shared" si="251"/>
        <v>0</v>
      </c>
      <c r="T123" s="113">
        <f t="shared" si="251"/>
        <v>0</v>
      </c>
      <c r="U123" s="113">
        <f t="shared" si="251"/>
        <v>0</v>
      </c>
      <c r="V123" s="113">
        <f t="shared" si="251"/>
        <v>0</v>
      </c>
      <c r="W123" s="113">
        <f t="shared" si="251"/>
        <v>528000</v>
      </c>
      <c r="X123" s="113">
        <f t="shared" si="251"/>
        <v>20747000</v>
      </c>
      <c r="Y123" s="113">
        <f t="shared" si="251"/>
        <v>0</v>
      </c>
      <c r="Z123" s="113">
        <f t="shared" si="251"/>
        <v>0</v>
      </c>
      <c r="AA123" s="113">
        <f t="shared" si="251"/>
        <v>0</v>
      </c>
      <c r="AB123" s="113">
        <f t="shared" si="251"/>
        <v>10000000</v>
      </c>
      <c r="AC123" s="113">
        <f t="shared" si="251"/>
        <v>0</v>
      </c>
      <c r="AD123" s="113">
        <f t="shared" si="251"/>
        <v>0</v>
      </c>
      <c r="AE123" s="113">
        <f t="shared" si="251"/>
        <v>0</v>
      </c>
      <c r="AF123" s="113">
        <f t="shared" si="251"/>
        <v>0</v>
      </c>
      <c r="AG123" s="113">
        <f t="shared" si="251"/>
        <v>0</v>
      </c>
      <c r="AH123" s="113">
        <f t="shared" si="251"/>
        <v>0</v>
      </c>
      <c r="AI123" s="113">
        <f t="shared" si="251"/>
        <v>0</v>
      </c>
      <c r="AJ123" s="113">
        <f t="shared" si="251"/>
        <v>0</v>
      </c>
      <c r="AK123" s="113">
        <f t="shared" si="251"/>
        <v>0</v>
      </c>
      <c r="AL123" s="113">
        <f t="shared" si="251"/>
        <v>0</v>
      </c>
      <c r="AM123" s="113">
        <f t="shared" si="251"/>
        <v>0</v>
      </c>
      <c r="AN123" s="113">
        <f t="shared" si="251"/>
        <v>0</v>
      </c>
      <c r="AO123" s="113">
        <f t="shared" si="251"/>
        <v>0</v>
      </c>
      <c r="AP123" s="113">
        <f t="shared" si="251"/>
        <v>0</v>
      </c>
      <c r="AQ123" s="113">
        <f t="shared" si="251"/>
        <v>0</v>
      </c>
      <c r="AR123" s="113">
        <f t="shared" si="251"/>
        <v>0</v>
      </c>
      <c r="AS123" s="113">
        <f t="shared" si="251"/>
        <v>0</v>
      </c>
      <c r="AT123" s="113"/>
      <c r="AU123" s="113">
        <f t="shared" si="182"/>
        <v>59151000</v>
      </c>
      <c r="AV123" s="121">
        <f t="shared" si="183"/>
        <v>53.64537514850857</v>
      </c>
      <c r="AW123" s="122">
        <f t="shared" si="184"/>
        <v>51112000</v>
      </c>
      <c r="AX123" s="121">
        <f t="shared" si="185"/>
        <v>46.35462485149143</v>
      </c>
      <c r="AY123" s="110" t="s">
        <v>524</v>
      </c>
      <c r="AZ123" s="110" t="s">
        <v>527</v>
      </c>
      <c r="BA123" s="110" t="s">
        <v>3804</v>
      </c>
      <c r="BB123" s="113">
        <f t="shared" ref="BB123:BE123" si="252">SUM(BB124:BB127)</f>
        <v>0</v>
      </c>
      <c r="BC123" s="113">
        <f t="shared" si="252"/>
        <v>18676000</v>
      </c>
      <c r="BD123" s="113">
        <f t="shared" si="252"/>
        <v>9200000</v>
      </c>
      <c r="BE123" s="113">
        <f t="shared" si="252"/>
        <v>0</v>
      </c>
      <c r="BF123" s="113">
        <f t="shared" ref="BF123" si="253">SUM(BF124:BF127)</f>
        <v>0</v>
      </c>
      <c r="BG123" s="113">
        <f t="shared" ref="BG123:BH123" si="254">SUM(BG124:BG127)</f>
        <v>528000</v>
      </c>
      <c r="BH123" s="113">
        <f t="shared" si="254"/>
        <v>20747000</v>
      </c>
      <c r="BI123" s="113">
        <f t="shared" ref="BI123:BJ123" si="255">SUM(BI124:BI127)</f>
        <v>0</v>
      </c>
      <c r="BJ123" s="113">
        <f t="shared" si="255"/>
        <v>0</v>
      </c>
      <c r="BK123" s="113">
        <f t="shared" ref="BK123:BL123" si="256">SUM(BK124:BK127)</f>
        <v>0</v>
      </c>
      <c r="BL123" s="113">
        <f t="shared" si="256"/>
        <v>0</v>
      </c>
    </row>
    <row r="124" spans="2:64">
      <c r="B124" s="172">
        <v>521211</v>
      </c>
      <c r="C124" s="110" t="s">
        <v>7</v>
      </c>
      <c r="D124" s="110"/>
      <c r="E124" s="366"/>
      <c r="F124" s="111">
        <v>17550000</v>
      </c>
      <c r="G124" s="111">
        <v>17550000</v>
      </c>
      <c r="H124" s="111"/>
      <c r="I124" s="111">
        <f t="shared" ref="I124:I127" si="257">G124-F124</f>
        <v>0</v>
      </c>
      <c r="J124" s="111"/>
      <c r="K124" s="111"/>
      <c r="L124" s="111"/>
      <c r="M124" s="111"/>
      <c r="N124" s="111"/>
      <c r="O124" s="111"/>
      <c r="P124" s="111"/>
      <c r="Q124" s="179"/>
      <c r="R124" s="111">
        <v>2444000</v>
      </c>
      <c r="S124" s="111"/>
      <c r="T124" s="111"/>
      <c r="U124" s="111"/>
      <c r="V124" s="111"/>
      <c r="W124" s="111">
        <v>528000</v>
      </c>
      <c r="X124" s="111">
        <v>6497000</v>
      </c>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182"/>
        <v>9469000</v>
      </c>
      <c r="AV124" s="114">
        <f t="shared" si="183"/>
        <v>53.954415954415957</v>
      </c>
      <c r="AW124" s="115">
        <f t="shared" si="184"/>
        <v>8081000</v>
      </c>
      <c r="AX124" s="114">
        <f t="shared" si="185"/>
        <v>46.04558404558405</v>
      </c>
      <c r="AY124" s="110" t="s">
        <v>524</v>
      </c>
      <c r="AZ124" s="110" t="s">
        <v>527</v>
      </c>
      <c r="BA124" s="110" t="s">
        <v>3804</v>
      </c>
      <c r="BB124" s="111"/>
      <c r="BC124" s="111">
        <v>2444000</v>
      </c>
      <c r="BD124" s="179"/>
      <c r="BE124" s="111"/>
      <c r="BF124" s="111"/>
      <c r="BG124" s="111">
        <v>528000</v>
      </c>
      <c r="BH124" s="111">
        <v>6497000</v>
      </c>
      <c r="BI124" s="111"/>
      <c r="BJ124" s="111"/>
      <c r="BK124" s="111"/>
      <c r="BL124" s="111"/>
    </row>
    <row r="125" spans="2:64">
      <c r="B125" s="172">
        <v>521219</v>
      </c>
      <c r="C125" s="110" t="s">
        <v>53</v>
      </c>
      <c r="D125" s="110"/>
      <c r="E125" s="366"/>
      <c r="F125" s="111">
        <v>27651000</v>
      </c>
      <c r="G125" s="111">
        <v>27651000</v>
      </c>
      <c r="H125" s="111"/>
      <c r="I125" s="111">
        <f t="shared" si="257"/>
        <v>0</v>
      </c>
      <c r="J125" s="111"/>
      <c r="K125" s="111"/>
      <c r="L125" s="111"/>
      <c r="M125" s="111"/>
      <c r="N125" s="111"/>
      <c r="O125" s="111"/>
      <c r="P125" s="111"/>
      <c r="Q125" s="179">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82"/>
        <v>620000</v>
      </c>
      <c r="AV125" s="114">
        <f t="shared" si="183"/>
        <v>2.2422335539401832</v>
      </c>
      <c r="AW125" s="115">
        <f t="shared" si="184"/>
        <v>27031000</v>
      </c>
      <c r="AX125" s="114">
        <f t="shared" si="185"/>
        <v>97.757766446059819</v>
      </c>
      <c r="AY125" s="110" t="s">
        <v>524</v>
      </c>
      <c r="AZ125" s="110" t="s">
        <v>527</v>
      </c>
      <c r="BA125" s="239" t="s">
        <v>3804</v>
      </c>
      <c r="BB125" s="111"/>
      <c r="BC125" s="111">
        <v>250000</v>
      </c>
      <c r="BD125" s="179">
        <v>120000</v>
      </c>
      <c r="BE125" s="111"/>
      <c r="BF125" s="111"/>
      <c r="BG125" s="111"/>
      <c r="BH125" s="111">
        <v>250000</v>
      </c>
      <c r="BI125" s="111"/>
      <c r="BJ125" s="111"/>
      <c r="BK125" s="111"/>
      <c r="BL125" s="111"/>
    </row>
    <row r="126" spans="2:64">
      <c r="B126" s="172">
        <v>522151</v>
      </c>
      <c r="C126" s="110" t="s">
        <v>11</v>
      </c>
      <c r="D126" s="110"/>
      <c r="E126" s="366"/>
      <c r="F126" s="111">
        <v>40000000</v>
      </c>
      <c r="G126" s="111">
        <v>40000000</v>
      </c>
      <c r="H126" s="111"/>
      <c r="I126" s="111">
        <f t="shared" si="257"/>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c r="AG126" s="111"/>
      <c r="AH126" s="111"/>
      <c r="AI126" s="111"/>
      <c r="AJ126" s="111"/>
      <c r="AK126" s="111"/>
      <c r="AL126" s="111"/>
      <c r="AM126" s="111"/>
      <c r="AN126" s="111"/>
      <c r="AO126" s="111"/>
      <c r="AP126" s="111"/>
      <c r="AQ126" s="111"/>
      <c r="AR126" s="111"/>
      <c r="AS126" s="111"/>
      <c r="AT126" s="111"/>
      <c r="AU126" s="111">
        <f t="shared" si="182"/>
        <v>24000000</v>
      </c>
      <c r="AV126" s="114">
        <f t="shared" si="183"/>
        <v>60</v>
      </c>
      <c r="AW126" s="115">
        <f>F126-AU126</f>
        <v>16000000</v>
      </c>
      <c r="AX126" s="114">
        <f t="shared" si="185"/>
        <v>40</v>
      </c>
      <c r="AY126" s="110" t="s">
        <v>524</v>
      </c>
      <c r="AZ126" s="110" t="s">
        <v>527</v>
      </c>
      <c r="BA126" s="110" t="s">
        <v>3804</v>
      </c>
      <c r="BB126" s="111"/>
      <c r="BC126" s="111"/>
      <c r="BD126" s="179"/>
      <c r="BE126" s="111"/>
      <c r="BF126" s="111"/>
      <c r="BG126" s="111"/>
      <c r="BH126" s="111">
        <v>14000000</v>
      </c>
      <c r="BI126" s="111"/>
      <c r="BJ126" s="111"/>
      <c r="BK126" s="111"/>
      <c r="BL126" s="111"/>
    </row>
    <row r="127" spans="2:64">
      <c r="B127" s="172">
        <v>524111</v>
      </c>
      <c r="C127" s="110" t="s">
        <v>19</v>
      </c>
      <c r="D127" s="110"/>
      <c r="E127" s="366"/>
      <c r="F127" s="111">
        <v>25062000</v>
      </c>
      <c r="G127" s="111">
        <v>25062000</v>
      </c>
      <c r="H127" s="111"/>
      <c r="I127" s="111">
        <f t="shared" si="257"/>
        <v>0</v>
      </c>
      <c r="J127" s="111"/>
      <c r="K127" s="111"/>
      <c r="L127" s="111"/>
      <c r="M127" s="111"/>
      <c r="N127" s="111"/>
      <c r="O127" s="111"/>
      <c r="P127" s="111"/>
      <c r="Q127" s="179">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82"/>
        <v>25062000</v>
      </c>
      <c r="AV127" s="114">
        <f t="shared" si="183"/>
        <v>100</v>
      </c>
      <c r="AW127" s="115">
        <f t="shared" si="184"/>
        <v>0</v>
      </c>
      <c r="AX127" s="114">
        <f t="shared" si="185"/>
        <v>0</v>
      </c>
      <c r="AY127" s="110" t="s">
        <v>524</v>
      </c>
      <c r="AZ127" s="110" t="s">
        <v>527</v>
      </c>
      <c r="BA127" s="110" t="s">
        <v>3804</v>
      </c>
      <c r="BB127" s="111"/>
      <c r="BC127" s="111">
        <v>15982000</v>
      </c>
      <c r="BD127" s="179">
        <v>9080000</v>
      </c>
      <c r="BE127" s="111"/>
      <c r="BF127" s="111"/>
      <c r="BG127" s="111"/>
      <c r="BH127" s="111"/>
      <c r="BI127" s="111"/>
      <c r="BJ127" s="111"/>
      <c r="BK127" s="111"/>
      <c r="BL127" s="111"/>
    </row>
    <row r="128" spans="2:64">
      <c r="B128" s="116" t="s">
        <v>3603</v>
      </c>
      <c r="C128" s="117" t="s">
        <v>1680</v>
      </c>
      <c r="D128" s="117">
        <v>1</v>
      </c>
      <c r="E128" s="364" t="s">
        <v>3565</v>
      </c>
      <c r="F128" s="118">
        <f>F129</f>
        <v>2195658000</v>
      </c>
      <c r="G128" s="118">
        <f>G129</f>
        <v>2195658000</v>
      </c>
      <c r="H128" s="118">
        <f>H129</f>
        <v>100000000</v>
      </c>
      <c r="I128" s="118">
        <f>I129</f>
        <v>0</v>
      </c>
      <c r="J128" s="118">
        <f t="shared" ref="J128:AS128" si="258">J129</f>
        <v>0</v>
      </c>
      <c r="K128" s="118">
        <f t="shared" si="258"/>
        <v>0</v>
      </c>
      <c r="L128" s="118">
        <f t="shared" si="258"/>
        <v>0</v>
      </c>
      <c r="M128" s="118">
        <f t="shared" si="258"/>
        <v>63640000</v>
      </c>
      <c r="N128" s="118">
        <f t="shared" si="258"/>
        <v>0</v>
      </c>
      <c r="O128" s="118">
        <f t="shared" si="258"/>
        <v>0</v>
      </c>
      <c r="P128" s="118">
        <f t="shared" si="258"/>
        <v>63640000</v>
      </c>
      <c r="Q128" s="118">
        <f t="shared" si="258"/>
        <v>49421537</v>
      </c>
      <c r="R128" s="118">
        <f t="shared" si="258"/>
        <v>80540400</v>
      </c>
      <c r="S128" s="118">
        <f t="shared" si="258"/>
        <v>127280000</v>
      </c>
      <c r="T128" s="118">
        <f t="shared" si="258"/>
        <v>35138796</v>
      </c>
      <c r="U128" s="118">
        <f t="shared" si="258"/>
        <v>0</v>
      </c>
      <c r="V128" s="118">
        <f t="shared" si="258"/>
        <v>63640000</v>
      </c>
      <c r="W128" s="118">
        <f t="shared" si="258"/>
        <v>116380908</v>
      </c>
      <c r="X128" s="118">
        <f t="shared" si="258"/>
        <v>0</v>
      </c>
      <c r="Y128" s="118">
        <f t="shared" si="258"/>
        <v>63640000</v>
      </c>
      <c r="Z128" s="118">
        <f t="shared" si="258"/>
        <v>0</v>
      </c>
      <c r="AA128" s="118">
        <f t="shared" si="258"/>
        <v>0</v>
      </c>
      <c r="AB128" s="118">
        <f t="shared" si="258"/>
        <v>63640000</v>
      </c>
      <c r="AC128" s="118">
        <f t="shared" si="258"/>
        <v>157100673</v>
      </c>
      <c r="AD128" s="118">
        <f t="shared" si="258"/>
        <v>0</v>
      </c>
      <c r="AE128" s="118">
        <f t="shared" si="258"/>
        <v>63640000</v>
      </c>
      <c r="AF128" s="118">
        <f t="shared" si="258"/>
        <v>0</v>
      </c>
      <c r="AG128" s="118">
        <f t="shared" si="258"/>
        <v>0</v>
      </c>
      <c r="AH128" s="118">
        <f t="shared" si="258"/>
        <v>0</v>
      </c>
      <c r="AI128" s="118">
        <f t="shared" si="258"/>
        <v>0</v>
      </c>
      <c r="AJ128" s="118">
        <f t="shared" si="258"/>
        <v>0</v>
      </c>
      <c r="AK128" s="118">
        <f t="shared" si="258"/>
        <v>0</v>
      </c>
      <c r="AL128" s="118">
        <f t="shared" si="258"/>
        <v>0</v>
      </c>
      <c r="AM128" s="118">
        <f t="shared" si="258"/>
        <v>0</v>
      </c>
      <c r="AN128" s="118">
        <f t="shared" si="258"/>
        <v>0</v>
      </c>
      <c r="AO128" s="118">
        <f t="shared" si="258"/>
        <v>0</v>
      </c>
      <c r="AP128" s="118">
        <f t="shared" si="258"/>
        <v>0</v>
      </c>
      <c r="AQ128" s="118">
        <f t="shared" si="258"/>
        <v>0</v>
      </c>
      <c r="AR128" s="118">
        <f t="shared" si="258"/>
        <v>0</v>
      </c>
      <c r="AS128" s="118">
        <f t="shared" si="258"/>
        <v>0</v>
      </c>
      <c r="AT128" s="118"/>
      <c r="AU128" s="118">
        <f>SUM(J128:AS128)</f>
        <v>947702314</v>
      </c>
      <c r="AV128" s="119">
        <f t="shared" si="183"/>
        <v>43.162565117153946</v>
      </c>
      <c r="AW128" s="120">
        <f>F128-AU128</f>
        <v>1247955686</v>
      </c>
      <c r="AX128" s="119">
        <f>AW128/F128*100</f>
        <v>56.837434882846047</v>
      </c>
      <c r="AY128" s="110" t="s">
        <v>565</v>
      </c>
      <c r="AZ128" s="110" t="s">
        <v>549</v>
      </c>
      <c r="BA128" s="110" t="s">
        <v>3882</v>
      </c>
      <c r="BB128" s="118">
        <f t="shared" ref="BB128:BL128" si="259">BB129</f>
        <v>40653115</v>
      </c>
      <c r="BC128" s="118">
        <f t="shared" si="259"/>
        <v>80540400</v>
      </c>
      <c r="BD128" s="118">
        <f t="shared" si="259"/>
        <v>8768422</v>
      </c>
      <c r="BE128" s="118">
        <f t="shared" si="259"/>
        <v>35138796</v>
      </c>
      <c r="BF128" s="118">
        <f t="shared" si="259"/>
        <v>64950711</v>
      </c>
      <c r="BG128" s="118">
        <f t="shared" si="259"/>
        <v>51430197</v>
      </c>
      <c r="BH128" s="118">
        <f t="shared" si="259"/>
        <v>0</v>
      </c>
      <c r="BI128" s="118">
        <f t="shared" si="259"/>
        <v>0</v>
      </c>
      <c r="BJ128" s="118">
        <f t="shared" si="259"/>
        <v>77714902</v>
      </c>
      <c r="BK128" s="118">
        <f t="shared" si="259"/>
        <v>79385771</v>
      </c>
      <c r="BL128" s="118">
        <f t="shared" si="259"/>
        <v>0</v>
      </c>
    </row>
    <row r="129" spans="2:64">
      <c r="B129" s="116" t="s">
        <v>546</v>
      </c>
      <c r="C129" s="117" t="s">
        <v>89</v>
      </c>
      <c r="D129" s="117"/>
      <c r="E129" s="364"/>
      <c r="F129" s="118">
        <f>F130+F133+F136+F139+F142</f>
        <v>2195658000</v>
      </c>
      <c r="G129" s="118">
        <f>G130+G133+G136+G139+G142</f>
        <v>2195658000</v>
      </c>
      <c r="H129" s="118">
        <f>H130+H133+H136+H139+H142</f>
        <v>100000000</v>
      </c>
      <c r="I129" s="118">
        <f>I130+I133+I136+I139+I142</f>
        <v>0</v>
      </c>
      <c r="J129" s="118">
        <f t="shared" ref="J129:AS129" si="260">J130+J133+J136+J139+J142</f>
        <v>0</v>
      </c>
      <c r="K129" s="118">
        <f t="shared" si="260"/>
        <v>0</v>
      </c>
      <c r="L129" s="118">
        <f t="shared" si="260"/>
        <v>0</v>
      </c>
      <c r="M129" s="118">
        <f t="shared" si="260"/>
        <v>63640000</v>
      </c>
      <c r="N129" s="118">
        <f t="shared" si="260"/>
        <v>0</v>
      </c>
      <c r="O129" s="118">
        <f t="shared" si="260"/>
        <v>0</v>
      </c>
      <c r="P129" s="118">
        <f t="shared" si="260"/>
        <v>63640000</v>
      </c>
      <c r="Q129" s="118">
        <f t="shared" si="260"/>
        <v>49421537</v>
      </c>
      <c r="R129" s="118">
        <f t="shared" si="260"/>
        <v>80540400</v>
      </c>
      <c r="S129" s="118">
        <f t="shared" si="260"/>
        <v>127280000</v>
      </c>
      <c r="T129" s="118">
        <f t="shared" si="260"/>
        <v>35138796</v>
      </c>
      <c r="U129" s="118">
        <f t="shared" si="260"/>
        <v>0</v>
      </c>
      <c r="V129" s="118">
        <f t="shared" si="260"/>
        <v>63640000</v>
      </c>
      <c r="W129" s="118">
        <f t="shared" si="260"/>
        <v>116380908</v>
      </c>
      <c r="X129" s="118">
        <f t="shared" si="260"/>
        <v>0</v>
      </c>
      <c r="Y129" s="118">
        <f t="shared" si="260"/>
        <v>63640000</v>
      </c>
      <c r="Z129" s="118">
        <f t="shared" si="260"/>
        <v>0</v>
      </c>
      <c r="AA129" s="118">
        <f t="shared" si="260"/>
        <v>0</v>
      </c>
      <c r="AB129" s="118">
        <f t="shared" si="260"/>
        <v>63640000</v>
      </c>
      <c r="AC129" s="118">
        <f t="shared" si="260"/>
        <v>157100673</v>
      </c>
      <c r="AD129" s="118">
        <f t="shared" si="260"/>
        <v>0</v>
      </c>
      <c r="AE129" s="118">
        <f t="shared" si="260"/>
        <v>63640000</v>
      </c>
      <c r="AF129" s="118">
        <f t="shared" si="260"/>
        <v>0</v>
      </c>
      <c r="AG129" s="118">
        <f t="shared" si="260"/>
        <v>0</v>
      </c>
      <c r="AH129" s="118">
        <f t="shared" si="260"/>
        <v>0</v>
      </c>
      <c r="AI129" s="118">
        <f t="shared" si="260"/>
        <v>0</v>
      </c>
      <c r="AJ129" s="118">
        <f t="shared" si="260"/>
        <v>0</v>
      </c>
      <c r="AK129" s="118">
        <f t="shared" si="260"/>
        <v>0</v>
      </c>
      <c r="AL129" s="118">
        <f t="shared" si="260"/>
        <v>0</v>
      </c>
      <c r="AM129" s="118">
        <f t="shared" si="260"/>
        <v>0</v>
      </c>
      <c r="AN129" s="118">
        <f t="shared" si="260"/>
        <v>0</v>
      </c>
      <c r="AO129" s="118">
        <f t="shared" si="260"/>
        <v>0</v>
      </c>
      <c r="AP129" s="118">
        <f t="shared" si="260"/>
        <v>0</v>
      </c>
      <c r="AQ129" s="118">
        <f t="shared" si="260"/>
        <v>0</v>
      </c>
      <c r="AR129" s="118">
        <f t="shared" si="260"/>
        <v>0</v>
      </c>
      <c r="AS129" s="118">
        <f t="shared" si="260"/>
        <v>0</v>
      </c>
      <c r="AT129" s="118"/>
      <c r="AU129" s="118">
        <f>SUM(J129:AS129)</f>
        <v>947702314</v>
      </c>
      <c r="AV129" s="119">
        <f t="shared" si="183"/>
        <v>43.162565117153946</v>
      </c>
      <c r="AW129" s="120">
        <f>F129-AU129</f>
        <v>1247955686</v>
      </c>
      <c r="AX129" s="119">
        <f t="shared" si="185"/>
        <v>56.837434882846047</v>
      </c>
      <c r="AY129" s="110" t="s">
        <v>565</v>
      </c>
      <c r="AZ129" s="110" t="s">
        <v>549</v>
      </c>
      <c r="BA129" s="110" t="s">
        <v>3882</v>
      </c>
      <c r="BB129" s="118">
        <f t="shared" ref="BB129:BD129" si="261">BB130+BB133+BB136+BB139+BB142</f>
        <v>40653115</v>
      </c>
      <c r="BC129" s="118">
        <f t="shared" si="261"/>
        <v>80540400</v>
      </c>
      <c r="BD129" s="118">
        <f t="shared" si="261"/>
        <v>8768422</v>
      </c>
      <c r="BE129" s="118">
        <f t="shared" ref="BE129" si="262">BE130+BE133+BE136+BE139+BE142</f>
        <v>35138796</v>
      </c>
      <c r="BF129" s="118">
        <f t="shared" ref="BF129" si="263">BF130+BF133+BF136+BF139+BF142</f>
        <v>64950711</v>
      </c>
      <c r="BG129" s="118">
        <f t="shared" ref="BG129:BH129" si="264">BG130+BG133+BG136+BG139+BG142</f>
        <v>51430197</v>
      </c>
      <c r="BH129" s="118">
        <f t="shared" si="264"/>
        <v>0</v>
      </c>
      <c r="BI129" s="118">
        <f t="shared" ref="BI129:BJ129" si="265">BI130+BI133+BI136+BI139+BI142</f>
        <v>0</v>
      </c>
      <c r="BJ129" s="118">
        <f t="shared" si="265"/>
        <v>77714902</v>
      </c>
      <c r="BK129" s="118">
        <f t="shared" ref="BK129:BL129" si="266">BK130+BK133+BK136+BK139+BK142</f>
        <v>79385771</v>
      </c>
      <c r="BL129" s="118">
        <f t="shared" si="266"/>
        <v>0</v>
      </c>
    </row>
    <row r="130" spans="2:64">
      <c r="B130" s="174" t="s">
        <v>1786</v>
      </c>
      <c r="C130" s="112" t="s">
        <v>2150</v>
      </c>
      <c r="D130" s="112"/>
      <c r="E130" s="358"/>
      <c r="F130" s="113">
        <f>SUM(F131:F132)</f>
        <v>1254380000</v>
      </c>
      <c r="G130" s="113">
        <f>SUM(G131:G132)</f>
        <v>1254380000</v>
      </c>
      <c r="H130" s="113">
        <f>SUM(H131:H132)</f>
        <v>0</v>
      </c>
      <c r="I130" s="113">
        <f>SUM(I131:I132)</f>
        <v>0</v>
      </c>
      <c r="J130" s="113">
        <f t="shared" ref="J130:AS130" si="267">SUM(J131:J132)</f>
        <v>0</v>
      </c>
      <c r="K130" s="113">
        <f t="shared" si="267"/>
        <v>0</v>
      </c>
      <c r="L130" s="113">
        <f t="shared" si="267"/>
        <v>0</v>
      </c>
      <c r="M130" s="113">
        <f t="shared" si="267"/>
        <v>63640000</v>
      </c>
      <c r="N130" s="113">
        <f t="shared" si="267"/>
        <v>0</v>
      </c>
      <c r="O130" s="113">
        <f t="shared" si="267"/>
        <v>0</v>
      </c>
      <c r="P130" s="113">
        <f t="shared" si="267"/>
        <v>63640000</v>
      </c>
      <c r="Q130" s="113">
        <f t="shared" si="267"/>
        <v>22203587</v>
      </c>
      <c r="R130" s="113">
        <f t="shared" si="267"/>
        <v>27406900</v>
      </c>
      <c r="S130" s="113">
        <f t="shared" si="267"/>
        <v>127280000</v>
      </c>
      <c r="T130" s="113">
        <f t="shared" si="267"/>
        <v>17187096</v>
      </c>
      <c r="U130" s="113">
        <f t="shared" si="267"/>
        <v>0</v>
      </c>
      <c r="V130" s="113">
        <f t="shared" si="267"/>
        <v>63640000</v>
      </c>
      <c r="W130" s="113">
        <f t="shared" si="267"/>
        <v>39128568</v>
      </c>
      <c r="X130" s="113">
        <f t="shared" si="267"/>
        <v>0</v>
      </c>
      <c r="Y130" s="113">
        <f t="shared" si="267"/>
        <v>63640000</v>
      </c>
      <c r="Z130" s="113">
        <f t="shared" si="267"/>
        <v>0</v>
      </c>
      <c r="AA130" s="113">
        <f t="shared" si="267"/>
        <v>0</v>
      </c>
      <c r="AB130" s="113">
        <f t="shared" si="267"/>
        <v>63640000</v>
      </c>
      <c r="AC130" s="113">
        <f t="shared" si="267"/>
        <v>29745853</v>
      </c>
      <c r="AD130" s="113">
        <f t="shared" si="267"/>
        <v>0</v>
      </c>
      <c r="AE130" s="113">
        <f t="shared" si="267"/>
        <v>63640000</v>
      </c>
      <c r="AF130" s="113">
        <f t="shared" si="267"/>
        <v>0</v>
      </c>
      <c r="AG130" s="113">
        <f t="shared" si="267"/>
        <v>0</v>
      </c>
      <c r="AH130" s="113">
        <f t="shared" si="267"/>
        <v>0</v>
      </c>
      <c r="AI130" s="113">
        <f t="shared" si="267"/>
        <v>0</v>
      </c>
      <c r="AJ130" s="113">
        <f t="shared" si="267"/>
        <v>0</v>
      </c>
      <c r="AK130" s="113">
        <f t="shared" si="267"/>
        <v>0</v>
      </c>
      <c r="AL130" s="113">
        <f t="shared" si="267"/>
        <v>0</v>
      </c>
      <c r="AM130" s="113">
        <f t="shared" si="267"/>
        <v>0</v>
      </c>
      <c r="AN130" s="113">
        <f t="shared" si="267"/>
        <v>0</v>
      </c>
      <c r="AO130" s="113">
        <f t="shared" si="267"/>
        <v>0</v>
      </c>
      <c r="AP130" s="113">
        <f t="shared" si="267"/>
        <v>0</v>
      </c>
      <c r="AQ130" s="113">
        <f t="shared" si="267"/>
        <v>0</v>
      </c>
      <c r="AR130" s="113">
        <f t="shared" si="267"/>
        <v>0</v>
      </c>
      <c r="AS130" s="113">
        <f t="shared" si="267"/>
        <v>0</v>
      </c>
      <c r="AT130" s="113"/>
      <c r="AU130" s="113">
        <f>SUM(J130:AS130)</f>
        <v>644792004</v>
      </c>
      <c r="AV130" s="121">
        <f t="shared" si="183"/>
        <v>51.403243355283088</v>
      </c>
      <c r="AW130" s="122">
        <f>F130-AU130</f>
        <v>609587996</v>
      </c>
      <c r="AX130" s="121">
        <f>AW130/F130*100</f>
        <v>48.596756644716912</v>
      </c>
      <c r="AY130" s="110" t="s">
        <v>565</v>
      </c>
      <c r="AZ130" s="110" t="s">
        <v>549</v>
      </c>
      <c r="BA130" s="110" t="s">
        <v>3882</v>
      </c>
      <c r="BB130" s="113">
        <f t="shared" ref="BB130:BD130" si="268">SUM(BB131:BB132)</f>
        <v>15353865</v>
      </c>
      <c r="BC130" s="113">
        <f t="shared" si="268"/>
        <v>27406900</v>
      </c>
      <c r="BD130" s="113">
        <f t="shared" si="268"/>
        <v>6849722</v>
      </c>
      <c r="BE130" s="113">
        <f t="shared" ref="BE130" si="269">SUM(BE131:BE132)</f>
        <v>17187096</v>
      </c>
      <c r="BF130" s="113">
        <f t="shared" ref="BF130" si="270">SUM(BF131:BF132)</f>
        <v>10296711</v>
      </c>
      <c r="BG130" s="113">
        <f t="shared" ref="BG130:BH130" si="271">SUM(BG131:BG132)</f>
        <v>28831857</v>
      </c>
      <c r="BH130" s="113">
        <f t="shared" si="271"/>
        <v>0</v>
      </c>
      <c r="BI130" s="113">
        <f t="shared" ref="BI130:BJ130" si="272">SUM(BI131:BI132)</f>
        <v>0</v>
      </c>
      <c r="BJ130" s="113">
        <f t="shared" si="272"/>
        <v>11688602</v>
      </c>
      <c r="BK130" s="113">
        <f t="shared" ref="BK130:BL130" si="273">SUM(BK131:BK132)</f>
        <v>18057251</v>
      </c>
      <c r="BL130" s="113">
        <f t="shared" si="273"/>
        <v>0</v>
      </c>
    </row>
    <row r="131" spans="2:64">
      <c r="B131" s="172">
        <v>521111</v>
      </c>
      <c r="C131" s="110" t="s">
        <v>90</v>
      </c>
      <c r="D131" s="110"/>
      <c r="E131" s="366"/>
      <c r="F131" s="111">
        <v>1076220000</v>
      </c>
      <c r="G131" s="111">
        <v>1076220000</v>
      </c>
      <c r="H131" s="111"/>
      <c r="I131" s="111">
        <f t="shared" ref="I131:I132" si="27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c r="AG131" s="111"/>
      <c r="AH131" s="111"/>
      <c r="AI131" s="111"/>
      <c r="AJ131" s="111"/>
      <c r="AK131" s="111"/>
      <c r="AL131" s="111"/>
      <c r="AM131" s="111"/>
      <c r="AN131" s="111"/>
      <c r="AO131" s="111"/>
      <c r="AP131" s="111"/>
      <c r="AQ131" s="111"/>
      <c r="AR131" s="111"/>
      <c r="AS131" s="111"/>
      <c r="AT131" s="111"/>
      <c r="AU131" s="111">
        <f>SUM(J131:AS131)</f>
        <v>575609004</v>
      </c>
      <c r="AV131" s="114">
        <f t="shared" si="183"/>
        <v>53.484325137982935</v>
      </c>
      <c r="AW131" s="115">
        <f>F131-AU131</f>
        <v>500610996</v>
      </c>
      <c r="AX131" s="114">
        <f>AW131/F131*100</f>
        <v>46.515674862017057</v>
      </c>
      <c r="AY131" s="110" t="s">
        <v>565</v>
      </c>
      <c r="AZ131" s="110" t="s">
        <v>549</v>
      </c>
      <c r="BA131" s="110" t="s">
        <v>3882</v>
      </c>
      <c r="BB131" s="111">
        <v>2178865</v>
      </c>
      <c r="BC131" s="111">
        <v>8107900</v>
      </c>
      <c r="BD131" s="179">
        <v>6849722</v>
      </c>
      <c r="BE131" s="111">
        <v>8235096</v>
      </c>
      <c r="BF131" s="111">
        <v>8616711</v>
      </c>
      <c r="BG131" s="111">
        <v>7229857</v>
      </c>
      <c r="BH131" s="111"/>
      <c r="BI131" s="111"/>
      <c r="BJ131" s="111">
        <v>11688602</v>
      </c>
      <c r="BK131" s="111">
        <v>13582251</v>
      </c>
      <c r="BL131" s="111"/>
    </row>
    <row r="132" spans="2:64">
      <c r="B132" s="172">
        <v>521811</v>
      </c>
      <c r="C132" s="110" t="s">
        <v>64</v>
      </c>
      <c r="D132" s="110"/>
      <c r="E132" s="366"/>
      <c r="F132" s="111">
        <v>178160000</v>
      </c>
      <c r="G132" s="111">
        <v>178160000</v>
      </c>
      <c r="H132" s="111"/>
      <c r="I132" s="111">
        <f t="shared" si="27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82"/>
        <v>69183000</v>
      </c>
      <c r="AV132" s="114">
        <f t="shared" si="183"/>
        <v>38.831948810058378</v>
      </c>
      <c r="AW132" s="115">
        <f>F132-AU132</f>
        <v>108977000</v>
      </c>
      <c r="AX132" s="114">
        <f t="shared" si="185"/>
        <v>61.168051189941629</v>
      </c>
      <c r="AY132" s="110" t="s">
        <v>565</v>
      </c>
      <c r="AZ132" s="110" t="s">
        <v>549</v>
      </c>
      <c r="BA132" s="110" t="s">
        <v>3882</v>
      </c>
      <c r="BB132" s="111">
        <v>13175000</v>
      </c>
      <c r="BC132" s="111">
        <v>19299000</v>
      </c>
      <c r="BD132" s="179"/>
      <c r="BE132" s="111">
        <v>8952000</v>
      </c>
      <c r="BF132" s="111">
        <v>1680000</v>
      </c>
      <c r="BG132" s="111">
        <v>21602000</v>
      </c>
      <c r="BH132" s="111"/>
      <c r="BI132" s="111"/>
      <c r="BJ132" s="111"/>
      <c r="BK132" s="111">
        <v>4475000</v>
      </c>
      <c r="BL132" s="111"/>
    </row>
    <row r="133" spans="2:64">
      <c r="B133" s="174" t="s">
        <v>2187</v>
      </c>
      <c r="C133" s="112" t="s">
        <v>2188</v>
      </c>
      <c r="D133" s="112"/>
      <c r="E133" s="358"/>
      <c r="F133" s="113">
        <f t="shared" ref="F133:AS133" si="275">SUM(F134:F135)</f>
        <v>148852000</v>
      </c>
      <c r="G133" s="113">
        <f t="shared" ref="G133:H133" si="276">SUM(G134:G135)</f>
        <v>148852000</v>
      </c>
      <c r="H133" s="113">
        <f t="shared" si="276"/>
        <v>0</v>
      </c>
      <c r="I133" s="113">
        <f t="shared" ref="I133" si="277">SUM(I134:I135)</f>
        <v>0</v>
      </c>
      <c r="J133" s="113">
        <f t="shared" si="275"/>
        <v>0</v>
      </c>
      <c r="K133" s="113">
        <f t="shared" si="275"/>
        <v>0</v>
      </c>
      <c r="L133" s="113">
        <f t="shared" si="275"/>
        <v>0</v>
      </c>
      <c r="M133" s="113">
        <f t="shared" si="275"/>
        <v>0</v>
      </c>
      <c r="N133" s="113">
        <f t="shared" si="275"/>
        <v>0</v>
      </c>
      <c r="O133" s="113">
        <f t="shared" si="275"/>
        <v>0</v>
      </c>
      <c r="P133" s="113">
        <f t="shared" si="275"/>
        <v>0</v>
      </c>
      <c r="Q133" s="113">
        <f t="shared" si="275"/>
        <v>354050</v>
      </c>
      <c r="R133" s="113">
        <f t="shared" si="275"/>
        <v>4950000</v>
      </c>
      <c r="S133" s="113">
        <f t="shared" si="275"/>
        <v>0</v>
      </c>
      <c r="T133" s="113">
        <f t="shared" si="275"/>
        <v>10503000</v>
      </c>
      <c r="U133" s="113">
        <f t="shared" si="275"/>
        <v>0</v>
      </c>
      <c r="V133" s="113">
        <f t="shared" si="275"/>
        <v>0</v>
      </c>
      <c r="W133" s="113">
        <f t="shared" si="275"/>
        <v>6279000</v>
      </c>
      <c r="X133" s="113">
        <f t="shared" si="275"/>
        <v>0</v>
      </c>
      <c r="Y133" s="113">
        <f t="shared" si="275"/>
        <v>0</v>
      </c>
      <c r="Z133" s="113">
        <f t="shared" si="275"/>
        <v>0</v>
      </c>
      <c r="AA133" s="113">
        <f t="shared" si="275"/>
        <v>0</v>
      </c>
      <c r="AB133" s="113">
        <f t="shared" si="275"/>
        <v>0</v>
      </c>
      <c r="AC133" s="113">
        <f t="shared" si="275"/>
        <v>60141000</v>
      </c>
      <c r="AD133" s="113">
        <f t="shared" si="275"/>
        <v>0</v>
      </c>
      <c r="AE133" s="113">
        <f t="shared" si="275"/>
        <v>0</v>
      </c>
      <c r="AF133" s="113">
        <f t="shared" si="275"/>
        <v>0</v>
      </c>
      <c r="AG133" s="113">
        <f t="shared" si="275"/>
        <v>0</v>
      </c>
      <c r="AH133" s="113">
        <f t="shared" si="275"/>
        <v>0</v>
      </c>
      <c r="AI133" s="113">
        <f t="shared" si="275"/>
        <v>0</v>
      </c>
      <c r="AJ133" s="113">
        <f t="shared" si="275"/>
        <v>0</v>
      </c>
      <c r="AK133" s="113">
        <f t="shared" si="275"/>
        <v>0</v>
      </c>
      <c r="AL133" s="113">
        <f t="shared" si="275"/>
        <v>0</v>
      </c>
      <c r="AM133" s="113">
        <f t="shared" si="275"/>
        <v>0</v>
      </c>
      <c r="AN133" s="113">
        <f t="shared" si="275"/>
        <v>0</v>
      </c>
      <c r="AO133" s="113">
        <f t="shared" si="275"/>
        <v>0</v>
      </c>
      <c r="AP133" s="113">
        <f t="shared" si="275"/>
        <v>0</v>
      </c>
      <c r="AQ133" s="113">
        <f t="shared" si="275"/>
        <v>0</v>
      </c>
      <c r="AR133" s="113">
        <f t="shared" si="275"/>
        <v>0</v>
      </c>
      <c r="AS133" s="113">
        <f t="shared" si="275"/>
        <v>0</v>
      </c>
      <c r="AT133" s="113"/>
      <c r="AU133" s="113">
        <f t="shared" ref="AU133:AU143" si="278">SUM(J133:AS133)</f>
        <v>82227050</v>
      </c>
      <c r="AV133" s="121">
        <f t="shared" si="183"/>
        <v>55.240809663289717</v>
      </c>
      <c r="AW133" s="122">
        <f t="shared" ref="AW133" si="279">F133-AU133</f>
        <v>66624950</v>
      </c>
      <c r="AX133" s="121">
        <f t="shared" ref="AX133:AX140" si="280">AW133/F133*100</f>
        <v>44.75919033671029</v>
      </c>
      <c r="AY133" s="110" t="s">
        <v>565</v>
      </c>
      <c r="AZ133" s="110" t="s">
        <v>549</v>
      </c>
      <c r="BA133" s="110" t="s">
        <v>3882</v>
      </c>
      <c r="BB133" s="113">
        <f>SUM(BB134:BB135)</f>
        <v>295050</v>
      </c>
      <c r="BC133" s="113">
        <f t="shared" ref="BC133:BE133" si="281">SUM(BC134:BC135)</f>
        <v>4950000</v>
      </c>
      <c r="BD133" s="113">
        <f t="shared" si="281"/>
        <v>59000</v>
      </c>
      <c r="BE133" s="113">
        <f t="shared" si="281"/>
        <v>10503000</v>
      </c>
      <c r="BF133" s="113">
        <f t="shared" ref="BF133" si="282">SUM(BF134:BF135)</f>
        <v>276000</v>
      </c>
      <c r="BG133" s="113">
        <f t="shared" ref="BG133:BH133" si="283">SUM(BG134:BG135)</f>
        <v>6003000</v>
      </c>
      <c r="BH133" s="113">
        <f t="shared" si="283"/>
        <v>0</v>
      </c>
      <c r="BI133" s="113">
        <f t="shared" ref="BI133" si="284">SUM(BI134:BI135)</f>
        <v>0</v>
      </c>
      <c r="BJ133" s="113">
        <f t="shared" ref="BJ133:BK133" si="285">SUM(BJ134:BJ135)</f>
        <v>50155000</v>
      </c>
      <c r="BK133" s="113">
        <f t="shared" si="285"/>
        <v>9986000</v>
      </c>
      <c r="BL133" s="113">
        <f t="shared" ref="BL133" si="286">SUM(BL134:BL135)</f>
        <v>0</v>
      </c>
    </row>
    <row r="134" spans="2:64">
      <c r="B134" s="172">
        <v>521114</v>
      </c>
      <c r="C134" s="110" t="s">
        <v>94</v>
      </c>
      <c r="D134" s="110"/>
      <c r="E134" s="366"/>
      <c r="F134" s="111">
        <v>30000000</v>
      </c>
      <c r="G134" s="111">
        <v>30000000</v>
      </c>
      <c r="H134" s="111"/>
      <c r="I134" s="111">
        <f t="shared" ref="I134:I135" si="28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c r="AG134" s="111"/>
      <c r="AH134" s="111"/>
      <c r="AI134" s="111"/>
      <c r="AJ134" s="111"/>
      <c r="AK134" s="111"/>
      <c r="AL134" s="111"/>
      <c r="AM134" s="111"/>
      <c r="AN134" s="111"/>
      <c r="AO134" s="111"/>
      <c r="AP134" s="111"/>
      <c r="AQ134" s="111"/>
      <c r="AR134" s="111"/>
      <c r="AS134" s="111"/>
      <c r="AT134" s="111"/>
      <c r="AU134" s="111">
        <f t="shared" si="278"/>
        <v>2527050</v>
      </c>
      <c r="AV134" s="114">
        <f t="shared" si="183"/>
        <v>8.4235000000000007</v>
      </c>
      <c r="AW134" s="115">
        <f t="shared" ref="AW134:AW143" si="288">F134-AU134</f>
        <v>27472950</v>
      </c>
      <c r="AX134" s="114">
        <f t="shared" si="280"/>
        <v>91.57650000000001</v>
      </c>
      <c r="AY134" s="110" t="s">
        <v>565</v>
      </c>
      <c r="AZ134" s="110" t="s">
        <v>549</v>
      </c>
      <c r="BA134" s="110" t="s">
        <v>3882</v>
      </c>
      <c r="BB134" s="111">
        <v>295050</v>
      </c>
      <c r="BC134" s="111"/>
      <c r="BD134" s="179">
        <v>59000</v>
      </c>
      <c r="BE134" s="111">
        <v>603000</v>
      </c>
      <c r="BF134" s="111">
        <v>276000</v>
      </c>
      <c r="BG134" s="111">
        <v>1053000</v>
      </c>
      <c r="BH134" s="111"/>
      <c r="BI134" s="111"/>
      <c r="BJ134" s="111">
        <v>155000</v>
      </c>
      <c r="BK134" s="111">
        <v>86000</v>
      </c>
      <c r="BL134" s="111"/>
    </row>
    <row r="135" spans="2:64">
      <c r="B135" s="172">
        <v>522141</v>
      </c>
      <c r="C135" s="110" t="s">
        <v>95</v>
      </c>
      <c r="D135" s="110"/>
      <c r="E135" s="366"/>
      <c r="F135" s="111">
        <v>118852000</v>
      </c>
      <c r="G135" s="111">
        <v>118852000</v>
      </c>
      <c r="H135" s="111"/>
      <c r="I135" s="111">
        <f t="shared" si="28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78"/>
        <v>79700000</v>
      </c>
      <c r="AV135" s="114">
        <f t="shared" si="183"/>
        <v>67.058190017837319</v>
      </c>
      <c r="AW135" s="115">
        <f t="shared" si="288"/>
        <v>39152000</v>
      </c>
      <c r="AX135" s="114">
        <f t="shared" si="280"/>
        <v>32.941809982162688</v>
      </c>
      <c r="AY135" s="110" t="s">
        <v>565</v>
      </c>
      <c r="AZ135" s="110" t="s">
        <v>549</v>
      </c>
      <c r="BA135" s="110" t="s">
        <v>3882</v>
      </c>
      <c r="BB135" s="111"/>
      <c r="BC135" s="111">
        <v>4950000</v>
      </c>
      <c r="BD135" s="179"/>
      <c r="BE135" s="111">
        <v>9900000</v>
      </c>
      <c r="BF135" s="111"/>
      <c r="BG135" s="111">
        <v>4950000</v>
      </c>
      <c r="BH135" s="111"/>
      <c r="BI135" s="111"/>
      <c r="BJ135" s="111">
        <v>50000000</v>
      </c>
      <c r="BK135" s="111">
        <v>9900000</v>
      </c>
      <c r="BL135" s="111"/>
    </row>
    <row r="136" spans="2:64">
      <c r="B136" s="174" t="s">
        <v>2198</v>
      </c>
      <c r="C136" s="112" t="s">
        <v>2199</v>
      </c>
      <c r="D136" s="112"/>
      <c r="E136" s="358"/>
      <c r="F136" s="113">
        <f>SUM(F137:F138)</f>
        <v>533050000</v>
      </c>
      <c r="G136" s="113">
        <f>SUM(G137:G138)</f>
        <v>533050000</v>
      </c>
      <c r="H136" s="113">
        <f>SUM(H137:H138)</f>
        <v>0</v>
      </c>
      <c r="I136" s="113">
        <f>SUM(I137:I138)</f>
        <v>0</v>
      </c>
      <c r="J136" s="113">
        <f t="shared" ref="J136:BE136" si="289">SUM(J137:J138)</f>
        <v>0</v>
      </c>
      <c r="K136" s="113">
        <f t="shared" si="289"/>
        <v>0</v>
      </c>
      <c r="L136" s="113">
        <f t="shared" si="289"/>
        <v>0</v>
      </c>
      <c r="M136" s="113">
        <f t="shared" si="289"/>
        <v>0</v>
      </c>
      <c r="N136" s="113">
        <f t="shared" si="289"/>
        <v>0</v>
      </c>
      <c r="O136" s="113">
        <f t="shared" si="289"/>
        <v>0</v>
      </c>
      <c r="P136" s="113">
        <f t="shared" si="289"/>
        <v>0</v>
      </c>
      <c r="Q136" s="113">
        <f t="shared" si="289"/>
        <v>26863900</v>
      </c>
      <c r="R136" s="113">
        <f t="shared" si="289"/>
        <v>38727500</v>
      </c>
      <c r="S136" s="113">
        <f t="shared" si="289"/>
        <v>0</v>
      </c>
      <c r="T136" s="113">
        <f t="shared" si="289"/>
        <v>7448700</v>
      </c>
      <c r="U136" s="113">
        <f t="shared" si="289"/>
        <v>0</v>
      </c>
      <c r="V136" s="113">
        <f t="shared" si="289"/>
        <v>0</v>
      </c>
      <c r="W136" s="113">
        <f t="shared" si="289"/>
        <v>21835340</v>
      </c>
      <c r="X136" s="113">
        <f t="shared" si="289"/>
        <v>0</v>
      </c>
      <c r="Y136" s="113">
        <f t="shared" si="289"/>
        <v>0</v>
      </c>
      <c r="Z136" s="113">
        <f t="shared" si="289"/>
        <v>0</v>
      </c>
      <c r="AA136" s="113">
        <f t="shared" si="289"/>
        <v>0</v>
      </c>
      <c r="AB136" s="113">
        <f t="shared" si="289"/>
        <v>0</v>
      </c>
      <c r="AC136" s="113">
        <f t="shared" si="289"/>
        <v>53029820</v>
      </c>
      <c r="AD136" s="113">
        <f t="shared" si="289"/>
        <v>0</v>
      </c>
      <c r="AE136" s="113">
        <f t="shared" si="289"/>
        <v>0</v>
      </c>
      <c r="AF136" s="113">
        <f t="shared" si="289"/>
        <v>0</v>
      </c>
      <c r="AG136" s="113">
        <f t="shared" si="289"/>
        <v>0</v>
      </c>
      <c r="AH136" s="113">
        <f t="shared" si="289"/>
        <v>0</v>
      </c>
      <c r="AI136" s="113">
        <f t="shared" si="289"/>
        <v>0</v>
      </c>
      <c r="AJ136" s="113">
        <f t="shared" si="289"/>
        <v>0</v>
      </c>
      <c r="AK136" s="113">
        <f t="shared" si="289"/>
        <v>0</v>
      </c>
      <c r="AL136" s="113">
        <f t="shared" si="289"/>
        <v>0</v>
      </c>
      <c r="AM136" s="113">
        <f t="shared" si="289"/>
        <v>0</v>
      </c>
      <c r="AN136" s="113">
        <f t="shared" si="289"/>
        <v>0</v>
      </c>
      <c r="AO136" s="113">
        <f t="shared" si="289"/>
        <v>0</v>
      </c>
      <c r="AP136" s="113">
        <f t="shared" si="289"/>
        <v>0</v>
      </c>
      <c r="AQ136" s="113">
        <f t="shared" si="289"/>
        <v>0</v>
      </c>
      <c r="AR136" s="113">
        <f t="shared" si="289"/>
        <v>0</v>
      </c>
      <c r="AS136" s="113">
        <f t="shared" si="289"/>
        <v>0</v>
      </c>
      <c r="AT136" s="113"/>
      <c r="AU136" s="113">
        <f t="shared" si="278"/>
        <v>147905260</v>
      </c>
      <c r="AV136" s="121">
        <f t="shared" si="183"/>
        <v>27.746976831441707</v>
      </c>
      <c r="AW136" s="122">
        <f t="shared" si="288"/>
        <v>385144740</v>
      </c>
      <c r="AX136" s="121">
        <f t="shared" si="280"/>
        <v>72.2530231685583</v>
      </c>
      <c r="AY136" s="110" t="s">
        <v>565</v>
      </c>
      <c r="AZ136" s="110" t="s">
        <v>549</v>
      </c>
      <c r="BA136" s="110" t="s">
        <v>3882</v>
      </c>
      <c r="BB136" s="113">
        <f t="shared" si="289"/>
        <v>25004200</v>
      </c>
      <c r="BC136" s="113">
        <f t="shared" si="289"/>
        <v>38727500</v>
      </c>
      <c r="BD136" s="113">
        <f t="shared" si="289"/>
        <v>1859700</v>
      </c>
      <c r="BE136" s="113">
        <f t="shared" si="289"/>
        <v>7448700</v>
      </c>
      <c r="BF136" s="113">
        <f t="shared" ref="BF136" si="290">SUM(BF137:BF138)</f>
        <v>9968000</v>
      </c>
      <c r="BG136" s="113">
        <f t="shared" ref="BG136:BH136" si="291">SUM(BG137:BG138)</f>
        <v>11867340</v>
      </c>
      <c r="BH136" s="113">
        <f t="shared" si="291"/>
        <v>0</v>
      </c>
      <c r="BI136" s="113">
        <f t="shared" ref="BI136:BJ136" si="292">SUM(BI137:BI138)</f>
        <v>0</v>
      </c>
      <c r="BJ136" s="113">
        <f t="shared" si="292"/>
        <v>11143300</v>
      </c>
      <c r="BK136" s="113">
        <f t="shared" ref="BK136:BL136" si="293">SUM(BK137:BK138)</f>
        <v>41886520</v>
      </c>
      <c r="BL136" s="113">
        <f t="shared" si="293"/>
        <v>0</v>
      </c>
    </row>
    <row r="137" spans="2:64">
      <c r="B137" s="172">
        <v>523121</v>
      </c>
      <c r="C137" s="110" t="s">
        <v>99</v>
      </c>
      <c r="D137" s="110"/>
      <c r="E137" s="366"/>
      <c r="F137" s="111">
        <v>497050000</v>
      </c>
      <c r="G137" s="111">
        <v>497050000</v>
      </c>
      <c r="H137" s="111"/>
      <c r="I137" s="111">
        <f t="shared" ref="I137:I138" si="294">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c r="AG137" s="111"/>
      <c r="AH137" s="111"/>
      <c r="AI137" s="111"/>
      <c r="AJ137" s="111"/>
      <c r="AK137" s="111"/>
      <c r="AL137" s="111"/>
      <c r="AM137" s="111"/>
      <c r="AN137" s="111"/>
      <c r="AO137" s="111"/>
      <c r="AP137" s="111"/>
      <c r="AQ137" s="111"/>
      <c r="AR137" s="111"/>
      <c r="AS137" s="111"/>
      <c r="AT137" s="111"/>
      <c r="AU137" s="111">
        <f t="shared" si="278"/>
        <v>135905260</v>
      </c>
      <c r="AV137" s="114">
        <f t="shared" si="183"/>
        <v>27.342371994769138</v>
      </c>
      <c r="AW137" s="115">
        <f t="shared" si="288"/>
        <v>361144740</v>
      </c>
      <c r="AX137" s="114">
        <f t="shared" si="280"/>
        <v>72.657628005230862</v>
      </c>
      <c r="AY137" s="110" t="s">
        <v>565</v>
      </c>
      <c r="AZ137" s="110" t="s">
        <v>549</v>
      </c>
      <c r="BA137" s="110" t="s">
        <v>3882</v>
      </c>
      <c r="BB137" s="111">
        <v>25004200</v>
      </c>
      <c r="BC137" s="111">
        <v>32727500</v>
      </c>
      <c r="BD137" s="179">
        <v>1859700</v>
      </c>
      <c r="BE137" s="111">
        <v>7448700</v>
      </c>
      <c r="BF137" s="111">
        <v>6968000</v>
      </c>
      <c r="BG137" s="111">
        <v>11867340</v>
      </c>
      <c r="BH137" s="111"/>
      <c r="BI137" s="111"/>
      <c r="BJ137" s="111">
        <v>11143300</v>
      </c>
      <c r="BK137" s="111">
        <v>38886520</v>
      </c>
      <c r="BL137" s="111"/>
    </row>
    <row r="138" spans="2:64">
      <c r="B138" s="172">
        <v>523199</v>
      </c>
      <c r="C138" s="110" t="s">
        <v>102</v>
      </c>
      <c r="D138" s="110"/>
      <c r="E138" s="366"/>
      <c r="F138" s="111">
        <v>36000000</v>
      </c>
      <c r="G138" s="111">
        <v>36000000</v>
      </c>
      <c r="H138" s="111"/>
      <c r="I138" s="111">
        <f t="shared" si="294"/>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78"/>
        <v>12000000</v>
      </c>
      <c r="AV138" s="114">
        <f t="shared" si="183"/>
        <v>33.333333333333329</v>
      </c>
      <c r="AW138" s="115">
        <f t="shared" si="288"/>
        <v>24000000</v>
      </c>
      <c r="AX138" s="114">
        <f t="shared" si="280"/>
        <v>66.666666666666657</v>
      </c>
      <c r="AY138" s="110" t="s">
        <v>565</v>
      </c>
      <c r="AZ138" s="110" t="s">
        <v>549</v>
      </c>
      <c r="BA138" s="110" t="s">
        <v>3882</v>
      </c>
      <c r="BB138" s="111"/>
      <c r="BC138" s="111">
        <v>6000000</v>
      </c>
      <c r="BD138" s="179"/>
      <c r="BE138" s="111"/>
      <c r="BF138" s="111">
        <v>3000000</v>
      </c>
      <c r="BG138" s="111"/>
      <c r="BH138" s="111"/>
      <c r="BI138" s="111"/>
      <c r="BJ138" s="111"/>
      <c r="BK138" s="111">
        <v>3000000</v>
      </c>
      <c r="BL138" s="111"/>
    </row>
    <row r="139" spans="2:64">
      <c r="B139" s="174" t="s">
        <v>2218</v>
      </c>
      <c r="C139" s="112" t="s">
        <v>2219</v>
      </c>
      <c r="D139" s="112"/>
      <c r="E139" s="358"/>
      <c r="F139" s="113">
        <f t="shared" ref="F139:BE139" si="295">SUM(F140:F141)</f>
        <v>159376000</v>
      </c>
      <c r="G139" s="113">
        <f t="shared" ref="G139:H139" si="296">SUM(G140:G141)</f>
        <v>159376000</v>
      </c>
      <c r="H139" s="113">
        <f t="shared" si="296"/>
        <v>0</v>
      </c>
      <c r="I139" s="113">
        <f t="shared" ref="I139" si="297">SUM(I140:I141)</f>
        <v>0</v>
      </c>
      <c r="J139" s="113">
        <f t="shared" si="295"/>
        <v>0</v>
      </c>
      <c r="K139" s="113">
        <f t="shared" si="295"/>
        <v>0</v>
      </c>
      <c r="L139" s="113">
        <f t="shared" si="295"/>
        <v>0</v>
      </c>
      <c r="M139" s="113">
        <f t="shared" si="295"/>
        <v>0</v>
      </c>
      <c r="N139" s="113">
        <f t="shared" si="295"/>
        <v>0</v>
      </c>
      <c r="O139" s="113">
        <f t="shared" si="295"/>
        <v>0</v>
      </c>
      <c r="P139" s="113">
        <f t="shared" si="295"/>
        <v>0</v>
      </c>
      <c r="Q139" s="113">
        <f t="shared" si="295"/>
        <v>0</v>
      </c>
      <c r="R139" s="113">
        <f t="shared" si="295"/>
        <v>9456000</v>
      </c>
      <c r="S139" s="113">
        <f t="shared" si="295"/>
        <v>0</v>
      </c>
      <c r="T139" s="113">
        <f t="shared" si="295"/>
        <v>0</v>
      </c>
      <c r="U139" s="113">
        <f t="shared" si="295"/>
        <v>0</v>
      </c>
      <c r="V139" s="113">
        <f t="shared" si="295"/>
        <v>0</v>
      </c>
      <c r="W139" s="113">
        <f t="shared" si="295"/>
        <v>49138000</v>
      </c>
      <c r="X139" s="113">
        <f t="shared" si="295"/>
        <v>0</v>
      </c>
      <c r="Y139" s="113">
        <f t="shared" si="295"/>
        <v>0</v>
      </c>
      <c r="Z139" s="113">
        <f t="shared" si="295"/>
        <v>0</v>
      </c>
      <c r="AA139" s="113">
        <f t="shared" si="295"/>
        <v>0</v>
      </c>
      <c r="AB139" s="113">
        <f t="shared" si="295"/>
        <v>0</v>
      </c>
      <c r="AC139" s="113">
        <f t="shared" si="295"/>
        <v>14184000</v>
      </c>
      <c r="AD139" s="113">
        <f t="shared" si="295"/>
        <v>0</v>
      </c>
      <c r="AE139" s="113">
        <f t="shared" si="295"/>
        <v>0</v>
      </c>
      <c r="AF139" s="113">
        <f t="shared" si="295"/>
        <v>0</v>
      </c>
      <c r="AG139" s="113">
        <f t="shared" si="295"/>
        <v>0</v>
      </c>
      <c r="AH139" s="113">
        <f t="shared" si="295"/>
        <v>0</v>
      </c>
      <c r="AI139" s="113">
        <f t="shared" si="295"/>
        <v>0</v>
      </c>
      <c r="AJ139" s="113">
        <f t="shared" si="295"/>
        <v>0</v>
      </c>
      <c r="AK139" s="113">
        <f t="shared" si="295"/>
        <v>0</v>
      </c>
      <c r="AL139" s="113">
        <f t="shared" si="295"/>
        <v>0</v>
      </c>
      <c r="AM139" s="113">
        <f t="shared" si="295"/>
        <v>0</v>
      </c>
      <c r="AN139" s="113">
        <f t="shared" si="295"/>
        <v>0</v>
      </c>
      <c r="AO139" s="113">
        <f t="shared" si="295"/>
        <v>0</v>
      </c>
      <c r="AP139" s="113">
        <f t="shared" si="295"/>
        <v>0</v>
      </c>
      <c r="AQ139" s="113">
        <f t="shared" si="295"/>
        <v>0</v>
      </c>
      <c r="AR139" s="113">
        <f t="shared" si="295"/>
        <v>0</v>
      </c>
      <c r="AS139" s="113">
        <f t="shared" si="295"/>
        <v>0</v>
      </c>
      <c r="AT139" s="113"/>
      <c r="AU139" s="113">
        <f t="shared" si="278"/>
        <v>72778000</v>
      </c>
      <c r="AV139" s="121">
        <f t="shared" si="183"/>
        <v>45.664340929625538</v>
      </c>
      <c r="AW139" s="122">
        <f t="shared" si="288"/>
        <v>86598000</v>
      </c>
      <c r="AX139" s="121">
        <f t="shared" si="280"/>
        <v>54.335659070374462</v>
      </c>
      <c r="AY139" s="110" t="s">
        <v>565</v>
      </c>
      <c r="AZ139" s="110" t="s">
        <v>549</v>
      </c>
      <c r="BA139" s="110" t="s">
        <v>3882</v>
      </c>
      <c r="BB139" s="113">
        <f t="shared" si="295"/>
        <v>0</v>
      </c>
      <c r="BC139" s="113">
        <f t="shared" si="295"/>
        <v>9456000</v>
      </c>
      <c r="BD139" s="113">
        <f t="shared" si="295"/>
        <v>0</v>
      </c>
      <c r="BE139" s="113">
        <f t="shared" si="295"/>
        <v>0</v>
      </c>
      <c r="BF139" s="113">
        <f t="shared" ref="BF139" si="298">SUM(BF140:BF141)</f>
        <v>44410000</v>
      </c>
      <c r="BG139" s="113">
        <f t="shared" ref="BG139:BH139" si="299">SUM(BG140:BG141)</f>
        <v>4728000</v>
      </c>
      <c r="BH139" s="113">
        <f t="shared" si="299"/>
        <v>0</v>
      </c>
      <c r="BI139" s="113">
        <f t="shared" ref="BI139" si="300">SUM(BI140:BI141)</f>
        <v>0</v>
      </c>
      <c r="BJ139" s="113">
        <f t="shared" ref="BJ139:BK139" si="301">SUM(BJ140:BJ141)</f>
        <v>4728000</v>
      </c>
      <c r="BK139" s="113">
        <f t="shared" si="301"/>
        <v>9456000</v>
      </c>
      <c r="BL139" s="113">
        <f t="shared" ref="BL139" si="302">SUM(BL140:BL141)</f>
        <v>0</v>
      </c>
    </row>
    <row r="140" spans="2:64">
      <c r="B140" s="172">
        <v>521111</v>
      </c>
      <c r="C140" s="110" t="s">
        <v>90</v>
      </c>
      <c r="D140" s="110"/>
      <c r="E140" s="366"/>
      <c r="F140" s="111">
        <v>101040000</v>
      </c>
      <c r="G140" s="111">
        <v>101040000</v>
      </c>
      <c r="H140" s="111"/>
      <c r="I140" s="111">
        <f t="shared" ref="I140:I141" si="303">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78"/>
        <v>44410000</v>
      </c>
      <c r="AV140" s="114">
        <f t="shared" si="183"/>
        <v>43.952889944576405</v>
      </c>
      <c r="AW140" s="115">
        <f t="shared" si="288"/>
        <v>56630000</v>
      </c>
      <c r="AX140" s="114">
        <f t="shared" si="280"/>
        <v>56.047110055423602</v>
      </c>
      <c r="AY140" s="110" t="s">
        <v>565</v>
      </c>
      <c r="AZ140" s="110" t="s">
        <v>549</v>
      </c>
      <c r="BA140" s="110" t="s">
        <v>3882</v>
      </c>
      <c r="BB140" s="111"/>
      <c r="BC140" s="111"/>
      <c r="BD140" s="179"/>
      <c r="BE140" s="111"/>
      <c r="BF140" s="111">
        <v>44410000</v>
      </c>
      <c r="BG140" s="111"/>
      <c r="BH140" s="111"/>
      <c r="BI140" s="111"/>
      <c r="BJ140" s="111"/>
      <c r="BK140" s="111"/>
      <c r="BL140" s="111"/>
    </row>
    <row r="141" spans="2:64">
      <c r="B141" s="172">
        <v>521115</v>
      </c>
      <c r="C141" s="110" t="s">
        <v>104</v>
      </c>
      <c r="D141" s="110"/>
      <c r="E141" s="366"/>
      <c r="F141" s="111">
        <v>58336000</v>
      </c>
      <c r="G141" s="111">
        <v>58336000</v>
      </c>
      <c r="H141" s="111"/>
      <c r="I141" s="111">
        <f t="shared" si="303"/>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78"/>
        <v>28368000</v>
      </c>
      <c r="AV141" s="114">
        <f t="shared" si="183"/>
        <v>48.628634119583104</v>
      </c>
      <c r="AW141" s="115">
        <f t="shared" si="288"/>
        <v>29968000</v>
      </c>
      <c r="AX141" s="114">
        <f t="shared" ref="AX141:AX202" si="304">AW141/F141*100</f>
        <v>51.371365880416896</v>
      </c>
      <c r="AY141" s="110" t="s">
        <v>565</v>
      </c>
      <c r="AZ141" s="110" t="s">
        <v>549</v>
      </c>
      <c r="BA141" s="110" t="s">
        <v>3882</v>
      </c>
      <c r="BB141" s="111"/>
      <c r="BC141" s="111">
        <v>9456000</v>
      </c>
      <c r="BD141" s="179"/>
      <c r="BE141" s="111"/>
      <c r="BF141" s="111"/>
      <c r="BG141" s="111">
        <v>4728000</v>
      </c>
      <c r="BH141" s="111"/>
      <c r="BI141" s="111"/>
      <c r="BJ141" s="111">
        <v>4728000</v>
      </c>
      <c r="BK141" s="111">
        <v>9456000</v>
      </c>
      <c r="BL141" s="111"/>
    </row>
    <row r="142" spans="2:64">
      <c r="B142" s="174" t="s">
        <v>3649</v>
      </c>
      <c r="C142" s="112" t="s">
        <v>3650</v>
      </c>
      <c r="D142" s="112"/>
      <c r="E142" s="358"/>
      <c r="F142" s="113">
        <f t="shared" ref="F142:BE142" si="305">SUM(F143:F145)</f>
        <v>100000000</v>
      </c>
      <c r="G142" s="113">
        <f t="shared" ref="G142:H142" si="306">SUM(G143:G145)</f>
        <v>100000000</v>
      </c>
      <c r="H142" s="113">
        <f t="shared" si="306"/>
        <v>100000000</v>
      </c>
      <c r="I142" s="113">
        <f t="shared" ref="I142" si="307">SUM(I143:I145)</f>
        <v>0</v>
      </c>
      <c r="J142" s="113">
        <f t="shared" si="305"/>
        <v>0</v>
      </c>
      <c r="K142" s="113">
        <f t="shared" si="305"/>
        <v>0</v>
      </c>
      <c r="L142" s="113">
        <f t="shared" si="305"/>
        <v>0</v>
      </c>
      <c r="M142" s="113">
        <f t="shared" si="305"/>
        <v>0</v>
      </c>
      <c r="N142" s="113">
        <f t="shared" si="305"/>
        <v>0</v>
      </c>
      <c r="O142" s="113">
        <f t="shared" si="305"/>
        <v>0</v>
      </c>
      <c r="P142" s="113">
        <f t="shared" si="305"/>
        <v>0</v>
      </c>
      <c r="Q142" s="113">
        <f t="shared" si="305"/>
        <v>0</v>
      </c>
      <c r="R142" s="113">
        <f t="shared" si="305"/>
        <v>0</v>
      </c>
      <c r="S142" s="113">
        <f t="shared" si="305"/>
        <v>0</v>
      </c>
      <c r="T142" s="113">
        <f t="shared" si="305"/>
        <v>0</v>
      </c>
      <c r="U142" s="113">
        <f t="shared" si="305"/>
        <v>0</v>
      </c>
      <c r="V142" s="113">
        <f t="shared" si="305"/>
        <v>0</v>
      </c>
      <c r="W142" s="113">
        <f t="shared" si="305"/>
        <v>0</v>
      </c>
      <c r="X142" s="113">
        <f t="shared" si="305"/>
        <v>0</v>
      </c>
      <c r="Y142" s="113">
        <f t="shared" si="305"/>
        <v>0</v>
      </c>
      <c r="Z142" s="113">
        <f t="shared" si="305"/>
        <v>0</v>
      </c>
      <c r="AA142" s="113">
        <f t="shared" si="305"/>
        <v>0</v>
      </c>
      <c r="AB142" s="113">
        <f t="shared" si="305"/>
        <v>0</v>
      </c>
      <c r="AC142" s="113">
        <f t="shared" si="305"/>
        <v>0</v>
      </c>
      <c r="AD142" s="113">
        <f t="shared" si="305"/>
        <v>0</v>
      </c>
      <c r="AE142" s="113">
        <f t="shared" si="305"/>
        <v>0</v>
      </c>
      <c r="AF142" s="113">
        <f t="shared" si="305"/>
        <v>0</v>
      </c>
      <c r="AG142" s="113">
        <f t="shared" si="305"/>
        <v>0</v>
      </c>
      <c r="AH142" s="113">
        <f t="shared" si="305"/>
        <v>0</v>
      </c>
      <c r="AI142" s="113">
        <f t="shared" si="305"/>
        <v>0</v>
      </c>
      <c r="AJ142" s="113">
        <f t="shared" si="305"/>
        <v>0</v>
      </c>
      <c r="AK142" s="113">
        <f t="shared" si="305"/>
        <v>0</v>
      </c>
      <c r="AL142" s="113">
        <f t="shared" si="305"/>
        <v>0</v>
      </c>
      <c r="AM142" s="113">
        <f t="shared" si="305"/>
        <v>0</v>
      </c>
      <c r="AN142" s="113">
        <f t="shared" si="305"/>
        <v>0</v>
      </c>
      <c r="AO142" s="113">
        <f t="shared" si="305"/>
        <v>0</v>
      </c>
      <c r="AP142" s="113">
        <f t="shared" si="305"/>
        <v>0</v>
      </c>
      <c r="AQ142" s="113">
        <f t="shared" si="305"/>
        <v>0</v>
      </c>
      <c r="AR142" s="113">
        <f t="shared" si="305"/>
        <v>0</v>
      </c>
      <c r="AS142" s="113">
        <f t="shared" si="305"/>
        <v>0</v>
      </c>
      <c r="AT142" s="113"/>
      <c r="AU142" s="113">
        <f t="shared" si="278"/>
        <v>0</v>
      </c>
      <c r="AV142" s="121">
        <f t="shared" si="183"/>
        <v>0</v>
      </c>
      <c r="AW142" s="122">
        <f t="shared" si="288"/>
        <v>100000000</v>
      </c>
      <c r="AX142" s="121">
        <f>AW142/F142*100</f>
        <v>100</v>
      </c>
      <c r="AY142" s="110" t="s">
        <v>565</v>
      </c>
      <c r="AZ142" s="110" t="s">
        <v>549</v>
      </c>
      <c r="BA142" s="110" t="s">
        <v>3882</v>
      </c>
      <c r="BB142" s="113">
        <f t="shared" si="305"/>
        <v>0</v>
      </c>
      <c r="BC142" s="113">
        <f t="shared" si="305"/>
        <v>0</v>
      </c>
      <c r="BD142" s="113">
        <f t="shared" si="305"/>
        <v>0</v>
      </c>
      <c r="BE142" s="113">
        <f t="shared" si="305"/>
        <v>0</v>
      </c>
      <c r="BF142" s="113">
        <f t="shared" ref="BF142" si="308">SUM(BF143:BF145)</f>
        <v>0</v>
      </c>
      <c r="BG142" s="113">
        <f t="shared" ref="BG142:BH142" si="309">SUM(BG143:BG145)</f>
        <v>0</v>
      </c>
      <c r="BH142" s="113">
        <f t="shared" si="309"/>
        <v>0</v>
      </c>
      <c r="BI142" s="113">
        <f t="shared" ref="BI142" si="310">SUM(BI143:BI145)</f>
        <v>0</v>
      </c>
      <c r="BJ142" s="113">
        <f t="shared" ref="BJ142:BK142" si="311">SUM(BJ143:BJ145)</f>
        <v>0</v>
      </c>
      <c r="BK142" s="113">
        <f t="shared" si="311"/>
        <v>0</v>
      </c>
      <c r="BL142" s="113">
        <f t="shared" ref="BL142" si="312">SUM(BL143:BL145)</f>
        <v>0</v>
      </c>
    </row>
    <row r="143" spans="2:64">
      <c r="B143" s="172">
        <v>521111</v>
      </c>
      <c r="C143" s="110" t="s">
        <v>90</v>
      </c>
      <c r="D143" s="110"/>
      <c r="E143" s="366"/>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78"/>
        <v>0</v>
      </c>
      <c r="AV143" s="114">
        <f t="shared" si="183"/>
        <v>0</v>
      </c>
      <c r="AW143" s="115">
        <f t="shared" si="288"/>
        <v>45000000</v>
      </c>
      <c r="AX143" s="114">
        <f>AW143/F143*100</f>
        <v>100</v>
      </c>
      <c r="AY143" s="110" t="s">
        <v>565</v>
      </c>
      <c r="AZ143" s="110" t="s">
        <v>549</v>
      </c>
      <c r="BA143" s="110" t="s">
        <v>3882</v>
      </c>
      <c r="BB143" s="111"/>
      <c r="BC143" s="111"/>
      <c r="BD143" s="179"/>
      <c r="BE143" s="111"/>
      <c r="BF143" s="111"/>
      <c r="BG143" s="111"/>
      <c r="BH143" s="111"/>
      <c r="BI143" s="111"/>
      <c r="BJ143" s="111"/>
      <c r="BK143" s="111"/>
      <c r="BL143" s="111"/>
    </row>
    <row r="144" spans="2:64">
      <c r="B144" s="172">
        <v>521811</v>
      </c>
      <c r="C144" s="110" t="s">
        <v>64</v>
      </c>
      <c r="D144" s="110"/>
      <c r="E144" s="366"/>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13">SUM(J144:AS144)</f>
        <v>0</v>
      </c>
      <c r="AV144" s="114">
        <f t="shared" si="183"/>
        <v>0</v>
      </c>
      <c r="AW144" s="115">
        <f t="shared" ref="AW144:AW145" si="314">F144-AU144</f>
        <v>26000000</v>
      </c>
      <c r="AX144" s="114">
        <f t="shared" ref="AX144:AX145" si="315">AW144/F144*100</f>
        <v>100</v>
      </c>
      <c r="AY144" s="110" t="s">
        <v>565</v>
      </c>
      <c r="AZ144" s="110" t="s">
        <v>549</v>
      </c>
      <c r="BA144" s="110" t="s">
        <v>3882</v>
      </c>
      <c r="BB144" s="111"/>
      <c r="BC144" s="111"/>
      <c r="BD144" s="179"/>
      <c r="BE144" s="111"/>
      <c r="BF144" s="111"/>
      <c r="BG144" s="111"/>
      <c r="BH144" s="111"/>
      <c r="BI144" s="111"/>
      <c r="BJ144" s="111"/>
      <c r="BK144" s="111"/>
      <c r="BL144" s="111"/>
    </row>
    <row r="145" spans="2:64">
      <c r="B145" s="172">
        <v>523121</v>
      </c>
      <c r="C145" s="110" t="s">
        <v>99</v>
      </c>
      <c r="D145" s="110"/>
      <c r="E145" s="366"/>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13"/>
        <v>0</v>
      </c>
      <c r="AV145" s="114">
        <f t="shared" si="183"/>
        <v>0</v>
      </c>
      <c r="AW145" s="115">
        <f t="shared" si="314"/>
        <v>29000000</v>
      </c>
      <c r="AX145" s="114">
        <f t="shared" si="315"/>
        <v>100</v>
      </c>
      <c r="AY145" s="110" t="s">
        <v>565</v>
      </c>
      <c r="AZ145" s="110" t="s">
        <v>549</v>
      </c>
      <c r="BA145" s="110" t="s">
        <v>3882</v>
      </c>
      <c r="BB145" s="111"/>
      <c r="BC145" s="111"/>
      <c r="BD145" s="179"/>
      <c r="BE145" s="111"/>
      <c r="BF145" s="111"/>
      <c r="BG145" s="111"/>
      <c r="BH145" s="111"/>
      <c r="BI145" s="111"/>
      <c r="BJ145" s="111"/>
      <c r="BK145" s="111"/>
      <c r="BL145" s="111"/>
    </row>
    <row r="146" spans="2:64">
      <c r="B146" s="124" t="s">
        <v>2248</v>
      </c>
      <c r="C146" s="125" t="s">
        <v>2249</v>
      </c>
      <c r="D146" s="125">
        <v>2</v>
      </c>
      <c r="E146" s="363" t="s">
        <v>42</v>
      </c>
      <c r="F146" s="123">
        <f t="shared" ref="F146:X147" si="316">F147</f>
        <v>540934000</v>
      </c>
      <c r="G146" s="123">
        <f t="shared" si="316"/>
        <v>540934000</v>
      </c>
      <c r="H146" s="123">
        <f t="shared" si="316"/>
        <v>0</v>
      </c>
      <c r="I146" s="123">
        <f t="shared" si="316"/>
        <v>934000</v>
      </c>
      <c r="J146" s="123">
        <f t="shared" si="316"/>
        <v>0</v>
      </c>
      <c r="K146" s="123">
        <f t="shared" si="316"/>
        <v>0</v>
      </c>
      <c r="L146" s="123">
        <f t="shared" si="316"/>
        <v>0</v>
      </c>
      <c r="M146" s="123">
        <f t="shared" si="316"/>
        <v>0</v>
      </c>
      <c r="N146" s="123">
        <f t="shared" si="316"/>
        <v>0</v>
      </c>
      <c r="O146" s="123">
        <f t="shared" si="316"/>
        <v>0</v>
      </c>
      <c r="P146" s="123">
        <f t="shared" si="316"/>
        <v>0</v>
      </c>
      <c r="Q146" s="123">
        <f t="shared" si="316"/>
        <v>0</v>
      </c>
      <c r="R146" s="123">
        <f t="shared" si="316"/>
        <v>0</v>
      </c>
      <c r="S146" s="123">
        <f t="shared" si="316"/>
        <v>0</v>
      </c>
      <c r="T146" s="123">
        <f t="shared" si="316"/>
        <v>0</v>
      </c>
      <c r="U146" s="123">
        <f t="shared" si="316"/>
        <v>0</v>
      </c>
      <c r="V146" s="123">
        <f t="shared" si="316"/>
        <v>540000000</v>
      </c>
      <c r="W146" s="123">
        <f t="shared" si="316"/>
        <v>0</v>
      </c>
      <c r="X146" s="123">
        <f t="shared" si="316"/>
        <v>0</v>
      </c>
      <c r="Y146" s="123">
        <f t="shared" ref="Y146:BC146" si="317">Y147</f>
        <v>0</v>
      </c>
      <c r="Z146" s="123">
        <f t="shared" si="317"/>
        <v>0</v>
      </c>
      <c r="AA146" s="123">
        <f t="shared" si="317"/>
        <v>0</v>
      </c>
      <c r="AB146" s="123">
        <f t="shared" si="317"/>
        <v>0</v>
      </c>
      <c r="AC146" s="123">
        <f t="shared" si="317"/>
        <v>0</v>
      </c>
      <c r="AD146" s="123">
        <f t="shared" si="317"/>
        <v>0</v>
      </c>
      <c r="AE146" s="123">
        <f t="shared" si="317"/>
        <v>0</v>
      </c>
      <c r="AF146" s="123">
        <f t="shared" si="317"/>
        <v>0</v>
      </c>
      <c r="AG146" s="123">
        <f t="shared" si="317"/>
        <v>0</v>
      </c>
      <c r="AH146" s="123">
        <f t="shared" si="317"/>
        <v>0</v>
      </c>
      <c r="AI146" s="123">
        <f t="shared" si="317"/>
        <v>0</v>
      </c>
      <c r="AJ146" s="123">
        <f t="shared" si="317"/>
        <v>0</v>
      </c>
      <c r="AK146" s="123">
        <f t="shared" si="317"/>
        <v>0</v>
      </c>
      <c r="AL146" s="123">
        <f t="shared" si="317"/>
        <v>0</v>
      </c>
      <c r="AM146" s="123">
        <f t="shared" si="317"/>
        <v>0</v>
      </c>
      <c r="AN146" s="123">
        <f t="shared" si="317"/>
        <v>0</v>
      </c>
      <c r="AO146" s="123">
        <f t="shared" si="317"/>
        <v>0</v>
      </c>
      <c r="AP146" s="123">
        <f t="shared" si="317"/>
        <v>0</v>
      </c>
      <c r="AQ146" s="123">
        <f t="shared" si="317"/>
        <v>0</v>
      </c>
      <c r="AR146" s="123">
        <f t="shared" si="317"/>
        <v>0</v>
      </c>
      <c r="AS146" s="123">
        <f t="shared" si="317"/>
        <v>0</v>
      </c>
      <c r="AT146" s="123"/>
      <c r="AU146" s="123">
        <f t="shared" ref="AU146:AU157" si="318">SUM(J146:AS146)</f>
        <v>540000000</v>
      </c>
      <c r="AV146" s="126">
        <f t="shared" si="183"/>
        <v>99.827335682356804</v>
      </c>
      <c r="AW146" s="127">
        <f>F146-AU146</f>
        <v>934000</v>
      </c>
      <c r="AX146" s="126">
        <f>AW146/F146*100</f>
        <v>0.17266431764318754</v>
      </c>
      <c r="AY146" s="110" t="s">
        <v>565</v>
      </c>
      <c r="AZ146" s="110" t="s">
        <v>549</v>
      </c>
      <c r="BA146" s="110" t="s">
        <v>3881</v>
      </c>
      <c r="BB146" s="123">
        <f>BB147</f>
        <v>0</v>
      </c>
      <c r="BC146" s="123">
        <f t="shared" si="317"/>
        <v>0</v>
      </c>
      <c r="BD146" s="123">
        <f t="shared" ref="BC146:BL147" si="319">BD147</f>
        <v>0</v>
      </c>
      <c r="BE146" s="123">
        <f t="shared" si="319"/>
        <v>0</v>
      </c>
      <c r="BF146" s="123">
        <f t="shared" si="319"/>
        <v>0</v>
      </c>
      <c r="BG146" s="123">
        <f t="shared" si="319"/>
        <v>0</v>
      </c>
      <c r="BH146" s="123">
        <f t="shared" si="319"/>
        <v>0</v>
      </c>
      <c r="BI146" s="123">
        <f t="shared" si="319"/>
        <v>0</v>
      </c>
      <c r="BJ146" s="123">
        <f t="shared" si="319"/>
        <v>0</v>
      </c>
      <c r="BK146" s="123">
        <f t="shared" si="319"/>
        <v>0</v>
      </c>
      <c r="BL146" s="123">
        <f t="shared" si="319"/>
        <v>0</v>
      </c>
    </row>
    <row r="147" spans="2:64">
      <c r="B147" s="116" t="s">
        <v>3678</v>
      </c>
      <c r="C147" s="117" t="s">
        <v>2252</v>
      </c>
      <c r="D147" s="117">
        <v>1</v>
      </c>
      <c r="E147" s="364" t="s">
        <v>42</v>
      </c>
      <c r="F147" s="118">
        <f t="shared" si="316"/>
        <v>540934000</v>
      </c>
      <c r="G147" s="118">
        <f t="shared" si="316"/>
        <v>540934000</v>
      </c>
      <c r="H147" s="118">
        <f t="shared" si="316"/>
        <v>0</v>
      </c>
      <c r="I147" s="118">
        <f t="shared" si="316"/>
        <v>934000</v>
      </c>
      <c r="J147" s="118">
        <f t="shared" ref="J147:AS147" si="320">J148</f>
        <v>0</v>
      </c>
      <c r="K147" s="118">
        <f t="shared" si="320"/>
        <v>0</v>
      </c>
      <c r="L147" s="118">
        <f t="shared" si="320"/>
        <v>0</v>
      </c>
      <c r="M147" s="118">
        <f t="shared" si="320"/>
        <v>0</v>
      </c>
      <c r="N147" s="118">
        <f t="shared" si="320"/>
        <v>0</v>
      </c>
      <c r="O147" s="118">
        <f t="shared" si="320"/>
        <v>0</v>
      </c>
      <c r="P147" s="118">
        <f t="shared" si="320"/>
        <v>0</v>
      </c>
      <c r="Q147" s="118">
        <f t="shared" si="320"/>
        <v>0</v>
      </c>
      <c r="R147" s="118">
        <f t="shared" si="320"/>
        <v>0</v>
      </c>
      <c r="S147" s="118">
        <f t="shared" si="320"/>
        <v>0</v>
      </c>
      <c r="T147" s="118">
        <f t="shared" si="320"/>
        <v>0</v>
      </c>
      <c r="U147" s="118">
        <f t="shared" si="320"/>
        <v>0</v>
      </c>
      <c r="V147" s="118">
        <f t="shared" si="320"/>
        <v>540000000</v>
      </c>
      <c r="W147" s="118">
        <f t="shared" si="320"/>
        <v>0</v>
      </c>
      <c r="X147" s="118">
        <f t="shared" si="320"/>
        <v>0</v>
      </c>
      <c r="Y147" s="118">
        <f t="shared" si="320"/>
        <v>0</v>
      </c>
      <c r="Z147" s="118">
        <f t="shared" si="320"/>
        <v>0</v>
      </c>
      <c r="AA147" s="118">
        <f t="shared" si="320"/>
        <v>0</v>
      </c>
      <c r="AB147" s="118">
        <f t="shared" si="320"/>
        <v>0</v>
      </c>
      <c r="AC147" s="118">
        <f t="shared" si="320"/>
        <v>0</v>
      </c>
      <c r="AD147" s="118">
        <f t="shared" si="320"/>
        <v>0</v>
      </c>
      <c r="AE147" s="118">
        <f t="shared" si="320"/>
        <v>0</v>
      </c>
      <c r="AF147" s="118">
        <f t="shared" si="320"/>
        <v>0</v>
      </c>
      <c r="AG147" s="118">
        <f t="shared" si="320"/>
        <v>0</v>
      </c>
      <c r="AH147" s="118">
        <f t="shared" si="320"/>
        <v>0</v>
      </c>
      <c r="AI147" s="118">
        <f t="shared" si="320"/>
        <v>0</v>
      </c>
      <c r="AJ147" s="118">
        <f t="shared" si="320"/>
        <v>0</v>
      </c>
      <c r="AK147" s="118">
        <f t="shared" si="320"/>
        <v>0</v>
      </c>
      <c r="AL147" s="118">
        <f t="shared" si="320"/>
        <v>0</v>
      </c>
      <c r="AM147" s="118">
        <f t="shared" si="320"/>
        <v>0</v>
      </c>
      <c r="AN147" s="118">
        <f t="shared" si="320"/>
        <v>0</v>
      </c>
      <c r="AO147" s="118">
        <f t="shared" si="320"/>
        <v>0</v>
      </c>
      <c r="AP147" s="118">
        <f t="shared" si="320"/>
        <v>0</v>
      </c>
      <c r="AQ147" s="118">
        <f t="shared" si="320"/>
        <v>0</v>
      </c>
      <c r="AR147" s="118">
        <f t="shared" si="320"/>
        <v>0</v>
      </c>
      <c r="AS147" s="118">
        <f t="shared" si="320"/>
        <v>0</v>
      </c>
      <c r="AT147" s="118"/>
      <c r="AU147" s="118">
        <f t="shared" si="318"/>
        <v>540000000</v>
      </c>
      <c r="AV147" s="119">
        <f t="shared" si="183"/>
        <v>99.827335682356804</v>
      </c>
      <c r="AW147" s="120">
        <f t="shared" ref="AW147" si="321">F147-AU147</f>
        <v>934000</v>
      </c>
      <c r="AX147" s="119">
        <f t="shared" ref="AX147" si="322">AW147/F147*100</f>
        <v>0.17266431764318754</v>
      </c>
      <c r="AY147" s="110" t="s">
        <v>565</v>
      </c>
      <c r="AZ147" s="110" t="s">
        <v>549</v>
      </c>
      <c r="BA147" s="110" t="s">
        <v>3881</v>
      </c>
      <c r="BB147" s="118">
        <f>BB148</f>
        <v>0</v>
      </c>
      <c r="BC147" s="118">
        <f t="shared" si="319"/>
        <v>0</v>
      </c>
      <c r="BD147" s="118">
        <f t="shared" si="319"/>
        <v>0</v>
      </c>
      <c r="BE147" s="118">
        <f t="shared" si="319"/>
        <v>0</v>
      </c>
      <c r="BF147" s="118">
        <f t="shared" si="319"/>
        <v>0</v>
      </c>
      <c r="BG147" s="118">
        <f t="shared" si="319"/>
        <v>0</v>
      </c>
      <c r="BH147" s="118">
        <f t="shared" si="319"/>
        <v>0</v>
      </c>
      <c r="BI147" s="118">
        <f t="shared" si="319"/>
        <v>0</v>
      </c>
      <c r="BJ147" s="118">
        <f t="shared" si="319"/>
        <v>0</v>
      </c>
      <c r="BK147" s="118">
        <f t="shared" si="319"/>
        <v>0</v>
      </c>
      <c r="BL147" s="118">
        <f t="shared" si="319"/>
        <v>0</v>
      </c>
    </row>
    <row r="148" spans="2:64">
      <c r="B148" s="116">
        <v>301</v>
      </c>
      <c r="C148" s="117" t="s">
        <v>2269</v>
      </c>
      <c r="D148" s="117"/>
      <c r="E148" s="364"/>
      <c r="F148" s="118">
        <f>SUM(F149,F151)</f>
        <v>540934000</v>
      </c>
      <c r="G148" s="118">
        <f>SUM(G149,G151)</f>
        <v>540934000</v>
      </c>
      <c r="H148" s="118">
        <f t="shared" ref="H148:AS148" si="323">SUM(H149,H151)</f>
        <v>0</v>
      </c>
      <c r="I148" s="118">
        <f t="shared" si="323"/>
        <v>934000</v>
      </c>
      <c r="J148" s="118">
        <f t="shared" si="323"/>
        <v>0</v>
      </c>
      <c r="K148" s="118">
        <f t="shared" si="323"/>
        <v>0</v>
      </c>
      <c r="L148" s="118">
        <f t="shared" si="323"/>
        <v>0</v>
      </c>
      <c r="M148" s="118">
        <f t="shared" si="323"/>
        <v>0</v>
      </c>
      <c r="N148" s="118">
        <f t="shared" si="323"/>
        <v>0</v>
      </c>
      <c r="O148" s="118">
        <f t="shared" si="323"/>
        <v>0</v>
      </c>
      <c r="P148" s="118">
        <f t="shared" si="323"/>
        <v>0</v>
      </c>
      <c r="Q148" s="118">
        <f t="shared" si="323"/>
        <v>0</v>
      </c>
      <c r="R148" s="118">
        <f t="shared" si="323"/>
        <v>0</v>
      </c>
      <c r="S148" s="118">
        <f t="shared" si="323"/>
        <v>0</v>
      </c>
      <c r="T148" s="118">
        <f t="shared" si="323"/>
        <v>0</v>
      </c>
      <c r="U148" s="118">
        <f t="shared" si="323"/>
        <v>0</v>
      </c>
      <c r="V148" s="118">
        <f t="shared" si="323"/>
        <v>540000000</v>
      </c>
      <c r="W148" s="118">
        <f t="shared" si="323"/>
        <v>0</v>
      </c>
      <c r="X148" s="118">
        <f t="shared" si="323"/>
        <v>0</v>
      </c>
      <c r="Y148" s="118">
        <f t="shared" si="323"/>
        <v>0</v>
      </c>
      <c r="Z148" s="118">
        <f t="shared" si="323"/>
        <v>0</v>
      </c>
      <c r="AA148" s="118">
        <f t="shared" si="323"/>
        <v>0</v>
      </c>
      <c r="AB148" s="118">
        <f t="shared" si="323"/>
        <v>0</v>
      </c>
      <c r="AC148" s="118">
        <f t="shared" si="323"/>
        <v>0</v>
      </c>
      <c r="AD148" s="118">
        <f t="shared" si="323"/>
        <v>0</v>
      </c>
      <c r="AE148" s="118">
        <f t="shared" si="323"/>
        <v>0</v>
      </c>
      <c r="AF148" s="118">
        <f t="shared" si="323"/>
        <v>0</v>
      </c>
      <c r="AG148" s="118">
        <f t="shared" si="323"/>
        <v>0</v>
      </c>
      <c r="AH148" s="118">
        <f t="shared" si="323"/>
        <v>0</v>
      </c>
      <c r="AI148" s="118">
        <f t="shared" si="323"/>
        <v>0</v>
      </c>
      <c r="AJ148" s="118">
        <f t="shared" si="323"/>
        <v>0</v>
      </c>
      <c r="AK148" s="118">
        <f t="shared" si="323"/>
        <v>0</v>
      </c>
      <c r="AL148" s="118">
        <f t="shared" si="323"/>
        <v>0</v>
      </c>
      <c r="AM148" s="118">
        <f t="shared" si="323"/>
        <v>0</v>
      </c>
      <c r="AN148" s="118">
        <f t="shared" si="323"/>
        <v>0</v>
      </c>
      <c r="AO148" s="118">
        <f t="shared" si="323"/>
        <v>0</v>
      </c>
      <c r="AP148" s="118">
        <f t="shared" si="323"/>
        <v>0</v>
      </c>
      <c r="AQ148" s="118">
        <f t="shared" si="323"/>
        <v>0</v>
      </c>
      <c r="AR148" s="118">
        <f t="shared" si="323"/>
        <v>0</v>
      </c>
      <c r="AS148" s="118">
        <f t="shared" si="323"/>
        <v>0</v>
      </c>
      <c r="AT148" s="118"/>
      <c r="AU148" s="118">
        <f t="shared" si="318"/>
        <v>540000000</v>
      </c>
      <c r="AV148" s="119">
        <f t="shared" ref="AV148:AV221" si="324">IFERROR(AU148/F148*100,0)</f>
        <v>99.827335682356804</v>
      </c>
      <c r="AW148" s="120">
        <f t="shared" ref="AW148" si="325">F148-AU148</f>
        <v>934000</v>
      </c>
      <c r="AX148" s="119">
        <f t="shared" ref="AX148" si="326">AW148/F148*100</f>
        <v>0.17266431764318754</v>
      </c>
      <c r="AY148" s="110" t="s">
        <v>565</v>
      </c>
      <c r="AZ148" s="110" t="s">
        <v>549</v>
      </c>
      <c r="BA148" s="110" t="s">
        <v>3881</v>
      </c>
      <c r="BB148" s="118">
        <f>SUM(BB149,BB151)</f>
        <v>0</v>
      </c>
      <c r="BC148" s="118">
        <f t="shared" ref="BC148:BK148" si="327">SUM(BC149,BC151)</f>
        <v>0</v>
      </c>
      <c r="BD148" s="118">
        <f t="shared" si="327"/>
        <v>0</v>
      </c>
      <c r="BE148" s="118">
        <f t="shared" si="327"/>
        <v>0</v>
      </c>
      <c r="BF148" s="118">
        <f t="shared" si="327"/>
        <v>0</v>
      </c>
      <c r="BG148" s="118">
        <f t="shared" si="327"/>
        <v>0</v>
      </c>
      <c r="BH148" s="118">
        <f t="shared" si="327"/>
        <v>0</v>
      </c>
      <c r="BI148" s="118">
        <f t="shared" si="327"/>
        <v>0</v>
      </c>
      <c r="BJ148" s="118">
        <f t="shared" si="327"/>
        <v>0</v>
      </c>
      <c r="BK148" s="118">
        <f t="shared" si="327"/>
        <v>0</v>
      </c>
      <c r="BL148" s="118">
        <f t="shared" ref="BL148" si="328">SUM(BL149,BL151)</f>
        <v>0</v>
      </c>
    </row>
    <row r="149" spans="2:64">
      <c r="B149" s="174" t="s">
        <v>8</v>
      </c>
      <c r="C149" s="112" t="s">
        <v>2271</v>
      </c>
      <c r="D149" s="112"/>
      <c r="E149" s="358"/>
      <c r="F149" s="113">
        <f t="shared" ref="F149:BB151" si="329">SUM(F150)</f>
        <v>540000000</v>
      </c>
      <c r="G149" s="113">
        <f t="shared" si="329"/>
        <v>540000000</v>
      </c>
      <c r="H149" s="113">
        <f t="shared" si="329"/>
        <v>0</v>
      </c>
      <c r="I149" s="113">
        <f t="shared" si="329"/>
        <v>0</v>
      </c>
      <c r="J149" s="113">
        <f t="shared" si="329"/>
        <v>0</v>
      </c>
      <c r="K149" s="113">
        <f t="shared" si="329"/>
        <v>0</v>
      </c>
      <c r="L149" s="113">
        <f t="shared" si="329"/>
        <v>0</v>
      </c>
      <c r="M149" s="113">
        <f t="shared" si="329"/>
        <v>0</v>
      </c>
      <c r="N149" s="113">
        <f t="shared" si="329"/>
        <v>0</v>
      </c>
      <c r="O149" s="113">
        <f t="shared" si="329"/>
        <v>0</v>
      </c>
      <c r="P149" s="113">
        <f t="shared" si="329"/>
        <v>0</v>
      </c>
      <c r="Q149" s="113">
        <f t="shared" si="329"/>
        <v>0</v>
      </c>
      <c r="R149" s="113">
        <f t="shared" si="329"/>
        <v>0</v>
      </c>
      <c r="S149" s="113">
        <f t="shared" si="329"/>
        <v>0</v>
      </c>
      <c r="T149" s="113">
        <f t="shared" si="329"/>
        <v>0</v>
      </c>
      <c r="U149" s="113">
        <f t="shared" si="329"/>
        <v>0</v>
      </c>
      <c r="V149" s="113">
        <f t="shared" si="329"/>
        <v>540000000</v>
      </c>
      <c r="W149" s="113">
        <f t="shared" si="329"/>
        <v>0</v>
      </c>
      <c r="X149" s="113">
        <f t="shared" si="329"/>
        <v>0</v>
      </c>
      <c r="Y149" s="113">
        <f t="shared" si="329"/>
        <v>0</v>
      </c>
      <c r="Z149" s="113">
        <f t="shared" si="329"/>
        <v>0</v>
      </c>
      <c r="AA149" s="113">
        <f t="shared" si="329"/>
        <v>0</v>
      </c>
      <c r="AB149" s="113">
        <f t="shared" si="329"/>
        <v>0</v>
      </c>
      <c r="AC149" s="113">
        <f t="shared" si="329"/>
        <v>0</v>
      </c>
      <c r="AD149" s="113">
        <f t="shared" si="329"/>
        <v>0</v>
      </c>
      <c r="AE149" s="113">
        <f t="shared" si="329"/>
        <v>0</v>
      </c>
      <c r="AF149" s="113">
        <f t="shared" si="329"/>
        <v>0</v>
      </c>
      <c r="AG149" s="113">
        <f t="shared" si="329"/>
        <v>0</v>
      </c>
      <c r="AH149" s="113">
        <f t="shared" si="329"/>
        <v>0</v>
      </c>
      <c r="AI149" s="113">
        <f t="shared" si="329"/>
        <v>0</v>
      </c>
      <c r="AJ149" s="113">
        <f t="shared" si="329"/>
        <v>0</v>
      </c>
      <c r="AK149" s="113">
        <f t="shared" si="329"/>
        <v>0</v>
      </c>
      <c r="AL149" s="113">
        <f t="shared" si="329"/>
        <v>0</v>
      </c>
      <c r="AM149" s="113">
        <f t="shared" si="329"/>
        <v>0</v>
      </c>
      <c r="AN149" s="113">
        <f t="shared" si="329"/>
        <v>0</v>
      </c>
      <c r="AO149" s="113">
        <f t="shared" si="329"/>
        <v>0</v>
      </c>
      <c r="AP149" s="113">
        <f t="shared" si="329"/>
        <v>0</v>
      </c>
      <c r="AQ149" s="113">
        <f t="shared" si="329"/>
        <v>0</v>
      </c>
      <c r="AR149" s="113">
        <f t="shared" si="329"/>
        <v>0</v>
      </c>
      <c r="AS149" s="113">
        <f t="shared" si="329"/>
        <v>0</v>
      </c>
      <c r="AT149" s="113"/>
      <c r="AU149" s="113">
        <f>SUM(J149:AS149)</f>
        <v>540000000</v>
      </c>
      <c r="AV149" s="121">
        <f t="shared" si="324"/>
        <v>100</v>
      </c>
      <c r="AW149" s="122">
        <f>F149-AU149</f>
        <v>0</v>
      </c>
      <c r="AX149" s="121">
        <f>AW149/F149*100</f>
        <v>0</v>
      </c>
      <c r="AY149" s="110" t="s">
        <v>565</v>
      </c>
      <c r="AZ149" s="110" t="s">
        <v>549</v>
      </c>
      <c r="BA149" s="110" t="s">
        <v>3881</v>
      </c>
      <c r="BB149" s="113">
        <f t="shared" si="329"/>
        <v>0</v>
      </c>
      <c r="BC149" s="113">
        <f>SUM(BC150)</f>
        <v>0</v>
      </c>
      <c r="BD149" s="113">
        <f>SUM(BD150)</f>
        <v>0</v>
      </c>
      <c r="BE149" s="113">
        <f t="shared" ref="BE149:BL149" si="330">SUM(BE150)</f>
        <v>0</v>
      </c>
      <c r="BF149" s="113">
        <f t="shared" si="330"/>
        <v>0</v>
      </c>
      <c r="BG149" s="113">
        <f t="shared" si="330"/>
        <v>0</v>
      </c>
      <c r="BH149" s="113">
        <f t="shared" si="330"/>
        <v>0</v>
      </c>
      <c r="BI149" s="113">
        <f t="shared" si="330"/>
        <v>0</v>
      </c>
      <c r="BJ149" s="113">
        <f t="shared" si="330"/>
        <v>0</v>
      </c>
      <c r="BK149" s="113">
        <f t="shared" si="330"/>
        <v>0</v>
      </c>
      <c r="BL149" s="113">
        <f t="shared" si="330"/>
        <v>0</v>
      </c>
    </row>
    <row r="150" spans="2:64">
      <c r="B150" s="172">
        <v>532111</v>
      </c>
      <c r="C150" s="110" t="s">
        <v>43</v>
      </c>
      <c r="D150" s="110"/>
      <c r="E150" s="366"/>
      <c r="F150" s="111">
        <v>540000000</v>
      </c>
      <c r="G150" s="111">
        <v>540000000</v>
      </c>
      <c r="H150" s="111"/>
      <c r="I150" s="111">
        <f t="shared" ref="I150" si="331">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18"/>
        <v>540000000</v>
      </c>
      <c r="AV150" s="114">
        <f t="shared" si="324"/>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row>
    <row r="151" spans="2:64">
      <c r="B151" s="174" t="s">
        <v>508</v>
      </c>
      <c r="C151" s="112" t="s">
        <v>4820</v>
      </c>
      <c r="D151" s="112"/>
      <c r="E151" s="358"/>
      <c r="F151" s="113">
        <f t="shared" si="329"/>
        <v>934000</v>
      </c>
      <c r="G151" s="113">
        <f t="shared" si="329"/>
        <v>934000</v>
      </c>
      <c r="H151" s="113">
        <f t="shared" si="329"/>
        <v>0</v>
      </c>
      <c r="I151" s="113">
        <f t="shared" si="329"/>
        <v>934000</v>
      </c>
      <c r="J151" s="113">
        <f t="shared" si="329"/>
        <v>0</v>
      </c>
      <c r="K151" s="113">
        <f t="shared" si="329"/>
        <v>0</v>
      </c>
      <c r="L151" s="113">
        <f t="shared" si="329"/>
        <v>0</v>
      </c>
      <c r="M151" s="113">
        <f t="shared" si="329"/>
        <v>0</v>
      </c>
      <c r="N151" s="113">
        <f t="shared" si="329"/>
        <v>0</v>
      </c>
      <c r="O151" s="113">
        <f t="shared" si="329"/>
        <v>0</v>
      </c>
      <c r="P151" s="113">
        <f t="shared" si="329"/>
        <v>0</v>
      </c>
      <c r="Q151" s="113">
        <f t="shared" si="329"/>
        <v>0</v>
      </c>
      <c r="R151" s="113">
        <f t="shared" si="329"/>
        <v>0</v>
      </c>
      <c r="S151" s="113">
        <f t="shared" si="329"/>
        <v>0</v>
      </c>
      <c r="T151" s="113">
        <f t="shared" si="329"/>
        <v>0</v>
      </c>
      <c r="U151" s="113">
        <f t="shared" si="329"/>
        <v>0</v>
      </c>
      <c r="V151" s="113">
        <f t="shared" si="329"/>
        <v>0</v>
      </c>
      <c r="W151" s="113">
        <f t="shared" si="329"/>
        <v>0</v>
      </c>
      <c r="X151" s="113">
        <f t="shared" si="329"/>
        <v>0</v>
      </c>
      <c r="Y151" s="113">
        <f t="shared" si="329"/>
        <v>0</v>
      </c>
      <c r="Z151" s="113">
        <f t="shared" si="329"/>
        <v>0</v>
      </c>
      <c r="AA151" s="113">
        <f t="shared" si="329"/>
        <v>0</v>
      </c>
      <c r="AB151" s="113">
        <f t="shared" si="329"/>
        <v>0</v>
      </c>
      <c r="AC151" s="113">
        <f t="shared" si="329"/>
        <v>0</v>
      </c>
      <c r="AD151" s="113">
        <f t="shared" si="329"/>
        <v>0</v>
      </c>
      <c r="AE151" s="113">
        <f t="shared" si="329"/>
        <v>0</v>
      </c>
      <c r="AF151" s="113">
        <f t="shared" si="329"/>
        <v>0</v>
      </c>
      <c r="AG151" s="113">
        <f t="shared" si="329"/>
        <v>0</v>
      </c>
      <c r="AH151" s="113">
        <f t="shared" si="329"/>
        <v>0</v>
      </c>
      <c r="AI151" s="113">
        <f t="shared" si="329"/>
        <v>0</v>
      </c>
      <c r="AJ151" s="113">
        <f t="shared" si="329"/>
        <v>0</v>
      </c>
      <c r="AK151" s="113">
        <f t="shared" si="329"/>
        <v>0</v>
      </c>
      <c r="AL151" s="113">
        <f t="shared" si="329"/>
        <v>0</v>
      </c>
      <c r="AM151" s="113">
        <f t="shared" si="329"/>
        <v>0</v>
      </c>
      <c r="AN151" s="113">
        <f t="shared" si="329"/>
        <v>0</v>
      </c>
      <c r="AO151" s="113">
        <f t="shared" si="329"/>
        <v>0</v>
      </c>
      <c r="AP151" s="113">
        <f t="shared" si="329"/>
        <v>0</v>
      </c>
      <c r="AQ151" s="113">
        <f t="shared" si="329"/>
        <v>0</v>
      </c>
      <c r="AR151" s="113">
        <f t="shared" si="329"/>
        <v>0</v>
      </c>
      <c r="AS151" s="113">
        <f t="shared" si="329"/>
        <v>0</v>
      </c>
      <c r="AT151" s="113"/>
      <c r="AU151" s="113">
        <f>SUM(J151:AS151)</f>
        <v>0</v>
      </c>
      <c r="AV151" s="121">
        <f t="shared" ref="AV151:AV152" si="332">IFERROR(AU151/F151*100,0)</f>
        <v>0</v>
      </c>
      <c r="AW151" s="122">
        <f>F151-AU151</f>
        <v>934000</v>
      </c>
      <c r="AX151" s="121">
        <f>AW151/F151*100</f>
        <v>100</v>
      </c>
      <c r="AY151" s="110" t="s">
        <v>565</v>
      </c>
      <c r="AZ151" s="110" t="s">
        <v>549</v>
      </c>
      <c r="BA151" s="110" t="s">
        <v>3881</v>
      </c>
      <c r="BB151" s="113">
        <f>BB152</f>
        <v>0</v>
      </c>
      <c r="BC151" s="113">
        <f t="shared" ref="BC151:BL151" si="333">BC152</f>
        <v>0</v>
      </c>
      <c r="BD151" s="113">
        <f t="shared" si="333"/>
        <v>0</v>
      </c>
      <c r="BE151" s="113">
        <f t="shared" si="333"/>
        <v>0</v>
      </c>
      <c r="BF151" s="113">
        <f t="shared" si="333"/>
        <v>0</v>
      </c>
      <c r="BG151" s="113">
        <f t="shared" si="333"/>
        <v>0</v>
      </c>
      <c r="BH151" s="113">
        <f t="shared" si="333"/>
        <v>0</v>
      </c>
      <c r="BI151" s="113">
        <f t="shared" si="333"/>
        <v>0</v>
      </c>
      <c r="BJ151" s="113">
        <f t="shared" si="333"/>
        <v>0</v>
      </c>
      <c r="BK151" s="113">
        <f t="shared" si="333"/>
        <v>0</v>
      </c>
      <c r="BL151" s="113">
        <f t="shared" si="333"/>
        <v>0</v>
      </c>
    </row>
    <row r="152" spans="2:64">
      <c r="B152" s="172">
        <v>532111</v>
      </c>
      <c r="C152" s="110" t="s">
        <v>43</v>
      </c>
      <c r="D152" s="110"/>
      <c r="E152" s="366"/>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34">SUM(J152:AS152)</f>
        <v>0</v>
      </c>
      <c r="AV152" s="114">
        <f t="shared" si="332"/>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row>
    <row r="153" spans="2:64">
      <c r="B153" s="124" t="s">
        <v>2445</v>
      </c>
      <c r="C153" s="125" t="s">
        <v>2446</v>
      </c>
      <c r="D153" s="125">
        <v>5</v>
      </c>
      <c r="E153" s="363" t="s">
        <v>3681</v>
      </c>
      <c r="F153" s="123">
        <f>F154+F174+F195</f>
        <v>1538790000</v>
      </c>
      <c r="G153" s="123">
        <f>G154+G174+G195</f>
        <v>1538790000</v>
      </c>
      <c r="H153" s="123">
        <f>H154+H174+H195</f>
        <v>0</v>
      </c>
      <c r="I153" s="123">
        <f>I154+I174+I195</f>
        <v>990500000</v>
      </c>
      <c r="J153" s="123">
        <f t="shared" ref="J153" si="335">J154+J174+J195</f>
        <v>0</v>
      </c>
      <c r="K153" s="123">
        <f t="shared" ref="K153:BB153" si="336">K154+K174+K195</f>
        <v>0</v>
      </c>
      <c r="L153" s="123">
        <f t="shared" si="336"/>
        <v>0</v>
      </c>
      <c r="M153" s="123">
        <f t="shared" si="336"/>
        <v>10597800</v>
      </c>
      <c r="N153" s="123">
        <f t="shared" si="336"/>
        <v>0</v>
      </c>
      <c r="O153" s="123">
        <f t="shared" si="336"/>
        <v>0</v>
      </c>
      <c r="P153" s="123">
        <f t="shared" si="336"/>
        <v>0</v>
      </c>
      <c r="Q153" s="123">
        <f t="shared" si="336"/>
        <v>30344500</v>
      </c>
      <c r="R153" s="123">
        <f t="shared" si="336"/>
        <v>93601693</v>
      </c>
      <c r="S153" s="123">
        <f t="shared" si="336"/>
        <v>22589500</v>
      </c>
      <c r="T153" s="123">
        <f t="shared" si="336"/>
        <v>19929200</v>
      </c>
      <c r="U153" s="123">
        <f t="shared" si="336"/>
        <v>0</v>
      </c>
      <c r="V153" s="123">
        <f t="shared" si="336"/>
        <v>9172500</v>
      </c>
      <c r="W153" s="123">
        <f t="shared" si="336"/>
        <v>20182883</v>
      </c>
      <c r="X153" s="123">
        <f t="shared" si="336"/>
        <v>82150655</v>
      </c>
      <c r="Y153" s="123">
        <f t="shared" si="336"/>
        <v>61042631</v>
      </c>
      <c r="Z153" s="123">
        <f t="shared" si="336"/>
        <v>0</v>
      </c>
      <c r="AA153" s="123">
        <f t="shared" si="336"/>
        <v>4670000</v>
      </c>
      <c r="AB153" s="123">
        <f t="shared" si="336"/>
        <v>7034750</v>
      </c>
      <c r="AC153" s="123">
        <f t="shared" si="336"/>
        <v>13219000</v>
      </c>
      <c r="AD153" s="123">
        <f t="shared" si="336"/>
        <v>0</v>
      </c>
      <c r="AE153" s="123">
        <f t="shared" si="336"/>
        <v>0</v>
      </c>
      <c r="AF153" s="123">
        <f t="shared" si="336"/>
        <v>0</v>
      </c>
      <c r="AG153" s="123">
        <f t="shared" si="336"/>
        <v>27296740</v>
      </c>
      <c r="AH153" s="123">
        <f t="shared" si="336"/>
        <v>0</v>
      </c>
      <c r="AI153" s="123">
        <f t="shared" si="336"/>
        <v>0</v>
      </c>
      <c r="AJ153" s="123">
        <f t="shared" si="336"/>
        <v>0</v>
      </c>
      <c r="AK153" s="123">
        <f t="shared" si="336"/>
        <v>0</v>
      </c>
      <c r="AL153" s="123">
        <f t="shared" si="336"/>
        <v>0</v>
      </c>
      <c r="AM153" s="123">
        <f t="shared" si="336"/>
        <v>0</v>
      </c>
      <c r="AN153" s="123">
        <f t="shared" si="336"/>
        <v>0</v>
      </c>
      <c r="AO153" s="123">
        <f t="shared" si="336"/>
        <v>0</v>
      </c>
      <c r="AP153" s="123">
        <f t="shared" si="336"/>
        <v>0</v>
      </c>
      <c r="AQ153" s="123">
        <f t="shared" si="336"/>
        <v>0</v>
      </c>
      <c r="AR153" s="123">
        <f t="shared" si="336"/>
        <v>0</v>
      </c>
      <c r="AS153" s="123">
        <f t="shared" si="336"/>
        <v>0</v>
      </c>
      <c r="AT153" s="123"/>
      <c r="AU153" s="123">
        <f t="shared" si="318"/>
        <v>401831852</v>
      </c>
      <c r="AV153" s="126">
        <f t="shared" si="324"/>
        <v>26.113495148785738</v>
      </c>
      <c r="AW153" s="127">
        <f>F153-AU153</f>
        <v>1136958148</v>
      </c>
      <c r="AX153" s="126">
        <f>AW153/F153*100</f>
        <v>73.886504851214269</v>
      </c>
      <c r="AY153" s="110"/>
      <c r="AZ153" s="110"/>
      <c r="BA153" s="110" t="s">
        <v>3804</v>
      </c>
      <c r="BB153" s="123">
        <f t="shared" si="336"/>
        <v>0</v>
      </c>
      <c r="BC153" s="123">
        <f t="shared" ref="BC153:BD153" si="337">BC154+BC174+BC195</f>
        <v>93601693</v>
      </c>
      <c r="BD153" s="123">
        <f t="shared" si="337"/>
        <v>30344500</v>
      </c>
      <c r="BE153" s="123">
        <f t="shared" ref="BE153" si="338">BE154+BE174+BE195</f>
        <v>19929200</v>
      </c>
      <c r="BF153" s="123">
        <f t="shared" ref="BF153" si="339">BF154+BF174+BF195</f>
        <v>10000000</v>
      </c>
      <c r="BG153" s="123">
        <f t="shared" ref="BG153:BH153" si="340">BG154+BG174+BG195</f>
        <v>10182883</v>
      </c>
      <c r="BH153" s="123">
        <f t="shared" si="340"/>
        <v>82150655</v>
      </c>
      <c r="BI153" s="123">
        <f t="shared" ref="BI153:BJ153" si="341">BI154+BI174+BI195</f>
        <v>4670000</v>
      </c>
      <c r="BJ153" s="123">
        <f t="shared" si="341"/>
        <v>11209000</v>
      </c>
      <c r="BK153" s="123">
        <f t="shared" ref="BK153:BL153" si="342">BK154+BK174+BK195</f>
        <v>2010000</v>
      </c>
      <c r="BL153" s="123">
        <f t="shared" si="342"/>
        <v>27296740</v>
      </c>
    </row>
    <row r="154" spans="2:64">
      <c r="B154" s="116" t="s">
        <v>3682</v>
      </c>
      <c r="C154" s="117" t="s">
        <v>2449</v>
      </c>
      <c r="D154" s="117">
        <v>1</v>
      </c>
      <c r="E154" s="364" t="s">
        <v>3681</v>
      </c>
      <c r="F154" s="118">
        <f>F155</f>
        <v>615138000</v>
      </c>
      <c r="G154" s="118">
        <f>G155</f>
        <v>615138000</v>
      </c>
      <c r="H154" s="118">
        <f>H155</f>
        <v>0</v>
      </c>
      <c r="I154" s="118">
        <f>I155</f>
        <v>434566000</v>
      </c>
      <c r="J154" s="118">
        <f t="shared" ref="J154:BL154" si="343">J155</f>
        <v>0</v>
      </c>
      <c r="K154" s="118">
        <f t="shared" si="343"/>
        <v>0</v>
      </c>
      <c r="L154" s="118">
        <f t="shared" si="343"/>
        <v>0</v>
      </c>
      <c r="M154" s="118">
        <f t="shared" si="343"/>
        <v>10597800</v>
      </c>
      <c r="N154" s="118">
        <f t="shared" si="343"/>
        <v>0</v>
      </c>
      <c r="O154" s="118">
        <f t="shared" si="343"/>
        <v>0</v>
      </c>
      <c r="P154" s="118">
        <f t="shared" si="343"/>
        <v>0</v>
      </c>
      <c r="Q154" s="118">
        <f t="shared" si="343"/>
        <v>7845000</v>
      </c>
      <c r="R154" s="118">
        <f t="shared" si="343"/>
        <v>37430665</v>
      </c>
      <c r="S154" s="118">
        <f t="shared" si="343"/>
        <v>6535000</v>
      </c>
      <c r="T154" s="118">
        <f t="shared" si="343"/>
        <v>0</v>
      </c>
      <c r="U154" s="118">
        <f t="shared" si="343"/>
        <v>0</v>
      </c>
      <c r="V154" s="118">
        <f t="shared" si="343"/>
        <v>9172500</v>
      </c>
      <c r="W154" s="118">
        <f t="shared" si="343"/>
        <v>0</v>
      </c>
      <c r="X154" s="118">
        <f t="shared" si="343"/>
        <v>19898480</v>
      </c>
      <c r="Y154" s="118">
        <f t="shared" si="343"/>
        <v>20457100</v>
      </c>
      <c r="Z154" s="118">
        <f t="shared" si="343"/>
        <v>0</v>
      </c>
      <c r="AA154" s="118">
        <f t="shared" si="343"/>
        <v>0</v>
      </c>
      <c r="AB154" s="118">
        <f t="shared" si="343"/>
        <v>2778750</v>
      </c>
      <c r="AC154" s="118">
        <f t="shared" si="343"/>
        <v>0</v>
      </c>
      <c r="AD154" s="118">
        <f t="shared" si="343"/>
        <v>0</v>
      </c>
      <c r="AE154" s="118">
        <f t="shared" si="343"/>
        <v>0</v>
      </c>
      <c r="AF154" s="118">
        <f t="shared" si="343"/>
        <v>0</v>
      </c>
      <c r="AG154" s="118">
        <f t="shared" si="343"/>
        <v>12043081</v>
      </c>
      <c r="AH154" s="118">
        <f t="shared" si="343"/>
        <v>0</v>
      </c>
      <c r="AI154" s="118">
        <f t="shared" si="343"/>
        <v>0</v>
      </c>
      <c r="AJ154" s="118">
        <f t="shared" si="343"/>
        <v>0</v>
      </c>
      <c r="AK154" s="118">
        <f t="shared" si="343"/>
        <v>0</v>
      </c>
      <c r="AL154" s="118">
        <f t="shared" si="343"/>
        <v>0</v>
      </c>
      <c r="AM154" s="118">
        <f t="shared" si="343"/>
        <v>0</v>
      </c>
      <c r="AN154" s="118">
        <f t="shared" si="343"/>
        <v>0</v>
      </c>
      <c r="AO154" s="118">
        <f t="shared" si="343"/>
        <v>0</v>
      </c>
      <c r="AP154" s="118">
        <f t="shared" si="343"/>
        <v>0</v>
      </c>
      <c r="AQ154" s="118">
        <f t="shared" si="343"/>
        <v>0</v>
      </c>
      <c r="AR154" s="118">
        <f t="shared" si="343"/>
        <v>0</v>
      </c>
      <c r="AS154" s="118">
        <f t="shared" si="343"/>
        <v>0</v>
      </c>
      <c r="AT154" s="118"/>
      <c r="AU154" s="118">
        <f t="shared" si="318"/>
        <v>126758376</v>
      </c>
      <c r="AV154" s="119">
        <f t="shared" si="324"/>
        <v>20.606494152531628</v>
      </c>
      <c r="AW154" s="120">
        <f t="shared" ref="AW154:AW155" si="344">F154-AU154</f>
        <v>488379624</v>
      </c>
      <c r="AX154" s="119">
        <f t="shared" ref="AX154:AX155" si="345">AW154/F154*100</f>
        <v>79.393505847468376</v>
      </c>
      <c r="AY154" s="110" t="s">
        <v>532</v>
      </c>
      <c r="AZ154" s="110" t="s">
        <v>533</v>
      </c>
      <c r="BA154" s="110" t="s">
        <v>3804</v>
      </c>
      <c r="BB154" s="118">
        <f t="shared" si="343"/>
        <v>0</v>
      </c>
      <c r="BC154" s="118">
        <f t="shared" si="343"/>
        <v>37430665</v>
      </c>
      <c r="BD154" s="118">
        <f t="shared" si="343"/>
        <v>7845000</v>
      </c>
      <c r="BE154" s="118">
        <f t="shared" si="343"/>
        <v>0</v>
      </c>
      <c r="BF154" s="118">
        <f t="shared" si="343"/>
        <v>0</v>
      </c>
      <c r="BG154" s="118">
        <f t="shared" si="343"/>
        <v>0</v>
      </c>
      <c r="BH154" s="118">
        <f t="shared" si="343"/>
        <v>19898480</v>
      </c>
      <c r="BI154" s="118">
        <f t="shared" si="343"/>
        <v>0</v>
      </c>
      <c r="BJ154" s="118">
        <f t="shared" si="343"/>
        <v>0</v>
      </c>
      <c r="BK154" s="118">
        <f t="shared" si="343"/>
        <v>0</v>
      </c>
      <c r="BL154" s="118">
        <f t="shared" si="343"/>
        <v>12043081</v>
      </c>
    </row>
    <row r="155" spans="2:64">
      <c r="B155" s="116">
        <v>301</v>
      </c>
      <c r="C155" s="117" t="s">
        <v>2719</v>
      </c>
      <c r="D155" s="117"/>
      <c r="E155" s="364"/>
      <c r="F155" s="118">
        <f>F156+F161+F167+F172</f>
        <v>615138000</v>
      </c>
      <c r="G155" s="118">
        <f t="shared" ref="G155:AS155" si="346">G156+G161+G167+G172</f>
        <v>615138000</v>
      </c>
      <c r="H155" s="118">
        <f t="shared" si="346"/>
        <v>0</v>
      </c>
      <c r="I155" s="118">
        <f t="shared" si="346"/>
        <v>434566000</v>
      </c>
      <c r="J155" s="118">
        <f t="shared" si="346"/>
        <v>0</v>
      </c>
      <c r="K155" s="118">
        <f t="shared" si="346"/>
        <v>0</v>
      </c>
      <c r="L155" s="118">
        <f t="shared" si="346"/>
        <v>0</v>
      </c>
      <c r="M155" s="118">
        <f t="shared" si="346"/>
        <v>10597800</v>
      </c>
      <c r="N155" s="118">
        <f t="shared" si="346"/>
        <v>0</v>
      </c>
      <c r="O155" s="118">
        <f t="shared" si="346"/>
        <v>0</v>
      </c>
      <c r="P155" s="118">
        <f t="shared" si="346"/>
        <v>0</v>
      </c>
      <c r="Q155" s="118">
        <f t="shared" si="346"/>
        <v>7845000</v>
      </c>
      <c r="R155" s="118">
        <f t="shared" si="346"/>
        <v>37430665</v>
      </c>
      <c r="S155" s="118">
        <f t="shared" si="346"/>
        <v>6535000</v>
      </c>
      <c r="T155" s="118">
        <f t="shared" si="346"/>
        <v>0</v>
      </c>
      <c r="U155" s="118">
        <f t="shared" si="346"/>
        <v>0</v>
      </c>
      <c r="V155" s="118">
        <f t="shared" si="346"/>
        <v>9172500</v>
      </c>
      <c r="W155" s="118">
        <f t="shared" si="346"/>
        <v>0</v>
      </c>
      <c r="X155" s="118">
        <f t="shared" si="346"/>
        <v>19898480</v>
      </c>
      <c r="Y155" s="118">
        <f t="shared" si="346"/>
        <v>20457100</v>
      </c>
      <c r="Z155" s="118">
        <f t="shared" si="346"/>
        <v>0</v>
      </c>
      <c r="AA155" s="118">
        <f t="shared" si="346"/>
        <v>0</v>
      </c>
      <c r="AB155" s="118">
        <f t="shared" si="346"/>
        <v>2778750</v>
      </c>
      <c r="AC155" s="118">
        <f t="shared" si="346"/>
        <v>0</v>
      </c>
      <c r="AD155" s="118">
        <f t="shared" si="346"/>
        <v>0</v>
      </c>
      <c r="AE155" s="118">
        <f t="shared" si="346"/>
        <v>0</v>
      </c>
      <c r="AF155" s="118">
        <f t="shared" si="346"/>
        <v>0</v>
      </c>
      <c r="AG155" s="118">
        <f t="shared" si="346"/>
        <v>12043081</v>
      </c>
      <c r="AH155" s="118">
        <f t="shared" si="346"/>
        <v>0</v>
      </c>
      <c r="AI155" s="118">
        <f t="shared" si="346"/>
        <v>0</v>
      </c>
      <c r="AJ155" s="118">
        <f t="shared" si="346"/>
        <v>0</v>
      </c>
      <c r="AK155" s="118">
        <f t="shared" si="346"/>
        <v>0</v>
      </c>
      <c r="AL155" s="118">
        <f t="shared" si="346"/>
        <v>0</v>
      </c>
      <c r="AM155" s="118">
        <f t="shared" si="346"/>
        <v>0</v>
      </c>
      <c r="AN155" s="118">
        <f t="shared" si="346"/>
        <v>0</v>
      </c>
      <c r="AO155" s="118">
        <f t="shared" si="346"/>
        <v>0</v>
      </c>
      <c r="AP155" s="118">
        <f t="shared" si="346"/>
        <v>0</v>
      </c>
      <c r="AQ155" s="118">
        <f t="shared" si="346"/>
        <v>0</v>
      </c>
      <c r="AR155" s="118">
        <f t="shared" si="346"/>
        <v>0</v>
      </c>
      <c r="AS155" s="118">
        <f t="shared" si="346"/>
        <v>0</v>
      </c>
      <c r="AT155" s="118"/>
      <c r="AU155" s="118">
        <f t="shared" si="318"/>
        <v>126758376</v>
      </c>
      <c r="AV155" s="119">
        <f t="shared" si="324"/>
        <v>20.606494152531628</v>
      </c>
      <c r="AW155" s="120">
        <f t="shared" si="344"/>
        <v>488379624</v>
      </c>
      <c r="AX155" s="119">
        <f t="shared" si="345"/>
        <v>79.393505847468376</v>
      </c>
      <c r="AY155" s="110" t="s">
        <v>532</v>
      </c>
      <c r="AZ155" s="110" t="s">
        <v>533</v>
      </c>
      <c r="BA155" s="110" t="s">
        <v>3804</v>
      </c>
      <c r="BB155" s="118">
        <f>BB156+BB161+BB167+BB172</f>
        <v>0</v>
      </c>
      <c r="BC155" s="118">
        <f t="shared" ref="BC155:BK155" si="347">BC156+BC161+BC167+BC172</f>
        <v>37430665</v>
      </c>
      <c r="BD155" s="118">
        <f t="shared" si="347"/>
        <v>7845000</v>
      </c>
      <c r="BE155" s="118">
        <f t="shared" si="347"/>
        <v>0</v>
      </c>
      <c r="BF155" s="118">
        <f t="shared" si="347"/>
        <v>0</v>
      </c>
      <c r="BG155" s="118">
        <f t="shared" si="347"/>
        <v>0</v>
      </c>
      <c r="BH155" s="118">
        <f t="shared" si="347"/>
        <v>19898480</v>
      </c>
      <c r="BI155" s="118">
        <f t="shared" si="347"/>
        <v>0</v>
      </c>
      <c r="BJ155" s="118">
        <f t="shared" si="347"/>
        <v>0</v>
      </c>
      <c r="BK155" s="118">
        <f t="shared" si="347"/>
        <v>0</v>
      </c>
      <c r="BL155" s="118">
        <f t="shared" ref="BL155" si="348">BL156+BL161+BL167+BL172</f>
        <v>12043081</v>
      </c>
    </row>
    <row r="156" spans="2:64">
      <c r="B156" s="174" t="s">
        <v>8</v>
      </c>
      <c r="C156" s="112" t="s">
        <v>129</v>
      </c>
      <c r="D156" s="112"/>
      <c r="E156" s="358"/>
      <c r="F156" s="113">
        <f>SUM(F157:F160)</f>
        <v>22164000</v>
      </c>
      <c r="G156" s="113">
        <f>SUM(G157:G160)</f>
        <v>22164000</v>
      </c>
      <c r="H156" s="113">
        <f>SUM(H157:H160)</f>
        <v>0</v>
      </c>
      <c r="I156" s="113">
        <f>SUM(I157:I160)</f>
        <v>0</v>
      </c>
      <c r="J156" s="113">
        <f t="shared" ref="J156" si="349">SUM(J157:J160)</f>
        <v>0</v>
      </c>
      <c r="K156" s="113">
        <f t="shared" ref="K156:BB156" si="350">SUM(K157:K160)</f>
        <v>0</v>
      </c>
      <c r="L156" s="113">
        <f t="shared" si="350"/>
        <v>0</v>
      </c>
      <c r="M156" s="113">
        <f t="shared" si="350"/>
        <v>1010000</v>
      </c>
      <c r="N156" s="113">
        <f t="shared" si="350"/>
        <v>0</v>
      </c>
      <c r="O156" s="113">
        <f t="shared" si="350"/>
        <v>0</v>
      </c>
      <c r="P156" s="113">
        <f t="shared" si="350"/>
        <v>0</v>
      </c>
      <c r="Q156" s="113">
        <f t="shared" si="350"/>
        <v>2805000</v>
      </c>
      <c r="R156" s="113">
        <f t="shared" si="350"/>
        <v>4303915</v>
      </c>
      <c r="S156" s="113">
        <f t="shared" si="350"/>
        <v>0</v>
      </c>
      <c r="T156" s="113">
        <f t="shared" si="350"/>
        <v>0</v>
      </c>
      <c r="U156" s="113">
        <f t="shared" si="350"/>
        <v>0</v>
      </c>
      <c r="V156" s="113">
        <f t="shared" si="350"/>
        <v>1348500</v>
      </c>
      <c r="W156" s="113">
        <f t="shared" si="350"/>
        <v>0</v>
      </c>
      <c r="X156" s="113">
        <f t="shared" si="350"/>
        <v>4238980</v>
      </c>
      <c r="Y156" s="113">
        <f t="shared" si="350"/>
        <v>0</v>
      </c>
      <c r="Z156" s="113">
        <f t="shared" si="350"/>
        <v>0</v>
      </c>
      <c r="AA156" s="113">
        <f t="shared" si="350"/>
        <v>0</v>
      </c>
      <c r="AB156" s="113">
        <f t="shared" si="350"/>
        <v>0</v>
      </c>
      <c r="AC156" s="113">
        <f t="shared" si="350"/>
        <v>0</v>
      </c>
      <c r="AD156" s="113">
        <f t="shared" si="350"/>
        <v>0</v>
      </c>
      <c r="AE156" s="113">
        <f t="shared" si="350"/>
        <v>0</v>
      </c>
      <c r="AF156" s="113">
        <f t="shared" si="350"/>
        <v>0</v>
      </c>
      <c r="AG156" s="113">
        <f t="shared" si="350"/>
        <v>2952550</v>
      </c>
      <c r="AH156" s="113">
        <f t="shared" si="350"/>
        <v>0</v>
      </c>
      <c r="AI156" s="113">
        <f t="shared" si="350"/>
        <v>0</v>
      </c>
      <c r="AJ156" s="113">
        <f t="shared" si="350"/>
        <v>0</v>
      </c>
      <c r="AK156" s="113">
        <f t="shared" si="350"/>
        <v>0</v>
      </c>
      <c r="AL156" s="113">
        <f t="shared" si="350"/>
        <v>0</v>
      </c>
      <c r="AM156" s="113">
        <f t="shared" si="350"/>
        <v>0</v>
      </c>
      <c r="AN156" s="113">
        <f t="shared" si="350"/>
        <v>0</v>
      </c>
      <c r="AO156" s="113">
        <f t="shared" si="350"/>
        <v>0</v>
      </c>
      <c r="AP156" s="113">
        <f t="shared" si="350"/>
        <v>0</v>
      </c>
      <c r="AQ156" s="113">
        <f t="shared" si="350"/>
        <v>0</v>
      </c>
      <c r="AR156" s="113">
        <f t="shared" si="350"/>
        <v>0</v>
      </c>
      <c r="AS156" s="113">
        <f t="shared" si="350"/>
        <v>0</v>
      </c>
      <c r="AT156" s="113"/>
      <c r="AU156" s="113">
        <f t="shared" si="318"/>
        <v>16658945</v>
      </c>
      <c r="AV156" s="121">
        <f t="shared" si="324"/>
        <v>75.162177404800573</v>
      </c>
      <c r="AW156" s="122">
        <f>F156-AU156</f>
        <v>5505055</v>
      </c>
      <c r="AX156" s="121">
        <f>AW156/F156*100</f>
        <v>24.83782259519942</v>
      </c>
      <c r="AY156" s="110" t="s">
        <v>532</v>
      </c>
      <c r="AZ156" s="110" t="s">
        <v>533</v>
      </c>
      <c r="BA156" s="110" t="s">
        <v>3804</v>
      </c>
      <c r="BB156" s="113">
        <f t="shared" si="350"/>
        <v>0</v>
      </c>
      <c r="BC156" s="113">
        <f t="shared" ref="BC156:BD156" si="351">SUM(BC157:BC160)</f>
        <v>4303915</v>
      </c>
      <c r="BD156" s="113">
        <f t="shared" si="351"/>
        <v>2805000</v>
      </c>
      <c r="BE156" s="113">
        <f t="shared" ref="BE156" si="352">SUM(BE157:BE160)</f>
        <v>0</v>
      </c>
      <c r="BF156" s="113">
        <f t="shared" ref="BF156" si="353">SUM(BF157:BF160)</f>
        <v>0</v>
      </c>
      <c r="BG156" s="113">
        <f t="shared" ref="BG156:BH156" si="354">SUM(BG157:BG160)</f>
        <v>0</v>
      </c>
      <c r="BH156" s="113">
        <f t="shared" si="354"/>
        <v>4238980</v>
      </c>
      <c r="BI156" s="113">
        <f t="shared" ref="BI156:BJ156" si="355">SUM(BI157:BI160)</f>
        <v>0</v>
      </c>
      <c r="BJ156" s="113">
        <f t="shared" si="355"/>
        <v>0</v>
      </c>
      <c r="BK156" s="113">
        <f t="shared" ref="BK156:BL156" si="356">SUM(BK157:BK160)</f>
        <v>0</v>
      </c>
      <c r="BL156" s="113">
        <f t="shared" si="356"/>
        <v>2952550</v>
      </c>
    </row>
    <row r="157" spans="2:64">
      <c r="B157" s="172">
        <v>521211</v>
      </c>
      <c r="C157" s="110" t="s">
        <v>7</v>
      </c>
      <c r="D157" s="110"/>
      <c r="E157" s="366"/>
      <c r="F157" s="111">
        <v>6000000</v>
      </c>
      <c r="G157" s="111">
        <v>6000000</v>
      </c>
      <c r="H157" s="111"/>
      <c r="I157" s="111">
        <f t="shared" ref="I157:I160" si="357">G157-F157</f>
        <v>0</v>
      </c>
      <c r="J157" s="111"/>
      <c r="K157" s="111"/>
      <c r="L157" s="111"/>
      <c r="M157" s="111"/>
      <c r="N157" s="111"/>
      <c r="O157" s="111"/>
      <c r="P157" s="111"/>
      <c r="Q157" s="111"/>
      <c r="R157" s="111">
        <v>1498000</v>
      </c>
      <c r="S157" s="111"/>
      <c r="T157" s="111"/>
      <c r="U157" s="111"/>
      <c r="V157" s="111"/>
      <c r="W157" s="111"/>
      <c r="X157" s="179">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18"/>
        <v>4448550</v>
      </c>
      <c r="AV157" s="114">
        <f t="shared" si="324"/>
        <v>74.142499999999998</v>
      </c>
      <c r="AW157" s="115">
        <f>F157-AU157</f>
        <v>1551450</v>
      </c>
      <c r="AX157" s="114">
        <f>AW157/F157*100</f>
        <v>25.857500000000002</v>
      </c>
      <c r="AY157" s="110" t="s">
        <v>532</v>
      </c>
      <c r="AZ157" s="110" t="s">
        <v>533</v>
      </c>
      <c r="BA157" s="110" t="s">
        <v>3804</v>
      </c>
      <c r="BB157" s="111"/>
      <c r="BC157" s="111">
        <v>1498000</v>
      </c>
      <c r="BD157" s="179"/>
      <c r="BE157" s="179"/>
      <c r="BF157" s="179"/>
      <c r="BG157" s="179"/>
      <c r="BH157" s="179">
        <v>1493000</v>
      </c>
      <c r="BI157" s="179"/>
      <c r="BJ157" s="111"/>
      <c r="BK157" s="111"/>
      <c r="BL157" s="111">
        <v>1457550</v>
      </c>
    </row>
    <row r="158" spans="2:64">
      <c r="B158" s="172">
        <v>521219</v>
      </c>
      <c r="C158" s="110" t="s">
        <v>53</v>
      </c>
      <c r="D158" s="110"/>
      <c r="E158" s="366"/>
      <c r="F158" s="111">
        <v>1000000</v>
      </c>
      <c r="G158" s="111">
        <v>1000000</v>
      </c>
      <c r="H158" s="111"/>
      <c r="I158" s="111">
        <f t="shared" si="357"/>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f t="shared" ref="AU158:AU160" si="358">SUM(J158:AS158)</f>
        <v>702895</v>
      </c>
      <c r="AV158" s="114">
        <f t="shared" si="324"/>
        <v>70.289500000000004</v>
      </c>
      <c r="AW158" s="115">
        <f t="shared" ref="AW158:AW161" si="359">F158-AU158</f>
        <v>297105</v>
      </c>
      <c r="AX158" s="114">
        <f t="shared" ref="AX158:AX160" si="360">AW158/F158*100</f>
        <v>29.7105</v>
      </c>
      <c r="AY158" s="110" t="s">
        <v>532</v>
      </c>
      <c r="AZ158" s="110" t="s">
        <v>533</v>
      </c>
      <c r="BA158" s="239" t="s">
        <v>3804</v>
      </c>
      <c r="BB158" s="111"/>
      <c r="BC158" s="111">
        <v>346915</v>
      </c>
      <c r="BD158" s="179"/>
      <c r="BE158" s="111"/>
      <c r="BF158" s="111"/>
      <c r="BG158" s="111"/>
      <c r="BH158" s="111">
        <v>355980</v>
      </c>
      <c r="BI158" s="111"/>
      <c r="BJ158" s="111"/>
      <c r="BK158" s="111"/>
      <c r="BL158" s="111"/>
    </row>
    <row r="159" spans="2:64">
      <c r="B159" s="172">
        <v>521811</v>
      </c>
      <c r="C159" s="110" t="s">
        <v>64</v>
      </c>
      <c r="D159" s="110"/>
      <c r="E159" s="366"/>
      <c r="F159" s="111">
        <v>10000000</v>
      </c>
      <c r="G159" s="111">
        <v>10000000</v>
      </c>
      <c r="H159" s="111"/>
      <c r="I159" s="111">
        <f t="shared" si="357"/>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24"/>
        <v>63.44</v>
      </c>
      <c r="AW159" s="115">
        <f t="shared" si="359"/>
        <v>3656000</v>
      </c>
      <c r="AX159" s="114">
        <f t="shared" si="360"/>
        <v>36.559999999999995</v>
      </c>
      <c r="AY159" s="110" t="s">
        <v>532</v>
      </c>
      <c r="AZ159" s="110" t="s">
        <v>533</v>
      </c>
      <c r="BA159" s="110" t="s">
        <v>3804</v>
      </c>
      <c r="BB159" s="111"/>
      <c r="BC159" s="111">
        <v>2459000</v>
      </c>
      <c r="BD159" s="179"/>
      <c r="BE159" s="111"/>
      <c r="BF159" s="111"/>
      <c r="BG159" s="111"/>
      <c r="BH159" s="111">
        <v>2390000</v>
      </c>
      <c r="BI159" s="111"/>
      <c r="BJ159" s="111"/>
      <c r="BK159" s="111"/>
      <c r="BL159" s="111">
        <v>1495000</v>
      </c>
    </row>
    <row r="160" spans="2:64">
      <c r="B160" s="172">
        <v>524111</v>
      </c>
      <c r="C160" s="110" t="s">
        <v>19</v>
      </c>
      <c r="D160" s="110"/>
      <c r="E160" s="366"/>
      <c r="F160" s="111">
        <v>5164000</v>
      </c>
      <c r="G160" s="111">
        <v>5164000</v>
      </c>
      <c r="H160" s="111"/>
      <c r="I160" s="111">
        <f t="shared" si="357"/>
        <v>0</v>
      </c>
      <c r="J160" s="111"/>
      <c r="K160" s="111"/>
      <c r="L160" s="111"/>
      <c r="M160" s="111">
        <v>1010000</v>
      </c>
      <c r="N160" s="111"/>
      <c r="O160" s="111"/>
      <c r="P160" s="111"/>
      <c r="Q160" s="179">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58"/>
        <v>5163500</v>
      </c>
      <c r="AV160" s="114">
        <f t="shared" si="324"/>
        <v>99.990317583268791</v>
      </c>
      <c r="AW160" s="115">
        <f t="shared" si="359"/>
        <v>500</v>
      </c>
      <c r="AX160" s="114">
        <f t="shared" si="360"/>
        <v>9.6824167312161129E-3</v>
      </c>
      <c r="AY160" s="110" t="s">
        <v>532</v>
      </c>
      <c r="AZ160" s="110" t="s">
        <v>533</v>
      </c>
      <c r="BA160" s="110" t="s">
        <v>3804</v>
      </c>
      <c r="BB160" s="111"/>
      <c r="BC160" s="111"/>
      <c r="BD160" s="179">
        <v>2805000</v>
      </c>
      <c r="BE160" s="111"/>
      <c r="BF160" s="111"/>
      <c r="BG160" s="111"/>
      <c r="BH160" s="111"/>
      <c r="BI160" s="111"/>
      <c r="BJ160" s="111"/>
      <c r="BK160" s="111"/>
      <c r="BL160" s="111"/>
    </row>
    <row r="161" spans="2:64">
      <c r="B161" s="174" t="s">
        <v>508</v>
      </c>
      <c r="C161" s="112" t="s">
        <v>130</v>
      </c>
      <c r="D161" s="112"/>
      <c r="E161" s="358"/>
      <c r="F161" s="113">
        <f t="shared" ref="F161:AS161" si="361">SUM(F162:F166)</f>
        <v>78000000</v>
      </c>
      <c r="G161" s="113">
        <f t="shared" ref="G161:H161" si="362">SUM(G162:G166)</f>
        <v>78000000</v>
      </c>
      <c r="H161" s="113">
        <f t="shared" si="362"/>
        <v>0</v>
      </c>
      <c r="I161" s="113">
        <f t="shared" ref="I161" si="363">SUM(I162:I166)</f>
        <v>0</v>
      </c>
      <c r="J161" s="113">
        <f t="shared" si="361"/>
        <v>0</v>
      </c>
      <c r="K161" s="113">
        <f t="shared" si="361"/>
        <v>0</v>
      </c>
      <c r="L161" s="113">
        <f t="shared" si="361"/>
        <v>0</v>
      </c>
      <c r="M161" s="113">
        <f t="shared" si="361"/>
        <v>0</v>
      </c>
      <c r="N161" s="113">
        <f t="shared" si="361"/>
        <v>0</v>
      </c>
      <c r="O161" s="113">
        <f t="shared" si="361"/>
        <v>0</v>
      </c>
      <c r="P161" s="113">
        <f t="shared" si="361"/>
        <v>0</v>
      </c>
      <c r="Q161" s="113">
        <f t="shared" si="361"/>
        <v>0</v>
      </c>
      <c r="R161" s="113">
        <f t="shared" si="361"/>
        <v>7874000</v>
      </c>
      <c r="S161" s="113">
        <f t="shared" si="361"/>
        <v>205000</v>
      </c>
      <c r="T161" s="113">
        <f t="shared" si="361"/>
        <v>0</v>
      </c>
      <c r="U161" s="113">
        <f t="shared" si="361"/>
        <v>0</v>
      </c>
      <c r="V161" s="113">
        <f t="shared" si="361"/>
        <v>4224000</v>
      </c>
      <c r="W161" s="113">
        <f t="shared" si="361"/>
        <v>0</v>
      </c>
      <c r="X161" s="113">
        <f t="shared" si="361"/>
        <v>7848000</v>
      </c>
      <c r="Y161" s="113">
        <f t="shared" si="361"/>
        <v>9957100</v>
      </c>
      <c r="Z161" s="113">
        <f t="shared" si="361"/>
        <v>0</v>
      </c>
      <c r="AA161" s="113">
        <f t="shared" si="361"/>
        <v>0</v>
      </c>
      <c r="AB161" s="113">
        <f t="shared" si="361"/>
        <v>2778750</v>
      </c>
      <c r="AC161" s="113">
        <f t="shared" si="361"/>
        <v>0</v>
      </c>
      <c r="AD161" s="113">
        <f t="shared" si="361"/>
        <v>0</v>
      </c>
      <c r="AE161" s="113">
        <f t="shared" si="361"/>
        <v>0</v>
      </c>
      <c r="AF161" s="113">
        <f t="shared" si="361"/>
        <v>0</v>
      </c>
      <c r="AG161" s="113">
        <f t="shared" si="361"/>
        <v>4719681</v>
      </c>
      <c r="AH161" s="113">
        <f t="shared" si="361"/>
        <v>0</v>
      </c>
      <c r="AI161" s="113">
        <f t="shared" si="361"/>
        <v>0</v>
      </c>
      <c r="AJ161" s="113">
        <f t="shared" si="361"/>
        <v>0</v>
      </c>
      <c r="AK161" s="113">
        <f t="shared" si="361"/>
        <v>0</v>
      </c>
      <c r="AL161" s="113">
        <f t="shared" si="361"/>
        <v>0</v>
      </c>
      <c r="AM161" s="113">
        <f t="shared" si="361"/>
        <v>0</v>
      </c>
      <c r="AN161" s="113">
        <f t="shared" si="361"/>
        <v>0</v>
      </c>
      <c r="AO161" s="113">
        <f t="shared" si="361"/>
        <v>0</v>
      </c>
      <c r="AP161" s="113">
        <f t="shared" si="361"/>
        <v>0</v>
      </c>
      <c r="AQ161" s="113">
        <f t="shared" si="361"/>
        <v>0</v>
      </c>
      <c r="AR161" s="113">
        <f t="shared" si="361"/>
        <v>0</v>
      </c>
      <c r="AS161" s="113">
        <f t="shared" si="361"/>
        <v>0</v>
      </c>
      <c r="AT161" s="113"/>
      <c r="AU161" s="113">
        <f>SUM(J161:AS161)</f>
        <v>37606531</v>
      </c>
      <c r="AV161" s="121">
        <f t="shared" si="324"/>
        <v>48.213501282051283</v>
      </c>
      <c r="AW161" s="122">
        <f t="shared" si="359"/>
        <v>40393469</v>
      </c>
      <c r="AX161" s="121">
        <f>AW161/F161*100</f>
        <v>51.786498717948717</v>
      </c>
      <c r="AY161" s="110" t="s">
        <v>532</v>
      </c>
      <c r="AZ161" s="110" t="s">
        <v>533</v>
      </c>
      <c r="BA161" s="110" t="s">
        <v>3804</v>
      </c>
      <c r="BB161" s="113">
        <f>SUM(BB162:BB166)</f>
        <v>0</v>
      </c>
      <c r="BC161" s="113">
        <f>SUM(BC162:BC166)</f>
        <v>7874000</v>
      </c>
      <c r="BD161" s="113">
        <f>SUM(BD162:BD166)</f>
        <v>0</v>
      </c>
      <c r="BE161" s="113">
        <f t="shared" ref="BE161" si="364">SUM(BE162:BE166)</f>
        <v>0</v>
      </c>
      <c r="BF161" s="113">
        <f t="shared" ref="BF161" si="365">SUM(BF162:BF166)</f>
        <v>0</v>
      </c>
      <c r="BG161" s="113">
        <f t="shared" ref="BG161:BH161" si="366">SUM(BG162:BG166)</f>
        <v>0</v>
      </c>
      <c r="BH161" s="113">
        <f t="shared" si="366"/>
        <v>7848000</v>
      </c>
      <c r="BI161" s="113">
        <f t="shared" ref="BI161" si="367">SUM(BI162:BI166)</f>
        <v>0</v>
      </c>
      <c r="BJ161" s="113">
        <f t="shared" ref="BJ161:BK161" si="368">SUM(BJ162:BJ166)</f>
        <v>0</v>
      </c>
      <c r="BK161" s="113">
        <f t="shared" si="368"/>
        <v>0</v>
      </c>
      <c r="BL161" s="113">
        <f t="shared" ref="BL161" si="369">SUM(BL162:BL166)</f>
        <v>4719681</v>
      </c>
    </row>
    <row r="162" spans="2:64">
      <c r="B162" s="172">
        <v>521211</v>
      </c>
      <c r="C162" s="110" t="s">
        <v>7</v>
      </c>
      <c r="D162" s="110"/>
      <c r="E162" s="366"/>
      <c r="F162" s="111">
        <v>12000000</v>
      </c>
      <c r="G162" s="111">
        <v>12000000</v>
      </c>
      <c r="H162" s="111"/>
      <c r="I162" s="111">
        <f t="shared" ref="I162:I166" si="370">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24"/>
        <v>61.95708333333333</v>
      </c>
      <c r="AW162" s="115">
        <f t="shared" ref="AW162:AW202" si="371">F162-AU162</f>
        <v>4565150</v>
      </c>
      <c r="AX162" s="114">
        <f t="shared" si="304"/>
        <v>38.042916666666663</v>
      </c>
      <c r="AY162" s="110" t="s">
        <v>532</v>
      </c>
      <c r="AZ162" s="110" t="s">
        <v>533</v>
      </c>
      <c r="BA162" s="110" t="s">
        <v>3804</v>
      </c>
      <c r="BB162" s="111"/>
      <c r="BC162" s="111">
        <v>2964000</v>
      </c>
      <c r="BD162" s="179"/>
      <c r="BE162" s="111"/>
      <c r="BF162" s="111"/>
      <c r="BG162" s="111"/>
      <c r="BH162" s="111">
        <v>2975000</v>
      </c>
      <c r="BI162" s="111"/>
      <c r="BJ162" s="111"/>
      <c r="BK162" s="111"/>
      <c r="BL162" s="111">
        <v>1495850</v>
      </c>
    </row>
    <row r="163" spans="2:64">
      <c r="B163" s="172">
        <v>521219</v>
      </c>
      <c r="C163" s="110" t="s">
        <v>53</v>
      </c>
      <c r="D163" s="110"/>
      <c r="E163" s="366"/>
      <c r="F163" s="111">
        <v>1000000</v>
      </c>
      <c r="G163" s="111">
        <v>1000000</v>
      </c>
      <c r="H163" s="111"/>
      <c r="I163" s="111">
        <f t="shared" si="370"/>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72">SUM(J163:AS163)</f>
        <v>358831</v>
      </c>
      <c r="AV163" s="114">
        <f t="shared" si="324"/>
        <v>35.883099999999999</v>
      </c>
      <c r="AW163" s="115">
        <f t="shared" si="371"/>
        <v>641169</v>
      </c>
      <c r="AX163" s="114">
        <f t="shared" si="304"/>
        <v>64.116900000000001</v>
      </c>
      <c r="AY163" s="110" t="s">
        <v>532</v>
      </c>
      <c r="AZ163" s="110" t="s">
        <v>533</v>
      </c>
      <c r="BA163" s="239" t="s">
        <v>3804</v>
      </c>
      <c r="BB163" s="111"/>
      <c r="BC163" s="111"/>
      <c r="BD163" s="179"/>
      <c r="BE163" s="111"/>
      <c r="BF163" s="111"/>
      <c r="BG163" s="111"/>
      <c r="BH163" s="111"/>
      <c r="BI163" s="111"/>
      <c r="BJ163" s="111"/>
      <c r="BK163" s="111"/>
      <c r="BL163" s="111">
        <v>358831</v>
      </c>
    </row>
    <row r="164" spans="2:64">
      <c r="B164" s="172">
        <v>521811</v>
      </c>
      <c r="C164" s="110" t="s">
        <v>64</v>
      </c>
      <c r="D164" s="110"/>
      <c r="E164" s="366"/>
      <c r="F164" s="111">
        <v>20000000</v>
      </c>
      <c r="G164" s="111">
        <v>20000000</v>
      </c>
      <c r="H164" s="111"/>
      <c r="I164" s="111">
        <f t="shared" si="370"/>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72"/>
        <v>12648000</v>
      </c>
      <c r="AV164" s="114">
        <f t="shared" si="324"/>
        <v>63.239999999999995</v>
      </c>
      <c r="AW164" s="115">
        <f t="shared" si="371"/>
        <v>7352000</v>
      </c>
      <c r="AX164" s="114">
        <f t="shared" si="304"/>
        <v>36.76</v>
      </c>
      <c r="AY164" s="110" t="s">
        <v>532</v>
      </c>
      <c r="AZ164" s="110" t="s">
        <v>533</v>
      </c>
      <c r="BA164" s="110" t="s">
        <v>3804</v>
      </c>
      <c r="BB164" s="111"/>
      <c r="BC164" s="111">
        <v>4910000</v>
      </c>
      <c r="BD164" s="179"/>
      <c r="BE164" s="111"/>
      <c r="BF164" s="111"/>
      <c r="BG164" s="111"/>
      <c r="BH164" s="111">
        <v>4873000</v>
      </c>
      <c r="BI164" s="111"/>
      <c r="BJ164" s="111"/>
      <c r="BK164" s="111"/>
      <c r="BL164" s="111">
        <v>2865000</v>
      </c>
    </row>
    <row r="165" spans="2:64">
      <c r="B165" s="172">
        <v>522151</v>
      </c>
      <c r="C165" s="110" t="s">
        <v>11</v>
      </c>
      <c r="D165" s="110"/>
      <c r="E165" s="366"/>
      <c r="F165" s="111">
        <v>0</v>
      </c>
      <c r="G165" s="111">
        <v>0</v>
      </c>
      <c r="H165" s="111"/>
      <c r="I165" s="111">
        <f t="shared" si="370"/>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72"/>
        <v>0</v>
      </c>
      <c r="AV165" s="114">
        <f t="shared" si="324"/>
        <v>0</v>
      </c>
      <c r="AW165" s="115">
        <f t="shared" si="371"/>
        <v>0</v>
      </c>
      <c r="AX165" s="114" t="e">
        <f t="shared" si="304"/>
        <v>#DIV/0!</v>
      </c>
      <c r="AY165" s="110" t="s">
        <v>532</v>
      </c>
      <c r="AZ165" s="110" t="s">
        <v>533</v>
      </c>
      <c r="BA165" s="110" t="s">
        <v>3804</v>
      </c>
      <c r="BB165" s="111"/>
      <c r="BC165" s="111"/>
      <c r="BD165" s="179"/>
      <c r="BE165" s="111"/>
      <c r="BF165" s="111"/>
      <c r="BG165" s="111"/>
      <c r="BH165" s="111"/>
      <c r="BI165" s="111"/>
      <c r="BJ165" s="111"/>
      <c r="BK165" s="111"/>
      <c r="BL165" s="111"/>
    </row>
    <row r="166" spans="2:64">
      <c r="B166" s="172">
        <v>524111</v>
      </c>
      <c r="C166" s="110" t="s">
        <v>19</v>
      </c>
      <c r="D166" s="110"/>
      <c r="E166" s="366"/>
      <c r="F166" s="111">
        <v>45000000</v>
      </c>
      <c r="G166" s="111">
        <v>45000000</v>
      </c>
      <c r="H166" s="111"/>
      <c r="I166" s="111">
        <f t="shared" si="370"/>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c r="AF166" s="111"/>
      <c r="AG166" s="111"/>
      <c r="AH166" s="111"/>
      <c r="AI166" s="111"/>
      <c r="AJ166" s="111"/>
      <c r="AK166" s="111"/>
      <c r="AL166" s="111"/>
      <c r="AM166" s="111"/>
      <c r="AN166" s="111"/>
      <c r="AO166" s="111"/>
      <c r="AP166" s="111"/>
      <c r="AQ166" s="111"/>
      <c r="AR166" s="111"/>
      <c r="AS166" s="111"/>
      <c r="AT166" s="111"/>
      <c r="AU166" s="111">
        <f t="shared" si="372"/>
        <v>17164850</v>
      </c>
      <c r="AV166" s="114">
        <f t="shared" si="324"/>
        <v>38.144111111111116</v>
      </c>
      <c r="AW166" s="115">
        <f t="shared" si="371"/>
        <v>27835150</v>
      </c>
      <c r="AX166" s="114">
        <f t="shared" si="304"/>
        <v>61.855888888888884</v>
      </c>
      <c r="AY166" s="110" t="s">
        <v>532</v>
      </c>
      <c r="AZ166" s="110" t="s">
        <v>533</v>
      </c>
      <c r="BA166" s="110" t="s">
        <v>3804</v>
      </c>
      <c r="BB166" s="111"/>
      <c r="BC166" s="111"/>
      <c r="BD166" s="179"/>
      <c r="BE166" s="111"/>
      <c r="BF166" s="111"/>
      <c r="BG166" s="111"/>
      <c r="BH166" s="111"/>
      <c r="BI166" s="111"/>
      <c r="BJ166" s="111"/>
      <c r="BK166" s="111"/>
      <c r="BL166" s="111"/>
    </row>
    <row r="167" spans="2:64">
      <c r="B167" s="174" t="s">
        <v>509</v>
      </c>
      <c r="C167" s="112" t="s">
        <v>131</v>
      </c>
      <c r="D167" s="112"/>
      <c r="E167" s="358"/>
      <c r="F167" s="113">
        <f t="shared" ref="F167:AS167" si="373">SUM(F168:F171)</f>
        <v>80408000</v>
      </c>
      <c r="G167" s="113">
        <f t="shared" ref="G167:H167" si="374">SUM(G168:G171)</f>
        <v>80408000</v>
      </c>
      <c r="H167" s="113">
        <f t="shared" si="374"/>
        <v>0</v>
      </c>
      <c r="I167" s="113">
        <f t="shared" ref="I167" si="375">SUM(I168:I171)</f>
        <v>0</v>
      </c>
      <c r="J167" s="113">
        <f t="shared" si="373"/>
        <v>0</v>
      </c>
      <c r="K167" s="113">
        <f t="shared" si="373"/>
        <v>0</v>
      </c>
      <c r="L167" s="113">
        <f t="shared" si="373"/>
        <v>0</v>
      </c>
      <c r="M167" s="113">
        <f t="shared" si="373"/>
        <v>9587800</v>
      </c>
      <c r="N167" s="113">
        <f t="shared" si="373"/>
        <v>0</v>
      </c>
      <c r="O167" s="113">
        <f t="shared" si="373"/>
        <v>0</v>
      </c>
      <c r="P167" s="113">
        <f t="shared" si="373"/>
        <v>0</v>
      </c>
      <c r="Q167" s="113">
        <f t="shared" si="373"/>
        <v>5040000</v>
      </c>
      <c r="R167" s="113">
        <f t="shared" si="373"/>
        <v>25252750</v>
      </c>
      <c r="S167" s="113">
        <f t="shared" si="373"/>
        <v>6330000</v>
      </c>
      <c r="T167" s="113">
        <f t="shared" si="373"/>
        <v>0</v>
      </c>
      <c r="U167" s="113">
        <f t="shared" si="373"/>
        <v>0</v>
      </c>
      <c r="V167" s="113">
        <f t="shared" si="373"/>
        <v>3600000</v>
      </c>
      <c r="W167" s="113">
        <f t="shared" si="373"/>
        <v>0</v>
      </c>
      <c r="X167" s="113">
        <f t="shared" si="373"/>
        <v>7811500</v>
      </c>
      <c r="Y167" s="113">
        <f t="shared" si="373"/>
        <v>10500000</v>
      </c>
      <c r="Z167" s="113">
        <f t="shared" si="373"/>
        <v>0</v>
      </c>
      <c r="AA167" s="113">
        <f t="shared" si="373"/>
        <v>0</v>
      </c>
      <c r="AB167" s="113">
        <f t="shared" si="373"/>
        <v>0</v>
      </c>
      <c r="AC167" s="113">
        <f t="shared" si="373"/>
        <v>0</v>
      </c>
      <c r="AD167" s="113">
        <f t="shared" si="373"/>
        <v>0</v>
      </c>
      <c r="AE167" s="113">
        <f t="shared" si="373"/>
        <v>0</v>
      </c>
      <c r="AF167" s="113">
        <f t="shared" si="373"/>
        <v>0</v>
      </c>
      <c r="AG167" s="113">
        <f t="shared" si="373"/>
        <v>4370850</v>
      </c>
      <c r="AH167" s="113">
        <f t="shared" si="373"/>
        <v>0</v>
      </c>
      <c r="AI167" s="113">
        <f t="shared" si="373"/>
        <v>0</v>
      </c>
      <c r="AJ167" s="113">
        <f t="shared" si="373"/>
        <v>0</v>
      </c>
      <c r="AK167" s="113">
        <f t="shared" si="373"/>
        <v>0</v>
      </c>
      <c r="AL167" s="113">
        <f t="shared" si="373"/>
        <v>0</v>
      </c>
      <c r="AM167" s="113">
        <f t="shared" si="373"/>
        <v>0</v>
      </c>
      <c r="AN167" s="113">
        <f t="shared" si="373"/>
        <v>0</v>
      </c>
      <c r="AO167" s="113">
        <f t="shared" si="373"/>
        <v>0</v>
      </c>
      <c r="AP167" s="113">
        <f t="shared" si="373"/>
        <v>0</v>
      </c>
      <c r="AQ167" s="113">
        <f t="shared" si="373"/>
        <v>0</v>
      </c>
      <c r="AR167" s="113">
        <f t="shared" si="373"/>
        <v>0</v>
      </c>
      <c r="AS167" s="113">
        <f t="shared" si="373"/>
        <v>0</v>
      </c>
      <c r="AT167" s="113"/>
      <c r="AU167" s="113">
        <f t="shared" si="372"/>
        <v>72492900</v>
      </c>
      <c r="AV167" s="121">
        <f t="shared" si="324"/>
        <v>90.156327728584216</v>
      </c>
      <c r="AW167" s="122">
        <f t="shared" si="371"/>
        <v>7915100</v>
      </c>
      <c r="AX167" s="121">
        <f t="shared" si="304"/>
        <v>9.8436722714157785</v>
      </c>
      <c r="AY167" s="110" t="s">
        <v>532</v>
      </c>
      <c r="AZ167" s="110" t="s">
        <v>533</v>
      </c>
      <c r="BA167" s="110" t="s">
        <v>3804</v>
      </c>
      <c r="BB167" s="113">
        <f t="shared" ref="BB167:BE167" si="376">SUM(BB168:BB171)</f>
        <v>0</v>
      </c>
      <c r="BC167" s="113">
        <f t="shared" si="376"/>
        <v>25252750</v>
      </c>
      <c r="BD167" s="113">
        <f t="shared" si="376"/>
        <v>5040000</v>
      </c>
      <c r="BE167" s="113">
        <f t="shared" si="376"/>
        <v>0</v>
      </c>
      <c r="BF167" s="113">
        <f t="shared" ref="BF167" si="377">SUM(BF168:BF171)</f>
        <v>0</v>
      </c>
      <c r="BG167" s="113">
        <f t="shared" ref="BG167:BH167" si="378">SUM(BG168:BG171)</f>
        <v>0</v>
      </c>
      <c r="BH167" s="113">
        <f t="shared" si="378"/>
        <v>7811500</v>
      </c>
      <c r="BI167" s="113">
        <f t="shared" ref="BI167" si="379">SUM(BI168:BI171)</f>
        <v>0</v>
      </c>
      <c r="BJ167" s="113">
        <f t="shared" ref="BJ167:BK167" si="380">SUM(BJ168:BJ171)</f>
        <v>0</v>
      </c>
      <c r="BK167" s="113">
        <f t="shared" si="380"/>
        <v>0</v>
      </c>
      <c r="BL167" s="113">
        <f t="shared" ref="BL167" si="381">SUM(BL168:BL171)</f>
        <v>4370850</v>
      </c>
    </row>
    <row r="168" spans="2:64">
      <c r="B168" s="172">
        <v>521211</v>
      </c>
      <c r="C168" s="110" t="s">
        <v>7</v>
      </c>
      <c r="D168" s="110"/>
      <c r="E168" s="366"/>
      <c r="F168" s="111">
        <v>21000000</v>
      </c>
      <c r="G168" s="111">
        <v>21000000</v>
      </c>
      <c r="H168" s="111"/>
      <c r="I168" s="111">
        <f t="shared" ref="I168:I171" si="382">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72"/>
        <v>19309350</v>
      </c>
      <c r="AV168" s="114">
        <f t="shared" si="324"/>
        <v>91.949285714285708</v>
      </c>
      <c r="AW168" s="115">
        <f t="shared" si="371"/>
        <v>1690650</v>
      </c>
      <c r="AX168" s="114">
        <f t="shared" si="304"/>
        <v>8.0507142857142853</v>
      </c>
      <c r="AY168" s="110" t="s">
        <v>532</v>
      </c>
      <c r="AZ168" s="110" t="s">
        <v>533</v>
      </c>
      <c r="BA168" s="110" t="s">
        <v>3804</v>
      </c>
      <c r="BB168" s="111"/>
      <c r="BC168" s="111">
        <v>2955000</v>
      </c>
      <c r="BD168" s="179"/>
      <c r="BE168" s="111"/>
      <c r="BF168" s="111"/>
      <c r="BG168" s="111"/>
      <c r="BH168" s="111">
        <v>2933500</v>
      </c>
      <c r="BI168" s="111"/>
      <c r="BJ168" s="111"/>
      <c r="BK168" s="111"/>
      <c r="BL168" s="111">
        <v>2920850</v>
      </c>
    </row>
    <row r="169" spans="2:64">
      <c r="B169" s="172">
        <v>521811</v>
      </c>
      <c r="C169" s="110" t="s">
        <v>64</v>
      </c>
      <c r="D169" s="110"/>
      <c r="E169" s="366"/>
      <c r="F169" s="111">
        <v>17500000</v>
      </c>
      <c r="G169" s="111">
        <v>17500000</v>
      </c>
      <c r="H169" s="111"/>
      <c r="I169" s="111">
        <f t="shared" si="382"/>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72"/>
        <v>11275750</v>
      </c>
      <c r="AV169" s="114">
        <f t="shared" si="324"/>
        <v>64.432857142857145</v>
      </c>
      <c r="AW169" s="115">
        <f t="shared" si="371"/>
        <v>6224250</v>
      </c>
      <c r="AX169" s="114">
        <f t="shared" si="304"/>
        <v>35.567142857142855</v>
      </c>
      <c r="AY169" s="110" t="s">
        <v>532</v>
      </c>
      <c r="AZ169" s="110" t="s">
        <v>533</v>
      </c>
      <c r="BA169" s="110" t="s">
        <v>3804</v>
      </c>
      <c r="BB169" s="111"/>
      <c r="BC169" s="111">
        <v>4947750</v>
      </c>
      <c r="BD169" s="179"/>
      <c r="BE169" s="111"/>
      <c r="BF169" s="111"/>
      <c r="BG169" s="111"/>
      <c r="BH169" s="111">
        <v>4878000</v>
      </c>
      <c r="BI169" s="111"/>
      <c r="BJ169" s="111"/>
      <c r="BK169" s="111"/>
      <c r="BL169" s="111">
        <v>1450000</v>
      </c>
    </row>
    <row r="170" spans="2:64">
      <c r="B170" s="172">
        <v>522151</v>
      </c>
      <c r="C170" s="110" t="s">
        <v>11</v>
      </c>
      <c r="D170" s="110"/>
      <c r="E170" s="366"/>
      <c r="F170" s="111">
        <v>0</v>
      </c>
      <c r="G170" s="111">
        <v>0</v>
      </c>
      <c r="H170" s="111"/>
      <c r="I170" s="111">
        <f t="shared" si="382"/>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72"/>
        <v>0</v>
      </c>
      <c r="AV170" s="114">
        <f t="shared" si="324"/>
        <v>0</v>
      </c>
      <c r="AW170" s="115">
        <f t="shared" si="371"/>
        <v>0</v>
      </c>
      <c r="AX170" s="114" t="e">
        <f t="shared" si="304"/>
        <v>#DIV/0!</v>
      </c>
      <c r="AY170" s="110" t="s">
        <v>532</v>
      </c>
      <c r="AZ170" s="110" t="s">
        <v>533</v>
      </c>
      <c r="BA170" s="110" t="s">
        <v>3804</v>
      </c>
      <c r="BB170" s="111"/>
      <c r="BC170" s="111"/>
      <c r="BD170" s="179"/>
      <c r="BE170" s="111"/>
      <c r="BF170" s="111"/>
      <c r="BG170" s="111"/>
      <c r="BH170" s="111"/>
      <c r="BI170" s="111"/>
      <c r="BJ170" s="111"/>
      <c r="BK170" s="111"/>
      <c r="BL170" s="111"/>
    </row>
    <row r="171" spans="2:64">
      <c r="B171" s="172">
        <v>524111</v>
      </c>
      <c r="C171" s="110" t="s">
        <v>19</v>
      </c>
      <c r="D171" s="110"/>
      <c r="E171" s="366"/>
      <c r="F171" s="111">
        <v>41908000</v>
      </c>
      <c r="G171" s="111">
        <v>41908000</v>
      </c>
      <c r="H171" s="111"/>
      <c r="I171" s="111">
        <f t="shared" si="382"/>
        <v>0</v>
      </c>
      <c r="J171" s="111"/>
      <c r="K171" s="111"/>
      <c r="L171" s="111"/>
      <c r="M171" s="111">
        <v>9587800</v>
      </c>
      <c r="N171" s="111"/>
      <c r="O171" s="111"/>
      <c r="P171" s="111"/>
      <c r="Q171" s="179">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72"/>
        <v>41907800</v>
      </c>
      <c r="AV171" s="114">
        <f t="shared" si="324"/>
        <v>99.999522764150043</v>
      </c>
      <c r="AW171" s="115">
        <f t="shared" si="371"/>
        <v>200</v>
      </c>
      <c r="AX171" s="114">
        <f t="shared" si="304"/>
        <v>4.7723584995704876E-4</v>
      </c>
      <c r="AY171" s="110" t="s">
        <v>532</v>
      </c>
      <c r="AZ171" s="110" t="s">
        <v>533</v>
      </c>
      <c r="BA171" s="110" t="s">
        <v>3804</v>
      </c>
      <c r="BB171" s="111"/>
      <c r="BC171" s="111">
        <v>17350000</v>
      </c>
      <c r="BD171" s="179">
        <v>5040000</v>
      </c>
      <c r="BE171" s="111"/>
      <c r="BF171" s="111"/>
      <c r="BG171" s="111"/>
      <c r="BH171" s="111"/>
      <c r="BI171" s="111"/>
      <c r="BJ171" s="111"/>
      <c r="BK171" s="111"/>
      <c r="BL171" s="111"/>
    </row>
    <row r="172" spans="2:64">
      <c r="B172" s="174" t="s">
        <v>511</v>
      </c>
      <c r="C172" s="112" t="s">
        <v>4820</v>
      </c>
      <c r="D172" s="112"/>
      <c r="E172" s="358"/>
      <c r="F172" s="113">
        <f>F173</f>
        <v>434566000</v>
      </c>
      <c r="G172" s="113">
        <f t="shared" ref="G172:AS172" si="383">G173</f>
        <v>434566000</v>
      </c>
      <c r="H172" s="113">
        <f t="shared" si="383"/>
        <v>0</v>
      </c>
      <c r="I172" s="113">
        <f t="shared" si="383"/>
        <v>434566000</v>
      </c>
      <c r="J172" s="113">
        <f t="shared" si="383"/>
        <v>0</v>
      </c>
      <c r="K172" s="113">
        <f t="shared" si="383"/>
        <v>0</v>
      </c>
      <c r="L172" s="113">
        <f t="shared" si="383"/>
        <v>0</v>
      </c>
      <c r="M172" s="113">
        <f t="shared" si="383"/>
        <v>0</v>
      </c>
      <c r="N172" s="113">
        <f t="shared" si="383"/>
        <v>0</v>
      </c>
      <c r="O172" s="113">
        <f t="shared" si="383"/>
        <v>0</v>
      </c>
      <c r="P172" s="113">
        <f t="shared" si="383"/>
        <v>0</v>
      </c>
      <c r="Q172" s="113">
        <f t="shared" si="383"/>
        <v>0</v>
      </c>
      <c r="R172" s="113">
        <f t="shared" si="383"/>
        <v>0</v>
      </c>
      <c r="S172" s="113">
        <f t="shared" si="383"/>
        <v>0</v>
      </c>
      <c r="T172" s="113">
        <f t="shared" si="383"/>
        <v>0</v>
      </c>
      <c r="U172" s="113">
        <f t="shared" si="383"/>
        <v>0</v>
      </c>
      <c r="V172" s="113">
        <f t="shared" si="383"/>
        <v>0</v>
      </c>
      <c r="W172" s="113">
        <f t="shared" si="383"/>
        <v>0</v>
      </c>
      <c r="X172" s="113">
        <f t="shared" si="383"/>
        <v>0</v>
      </c>
      <c r="Y172" s="113">
        <f t="shared" si="383"/>
        <v>0</v>
      </c>
      <c r="Z172" s="113">
        <f t="shared" si="383"/>
        <v>0</v>
      </c>
      <c r="AA172" s="113">
        <f t="shared" si="383"/>
        <v>0</v>
      </c>
      <c r="AB172" s="113">
        <f t="shared" si="383"/>
        <v>0</v>
      </c>
      <c r="AC172" s="113">
        <f t="shared" si="383"/>
        <v>0</v>
      </c>
      <c r="AD172" s="113">
        <f t="shared" si="383"/>
        <v>0</v>
      </c>
      <c r="AE172" s="113">
        <f t="shared" si="383"/>
        <v>0</v>
      </c>
      <c r="AF172" s="113">
        <f t="shared" si="383"/>
        <v>0</v>
      </c>
      <c r="AG172" s="113">
        <f t="shared" si="383"/>
        <v>0</v>
      </c>
      <c r="AH172" s="113">
        <f t="shared" si="383"/>
        <v>0</v>
      </c>
      <c r="AI172" s="113">
        <f t="shared" si="383"/>
        <v>0</v>
      </c>
      <c r="AJ172" s="113">
        <f t="shared" si="383"/>
        <v>0</v>
      </c>
      <c r="AK172" s="113">
        <f t="shared" si="383"/>
        <v>0</v>
      </c>
      <c r="AL172" s="113">
        <f t="shared" si="383"/>
        <v>0</v>
      </c>
      <c r="AM172" s="113">
        <f t="shared" si="383"/>
        <v>0</v>
      </c>
      <c r="AN172" s="113">
        <f t="shared" si="383"/>
        <v>0</v>
      </c>
      <c r="AO172" s="113">
        <f t="shared" si="383"/>
        <v>0</v>
      </c>
      <c r="AP172" s="113">
        <f t="shared" si="383"/>
        <v>0</v>
      </c>
      <c r="AQ172" s="113">
        <f t="shared" si="383"/>
        <v>0</v>
      </c>
      <c r="AR172" s="113">
        <f t="shared" si="383"/>
        <v>0</v>
      </c>
      <c r="AS172" s="113">
        <f t="shared" si="383"/>
        <v>0</v>
      </c>
      <c r="AT172" s="113"/>
      <c r="AU172" s="113">
        <f t="shared" ref="AU172:AU173" si="384">SUM(J172:AS172)</f>
        <v>0</v>
      </c>
      <c r="AV172" s="121">
        <f t="shared" ref="AV172:AV173" si="385">IFERROR(AU172/F172*100,0)</f>
        <v>0</v>
      </c>
      <c r="AW172" s="122">
        <f t="shared" ref="AW172:AW173" si="386">F172-AU172</f>
        <v>434566000</v>
      </c>
      <c r="AX172" s="121">
        <f t="shared" ref="AX172:AX173" si="387">AW172/F172*100</f>
        <v>100</v>
      </c>
      <c r="AY172" s="110" t="s">
        <v>532</v>
      </c>
      <c r="AZ172" s="110" t="s">
        <v>533</v>
      </c>
      <c r="BA172" s="110" t="s">
        <v>3804</v>
      </c>
      <c r="BB172" s="113">
        <f>BB173</f>
        <v>0</v>
      </c>
      <c r="BC172" s="113">
        <f t="shared" ref="BC172:BL172" si="388">BC173</f>
        <v>0</v>
      </c>
      <c r="BD172" s="113">
        <f t="shared" si="388"/>
        <v>0</v>
      </c>
      <c r="BE172" s="113">
        <f t="shared" si="388"/>
        <v>0</v>
      </c>
      <c r="BF172" s="113">
        <f t="shared" si="388"/>
        <v>0</v>
      </c>
      <c r="BG172" s="113">
        <f t="shared" si="388"/>
        <v>0</v>
      </c>
      <c r="BH172" s="113">
        <f t="shared" si="388"/>
        <v>0</v>
      </c>
      <c r="BI172" s="113">
        <f t="shared" si="388"/>
        <v>0</v>
      </c>
      <c r="BJ172" s="113">
        <f t="shared" si="388"/>
        <v>0</v>
      </c>
      <c r="BK172" s="113">
        <f t="shared" si="388"/>
        <v>0</v>
      </c>
      <c r="BL172" s="113">
        <f t="shared" si="388"/>
        <v>0</v>
      </c>
    </row>
    <row r="173" spans="2:64">
      <c r="B173" s="172">
        <v>524111</v>
      </c>
      <c r="C173" s="110" t="s">
        <v>19</v>
      </c>
      <c r="D173" s="110"/>
      <c r="E173" s="366"/>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384"/>
        <v>0</v>
      </c>
      <c r="AV173" s="114">
        <f t="shared" si="385"/>
        <v>0</v>
      </c>
      <c r="AW173" s="115">
        <f t="shared" si="386"/>
        <v>434566000</v>
      </c>
      <c r="AX173" s="114">
        <f t="shared" si="387"/>
        <v>100</v>
      </c>
      <c r="AY173" s="110" t="s">
        <v>532</v>
      </c>
      <c r="AZ173" s="110" t="s">
        <v>533</v>
      </c>
      <c r="BA173" s="110" t="s">
        <v>3804</v>
      </c>
      <c r="BB173" s="111"/>
      <c r="BC173" s="111"/>
      <c r="BD173" s="111"/>
      <c r="BE173" s="111"/>
      <c r="BF173" s="111"/>
      <c r="BG173" s="111"/>
      <c r="BH173" s="111"/>
      <c r="BI173" s="111"/>
      <c r="BJ173" s="111"/>
      <c r="BK173" s="111"/>
      <c r="BL173" s="111"/>
    </row>
    <row r="174" spans="2:64">
      <c r="B174" s="116" t="s">
        <v>3687</v>
      </c>
      <c r="C174" s="117" t="s">
        <v>2765</v>
      </c>
      <c r="D174" s="117">
        <v>2</v>
      </c>
      <c r="E174" s="364" t="s">
        <v>3681</v>
      </c>
      <c r="F174" s="118">
        <f>F175+F188</f>
        <v>633732000</v>
      </c>
      <c r="G174" s="118">
        <f>G175+G188</f>
        <v>633732000</v>
      </c>
      <c r="H174" s="118">
        <f>H175+H188</f>
        <v>0</v>
      </c>
      <c r="I174" s="118">
        <f>I175+I188</f>
        <v>463934000</v>
      </c>
      <c r="J174" s="118">
        <f t="shared" ref="J174:AS174" si="389">J175+J188</f>
        <v>0</v>
      </c>
      <c r="K174" s="118">
        <f t="shared" si="389"/>
        <v>0</v>
      </c>
      <c r="L174" s="118">
        <f t="shared" si="389"/>
        <v>0</v>
      </c>
      <c r="M174" s="118">
        <f t="shared" si="389"/>
        <v>0</v>
      </c>
      <c r="N174" s="118">
        <f t="shared" si="389"/>
        <v>0</v>
      </c>
      <c r="O174" s="118">
        <f t="shared" si="389"/>
        <v>0</v>
      </c>
      <c r="P174" s="118">
        <f t="shared" si="389"/>
        <v>0</v>
      </c>
      <c r="Q174" s="118">
        <f t="shared" si="389"/>
        <v>4230000</v>
      </c>
      <c r="R174" s="118">
        <f t="shared" si="389"/>
        <v>5496528</v>
      </c>
      <c r="S174" s="118">
        <f t="shared" si="389"/>
        <v>16054500</v>
      </c>
      <c r="T174" s="118">
        <f t="shared" si="389"/>
        <v>0</v>
      </c>
      <c r="U174" s="118">
        <f t="shared" si="389"/>
        <v>0</v>
      </c>
      <c r="V174" s="118">
        <f t="shared" si="389"/>
        <v>0</v>
      </c>
      <c r="W174" s="118">
        <f t="shared" si="389"/>
        <v>300383</v>
      </c>
      <c r="X174" s="118">
        <f t="shared" si="389"/>
        <v>36489355</v>
      </c>
      <c r="Y174" s="118">
        <f t="shared" si="389"/>
        <v>40585531</v>
      </c>
      <c r="Z174" s="118">
        <f t="shared" si="389"/>
        <v>0</v>
      </c>
      <c r="AA174" s="118">
        <f t="shared" si="389"/>
        <v>2640000</v>
      </c>
      <c r="AB174" s="118">
        <f t="shared" si="389"/>
        <v>4256000</v>
      </c>
      <c r="AC174" s="118">
        <f t="shared" si="389"/>
        <v>0</v>
      </c>
      <c r="AD174" s="118">
        <f t="shared" si="389"/>
        <v>0</v>
      </c>
      <c r="AE174" s="118">
        <f t="shared" si="389"/>
        <v>0</v>
      </c>
      <c r="AF174" s="118">
        <f t="shared" si="389"/>
        <v>0</v>
      </c>
      <c r="AG174" s="118">
        <f t="shared" si="389"/>
        <v>12338659</v>
      </c>
      <c r="AH174" s="118">
        <f t="shared" si="389"/>
        <v>0</v>
      </c>
      <c r="AI174" s="118">
        <f t="shared" si="389"/>
        <v>0</v>
      </c>
      <c r="AJ174" s="118">
        <f t="shared" si="389"/>
        <v>0</v>
      </c>
      <c r="AK174" s="118">
        <f t="shared" si="389"/>
        <v>0</v>
      </c>
      <c r="AL174" s="118">
        <f t="shared" si="389"/>
        <v>0</v>
      </c>
      <c r="AM174" s="118">
        <f t="shared" si="389"/>
        <v>0</v>
      </c>
      <c r="AN174" s="118">
        <f t="shared" si="389"/>
        <v>0</v>
      </c>
      <c r="AO174" s="118">
        <f t="shared" si="389"/>
        <v>0</v>
      </c>
      <c r="AP174" s="118">
        <f t="shared" si="389"/>
        <v>0</v>
      </c>
      <c r="AQ174" s="118">
        <f t="shared" si="389"/>
        <v>0</v>
      </c>
      <c r="AR174" s="118">
        <f t="shared" si="389"/>
        <v>0</v>
      </c>
      <c r="AS174" s="118">
        <f t="shared" si="389"/>
        <v>0</v>
      </c>
      <c r="AT174" s="118"/>
      <c r="AU174" s="118">
        <f t="shared" si="372"/>
        <v>122390956</v>
      </c>
      <c r="AV174" s="119">
        <f t="shared" si="324"/>
        <v>19.312730933580756</v>
      </c>
      <c r="AW174" s="120">
        <f t="shared" si="371"/>
        <v>511341044</v>
      </c>
      <c r="AX174" s="119">
        <f t="shared" si="304"/>
        <v>80.687269066419248</v>
      </c>
      <c r="AY174" s="110"/>
      <c r="AZ174" s="110"/>
      <c r="BA174" s="110" t="s">
        <v>3804</v>
      </c>
      <c r="BB174" s="118">
        <f t="shared" ref="BB174:BD174" si="390">BB175+BB188</f>
        <v>0</v>
      </c>
      <c r="BC174" s="118">
        <f t="shared" si="390"/>
        <v>5496528</v>
      </c>
      <c r="BD174" s="118">
        <f t="shared" si="390"/>
        <v>4230000</v>
      </c>
      <c r="BE174" s="118">
        <f t="shared" ref="BE174" si="391">BE175+BE188</f>
        <v>0</v>
      </c>
      <c r="BF174" s="118">
        <f t="shared" ref="BF174" si="392">BF175+BF188</f>
        <v>0</v>
      </c>
      <c r="BG174" s="118">
        <f t="shared" ref="BG174:BH174" si="393">BG175+BG188</f>
        <v>300383</v>
      </c>
      <c r="BH174" s="118">
        <f t="shared" si="393"/>
        <v>36489355</v>
      </c>
      <c r="BI174" s="118">
        <f t="shared" ref="BI174:BJ174" si="394">BI175+BI188</f>
        <v>2640000</v>
      </c>
      <c r="BJ174" s="118">
        <f t="shared" si="394"/>
        <v>0</v>
      </c>
      <c r="BK174" s="118">
        <f t="shared" ref="BK174:BL174" si="395">BK175+BK188</f>
        <v>0</v>
      </c>
      <c r="BL174" s="118">
        <f t="shared" si="395"/>
        <v>12338659</v>
      </c>
    </row>
    <row r="175" spans="2:64">
      <c r="B175" s="116">
        <v>301</v>
      </c>
      <c r="C175" s="117" t="s">
        <v>3032</v>
      </c>
      <c r="D175" s="117"/>
      <c r="E175" s="364"/>
      <c r="F175" s="118">
        <f>F176+F180+F186</f>
        <v>507200000</v>
      </c>
      <c r="G175" s="118">
        <f t="shared" ref="G175:AS175" si="396">G176+G180+G186</f>
        <v>507200000</v>
      </c>
      <c r="H175" s="118">
        <f t="shared" si="396"/>
        <v>0</v>
      </c>
      <c r="I175" s="118">
        <f t="shared" si="396"/>
        <v>387471000</v>
      </c>
      <c r="J175" s="118">
        <f t="shared" si="396"/>
        <v>0</v>
      </c>
      <c r="K175" s="118">
        <f t="shared" si="396"/>
        <v>0</v>
      </c>
      <c r="L175" s="118">
        <f t="shared" si="396"/>
        <v>0</v>
      </c>
      <c r="M175" s="118">
        <f t="shared" si="396"/>
        <v>0</v>
      </c>
      <c r="N175" s="118">
        <f t="shared" si="396"/>
        <v>0</v>
      </c>
      <c r="O175" s="118">
        <f t="shared" si="396"/>
        <v>0</v>
      </c>
      <c r="P175" s="118">
        <f t="shared" si="396"/>
        <v>0</v>
      </c>
      <c r="Q175" s="118">
        <f t="shared" si="396"/>
        <v>880000</v>
      </c>
      <c r="R175" s="118">
        <f t="shared" si="396"/>
        <v>2998528</v>
      </c>
      <c r="S175" s="118">
        <f t="shared" si="396"/>
        <v>524500</v>
      </c>
      <c r="T175" s="118">
        <f t="shared" si="396"/>
        <v>0</v>
      </c>
      <c r="U175" s="118">
        <f t="shared" si="396"/>
        <v>0</v>
      </c>
      <c r="V175" s="118">
        <f t="shared" si="396"/>
        <v>0</v>
      </c>
      <c r="W175" s="118">
        <f t="shared" si="396"/>
        <v>300383</v>
      </c>
      <c r="X175" s="118">
        <f t="shared" si="396"/>
        <v>31503355</v>
      </c>
      <c r="Y175" s="118">
        <f t="shared" si="396"/>
        <v>38467531</v>
      </c>
      <c r="Z175" s="118">
        <f t="shared" si="396"/>
        <v>0</v>
      </c>
      <c r="AA175" s="118">
        <f t="shared" si="396"/>
        <v>2640000</v>
      </c>
      <c r="AB175" s="118">
        <f t="shared" si="396"/>
        <v>0</v>
      </c>
      <c r="AC175" s="118">
        <f t="shared" si="396"/>
        <v>0</v>
      </c>
      <c r="AD175" s="118">
        <f t="shared" si="396"/>
        <v>0</v>
      </c>
      <c r="AE175" s="118">
        <f t="shared" si="396"/>
        <v>0</v>
      </c>
      <c r="AF175" s="118">
        <f t="shared" si="396"/>
        <v>0</v>
      </c>
      <c r="AG175" s="118">
        <f t="shared" si="396"/>
        <v>4228659</v>
      </c>
      <c r="AH175" s="118">
        <f t="shared" si="396"/>
        <v>0</v>
      </c>
      <c r="AI175" s="118">
        <f t="shared" si="396"/>
        <v>0</v>
      </c>
      <c r="AJ175" s="118">
        <f t="shared" si="396"/>
        <v>0</v>
      </c>
      <c r="AK175" s="118">
        <f t="shared" si="396"/>
        <v>0</v>
      </c>
      <c r="AL175" s="118">
        <f t="shared" si="396"/>
        <v>0</v>
      </c>
      <c r="AM175" s="118">
        <f t="shared" si="396"/>
        <v>0</v>
      </c>
      <c r="AN175" s="118">
        <f t="shared" si="396"/>
        <v>0</v>
      </c>
      <c r="AO175" s="118">
        <f t="shared" si="396"/>
        <v>0</v>
      </c>
      <c r="AP175" s="118">
        <f t="shared" si="396"/>
        <v>0</v>
      </c>
      <c r="AQ175" s="118">
        <f t="shared" si="396"/>
        <v>0</v>
      </c>
      <c r="AR175" s="118">
        <f t="shared" si="396"/>
        <v>0</v>
      </c>
      <c r="AS175" s="118">
        <f t="shared" si="396"/>
        <v>0</v>
      </c>
      <c r="AT175" s="118"/>
      <c r="AU175" s="118">
        <f t="shared" si="372"/>
        <v>81542956</v>
      </c>
      <c r="AV175" s="119">
        <f t="shared" si="324"/>
        <v>16.077081230283913</v>
      </c>
      <c r="AW175" s="120">
        <f t="shared" si="371"/>
        <v>425657044</v>
      </c>
      <c r="AX175" s="119">
        <f t="shared" si="304"/>
        <v>83.922918769716091</v>
      </c>
      <c r="AY175" s="110" t="s">
        <v>532</v>
      </c>
      <c r="AZ175" s="110" t="s">
        <v>570</v>
      </c>
      <c r="BA175" s="110" t="s">
        <v>3804</v>
      </c>
      <c r="BB175" s="118">
        <f>BB176+BB180+BB186</f>
        <v>0</v>
      </c>
      <c r="BC175" s="118">
        <f t="shared" ref="BC175:BK175" si="397">BC176+BC180+BC186</f>
        <v>2998528</v>
      </c>
      <c r="BD175" s="118">
        <f t="shared" si="397"/>
        <v>880000</v>
      </c>
      <c r="BE175" s="118">
        <f t="shared" si="397"/>
        <v>0</v>
      </c>
      <c r="BF175" s="118">
        <f t="shared" si="397"/>
        <v>0</v>
      </c>
      <c r="BG175" s="118">
        <f t="shared" si="397"/>
        <v>300383</v>
      </c>
      <c r="BH175" s="118">
        <f t="shared" si="397"/>
        <v>31503355</v>
      </c>
      <c r="BI175" s="118">
        <f t="shared" si="397"/>
        <v>2640000</v>
      </c>
      <c r="BJ175" s="118">
        <f t="shared" si="397"/>
        <v>0</v>
      </c>
      <c r="BK175" s="118">
        <f t="shared" si="397"/>
        <v>0</v>
      </c>
      <c r="BL175" s="118">
        <f t="shared" ref="BL175" si="398">BL176+BL180+BL186</f>
        <v>4228659</v>
      </c>
    </row>
    <row r="176" spans="2:64">
      <c r="B176" s="174" t="s">
        <v>8</v>
      </c>
      <c r="C176" s="112" t="s">
        <v>174</v>
      </c>
      <c r="D176" s="112"/>
      <c r="E176" s="358"/>
      <c r="F176" s="113">
        <f>SUM(F177:F179)</f>
        <v>43789000</v>
      </c>
      <c r="G176" s="113">
        <f>SUM(G177:G179)</f>
        <v>43789000</v>
      </c>
      <c r="H176" s="113">
        <f>SUM(H177:H179)</f>
        <v>0</v>
      </c>
      <c r="I176" s="113">
        <f>SUM(I177:I179)</f>
        <v>0</v>
      </c>
      <c r="J176" s="113">
        <f t="shared" ref="J176:AS176" si="399">SUM(J177:J179)</f>
        <v>0</v>
      </c>
      <c r="K176" s="113">
        <f t="shared" si="399"/>
        <v>0</v>
      </c>
      <c r="L176" s="113">
        <f t="shared" si="399"/>
        <v>0</v>
      </c>
      <c r="M176" s="113">
        <f t="shared" si="399"/>
        <v>0</v>
      </c>
      <c r="N176" s="113">
        <f t="shared" si="399"/>
        <v>0</v>
      </c>
      <c r="O176" s="113">
        <f t="shared" si="399"/>
        <v>0</v>
      </c>
      <c r="P176" s="113">
        <f t="shared" si="399"/>
        <v>0</v>
      </c>
      <c r="Q176" s="113">
        <f t="shared" si="399"/>
        <v>0</v>
      </c>
      <c r="R176" s="113">
        <f t="shared" si="399"/>
        <v>499528</v>
      </c>
      <c r="S176" s="113">
        <f t="shared" si="399"/>
        <v>0</v>
      </c>
      <c r="T176" s="113">
        <f t="shared" si="399"/>
        <v>0</v>
      </c>
      <c r="U176" s="113">
        <f t="shared" si="399"/>
        <v>0</v>
      </c>
      <c r="V176" s="113">
        <f t="shared" si="399"/>
        <v>0</v>
      </c>
      <c r="W176" s="113">
        <f t="shared" si="399"/>
        <v>0</v>
      </c>
      <c r="X176" s="113">
        <f t="shared" si="399"/>
        <v>6278500</v>
      </c>
      <c r="Y176" s="113">
        <f t="shared" si="399"/>
        <v>0</v>
      </c>
      <c r="Z176" s="113">
        <f t="shared" si="399"/>
        <v>0</v>
      </c>
      <c r="AA176" s="113">
        <f t="shared" si="399"/>
        <v>0</v>
      </c>
      <c r="AB176" s="113">
        <f t="shared" si="399"/>
        <v>0</v>
      </c>
      <c r="AC176" s="113">
        <f t="shared" si="399"/>
        <v>0</v>
      </c>
      <c r="AD176" s="113">
        <f t="shared" si="399"/>
        <v>0</v>
      </c>
      <c r="AE176" s="113">
        <f t="shared" si="399"/>
        <v>0</v>
      </c>
      <c r="AF176" s="113">
        <f t="shared" si="399"/>
        <v>0</v>
      </c>
      <c r="AG176" s="113">
        <f t="shared" si="399"/>
        <v>3918000</v>
      </c>
      <c r="AH176" s="113">
        <f t="shared" si="399"/>
        <v>0</v>
      </c>
      <c r="AI176" s="113">
        <f t="shared" si="399"/>
        <v>0</v>
      </c>
      <c r="AJ176" s="113">
        <f t="shared" si="399"/>
        <v>0</v>
      </c>
      <c r="AK176" s="113">
        <f t="shared" si="399"/>
        <v>0</v>
      </c>
      <c r="AL176" s="113">
        <f t="shared" si="399"/>
        <v>0</v>
      </c>
      <c r="AM176" s="113">
        <f t="shared" si="399"/>
        <v>0</v>
      </c>
      <c r="AN176" s="113">
        <f t="shared" si="399"/>
        <v>0</v>
      </c>
      <c r="AO176" s="113">
        <f t="shared" si="399"/>
        <v>0</v>
      </c>
      <c r="AP176" s="113">
        <f t="shared" si="399"/>
        <v>0</v>
      </c>
      <c r="AQ176" s="113">
        <f t="shared" si="399"/>
        <v>0</v>
      </c>
      <c r="AR176" s="113">
        <f t="shared" si="399"/>
        <v>0</v>
      </c>
      <c r="AS176" s="113">
        <f t="shared" si="399"/>
        <v>0</v>
      </c>
      <c r="AT176" s="113"/>
      <c r="AU176" s="113">
        <f>SUM(J176:AS176)</f>
        <v>10696028</v>
      </c>
      <c r="AV176" s="121">
        <f t="shared" si="324"/>
        <v>24.426289707460779</v>
      </c>
      <c r="AW176" s="122">
        <f t="shared" si="371"/>
        <v>33092972</v>
      </c>
      <c r="AX176" s="121">
        <f t="shared" si="304"/>
        <v>75.573710292539218</v>
      </c>
      <c r="AY176" s="110" t="s">
        <v>532</v>
      </c>
      <c r="AZ176" s="110" t="s">
        <v>570</v>
      </c>
      <c r="BA176" s="110" t="s">
        <v>3804</v>
      </c>
      <c r="BB176" s="113">
        <f t="shared" ref="BB176" si="400">SUM(BB177:BB179)</f>
        <v>0</v>
      </c>
      <c r="BC176" s="113">
        <f>SUM(BC177:BC179)</f>
        <v>499528</v>
      </c>
      <c r="BD176" s="113">
        <f>SUM(BD177:BD179)</f>
        <v>0</v>
      </c>
      <c r="BE176" s="113">
        <f t="shared" ref="BE176" si="401">SUM(BE177:BE179)</f>
        <v>0</v>
      </c>
      <c r="BF176" s="113">
        <f t="shared" ref="BF176" si="402">SUM(BF177:BF179)</f>
        <v>0</v>
      </c>
      <c r="BG176" s="113">
        <f t="shared" ref="BG176:BH176" si="403">SUM(BG177:BG179)</f>
        <v>0</v>
      </c>
      <c r="BH176" s="113">
        <f t="shared" si="403"/>
        <v>6278500</v>
      </c>
      <c r="BI176" s="113">
        <f t="shared" ref="BI176:BJ176" si="404">SUM(BI177:BI179)</f>
        <v>0</v>
      </c>
      <c r="BJ176" s="113">
        <f t="shared" si="404"/>
        <v>0</v>
      </c>
      <c r="BK176" s="113">
        <f t="shared" ref="BK176:BL176" si="405">SUM(BK177:BK179)</f>
        <v>0</v>
      </c>
      <c r="BL176" s="113">
        <f t="shared" si="405"/>
        <v>3918000</v>
      </c>
    </row>
    <row r="177" spans="2:64">
      <c r="B177" s="172">
        <v>521211</v>
      </c>
      <c r="C177" s="110" t="s">
        <v>7</v>
      </c>
      <c r="D177" s="110"/>
      <c r="E177" s="366"/>
      <c r="F177" s="111">
        <v>23250000</v>
      </c>
      <c r="G177" s="111">
        <v>23250000</v>
      </c>
      <c r="H177" s="111"/>
      <c r="I177" s="111">
        <f t="shared" ref="I177:I179" si="406">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72"/>
        <v>10196500</v>
      </c>
      <c r="AV177" s="114">
        <f t="shared" si="324"/>
        <v>43.855913978494627</v>
      </c>
      <c r="AW177" s="115">
        <f t="shared" si="371"/>
        <v>13053500</v>
      </c>
      <c r="AX177" s="114">
        <f t="shared" si="304"/>
        <v>56.14408602150538</v>
      </c>
      <c r="AY177" s="110" t="s">
        <v>532</v>
      </c>
      <c r="AZ177" s="110" t="s">
        <v>570</v>
      </c>
      <c r="BA177" s="110" t="s">
        <v>3804</v>
      </c>
      <c r="BB177" s="111"/>
      <c r="BC177" s="111"/>
      <c r="BD177" s="179"/>
      <c r="BE177" s="111"/>
      <c r="BF177" s="111"/>
      <c r="BG177" s="111"/>
      <c r="BH177" s="111">
        <v>6278500</v>
      </c>
      <c r="BI177" s="111"/>
      <c r="BJ177" s="111"/>
      <c r="BK177" s="111"/>
      <c r="BL177" s="111">
        <v>3918000</v>
      </c>
    </row>
    <row r="178" spans="2:64">
      <c r="B178" s="172">
        <v>521219</v>
      </c>
      <c r="C178" s="110" t="s">
        <v>53</v>
      </c>
      <c r="D178" s="110"/>
      <c r="E178" s="366"/>
      <c r="F178" s="111">
        <v>2000000</v>
      </c>
      <c r="G178" s="111">
        <v>2000000</v>
      </c>
      <c r="H178" s="111"/>
      <c r="I178" s="111">
        <f t="shared" si="406"/>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72"/>
        <v>499528</v>
      </c>
      <c r="AV178" s="114">
        <f t="shared" si="324"/>
        <v>24.976400000000002</v>
      </c>
      <c r="AW178" s="115">
        <f t="shared" si="371"/>
        <v>1500472</v>
      </c>
      <c r="AX178" s="114">
        <f t="shared" si="304"/>
        <v>75.023600000000002</v>
      </c>
      <c r="AY178" s="110" t="s">
        <v>532</v>
      </c>
      <c r="AZ178" s="110" t="s">
        <v>570</v>
      </c>
      <c r="BA178" s="239" t="s">
        <v>3804</v>
      </c>
      <c r="BB178" s="111"/>
      <c r="BC178" s="111">
        <v>499528</v>
      </c>
      <c r="BD178" s="179"/>
      <c r="BE178" s="111"/>
      <c r="BF178" s="111"/>
      <c r="BG178" s="111"/>
      <c r="BH178" s="111"/>
      <c r="BI178" s="111"/>
      <c r="BJ178" s="111"/>
      <c r="BK178" s="111"/>
      <c r="BL178" s="111"/>
    </row>
    <row r="179" spans="2:64">
      <c r="B179" s="172">
        <v>524111</v>
      </c>
      <c r="C179" s="110" t="s">
        <v>19</v>
      </c>
      <c r="D179" s="110"/>
      <c r="E179" s="366"/>
      <c r="F179" s="111">
        <v>18539000</v>
      </c>
      <c r="G179" s="111">
        <v>18539000</v>
      </c>
      <c r="H179" s="111"/>
      <c r="I179" s="111">
        <f t="shared" si="406"/>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72"/>
        <v>0</v>
      </c>
      <c r="AV179" s="114">
        <f t="shared" si="324"/>
        <v>0</v>
      </c>
      <c r="AW179" s="115">
        <f t="shared" si="371"/>
        <v>18539000</v>
      </c>
      <c r="AX179" s="114">
        <f t="shared" si="304"/>
        <v>100</v>
      </c>
      <c r="AY179" s="110" t="s">
        <v>532</v>
      </c>
      <c r="AZ179" s="110" t="s">
        <v>570</v>
      </c>
      <c r="BA179" s="110" t="s">
        <v>3804</v>
      </c>
      <c r="BB179" s="111"/>
      <c r="BC179" s="111"/>
      <c r="BD179" s="179"/>
      <c r="BE179" s="111"/>
      <c r="BF179" s="111"/>
      <c r="BG179" s="111"/>
      <c r="BH179" s="111"/>
      <c r="BI179" s="111"/>
      <c r="BJ179" s="111"/>
      <c r="BK179" s="111"/>
      <c r="BL179" s="111"/>
    </row>
    <row r="180" spans="2:64">
      <c r="B180" s="174" t="s">
        <v>508</v>
      </c>
      <c r="C180" s="112" t="s">
        <v>175</v>
      </c>
      <c r="D180" s="112"/>
      <c r="E180" s="358"/>
      <c r="F180" s="113">
        <f t="shared" ref="F180:AS180" si="407">SUM(F181:F185)</f>
        <v>75940000</v>
      </c>
      <c r="G180" s="113">
        <f t="shared" ref="G180:H180" si="408">SUM(G181:G185)</f>
        <v>75940000</v>
      </c>
      <c r="H180" s="113">
        <f t="shared" si="408"/>
        <v>0</v>
      </c>
      <c r="I180" s="113">
        <f t="shared" ref="I180" si="409">SUM(I181:I185)</f>
        <v>0</v>
      </c>
      <c r="J180" s="113">
        <f t="shared" si="407"/>
        <v>0</v>
      </c>
      <c r="K180" s="113">
        <f t="shared" si="407"/>
        <v>0</v>
      </c>
      <c r="L180" s="113">
        <f t="shared" si="407"/>
        <v>0</v>
      </c>
      <c r="M180" s="113">
        <f t="shared" si="407"/>
        <v>0</v>
      </c>
      <c r="N180" s="113">
        <f t="shared" si="407"/>
        <v>0</v>
      </c>
      <c r="O180" s="113">
        <f t="shared" si="407"/>
        <v>0</v>
      </c>
      <c r="P180" s="113">
        <f t="shared" si="407"/>
        <v>0</v>
      </c>
      <c r="Q180" s="113">
        <f t="shared" si="407"/>
        <v>880000</v>
      </c>
      <c r="R180" s="113">
        <f t="shared" si="407"/>
        <v>2499000</v>
      </c>
      <c r="S180" s="113">
        <f t="shared" si="407"/>
        <v>524500</v>
      </c>
      <c r="T180" s="113">
        <f t="shared" si="407"/>
        <v>0</v>
      </c>
      <c r="U180" s="113">
        <f t="shared" si="407"/>
        <v>0</v>
      </c>
      <c r="V180" s="113">
        <f t="shared" si="407"/>
        <v>0</v>
      </c>
      <c r="W180" s="113">
        <f t="shared" si="407"/>
        <v>300383</v>
      </c>
      <c r="X180" s="113">
        <f t="shared" si="407"/>
        <v>25224855</v>
      </c>
      <c r="Y180" s="113">
        <f t="shared" si="407"/>
        <v>38467531</v>
      </c>
      <c r="Z180" s="113">
        <f t="shared" si="407"/>
        <v>0</v>
      </c>
      <c r="AA180" s="113">
        <f t="shared" si="407"/>
        <v>2640000</v>
      </c>
      <c r="AB180" s="113">
        <f t="shared" si="407"/>
        <v>0</v>
      </c>
      <c r="AC180" s="113">
        <f t="shared" si="407"/>
        <v>0</v>
      </c>
      <c r="AD180" s="113">
        <f t="shared" si="407"/>
        <v>0</v>
      </c>
      <c r="AE180" s="113">
        <f t="shared" si="407"/>
        <v>0</v>
      </c>
      <c r="AF180" s="113">
        <f t="shared" si="407"/>
        <v>0</v>
      </c>
      <c r="AG180" s="113">
        <f t="shared" si="407"/>
        <v>310659</v>
      </c>
      <c r="AH180" s="113">
        <f t="shared" si="407"/>
        <v>0</v>
      </c>
      <c r="AI180" s="113">
        <f t="shared" si="407"/>
        <v>0</v>
      </c>
      <c r="AJ180" s="113">
        <f t="shared" si="407"/>
        <v>0</v>
      </c>
      <c r="AK180" s="113">
        <f t="shared" si="407"/>
        <v>0</v>
      </c>
      <c r="AL180" s="113">
        <f t="shared" si="407"/>
        <v>0</v>
      </c>
      <c r="AM180" s="113">
        <f t="shared" si="407"/>
        <v>0</v>
      </c>
      <c r="AN180" s="113">
        <f t="shared" si="407"/>
        <v>0</v>
      </c>
      <c r="AO180" s="113">
        <f t="shared" si="407"/>
        <v>0</v>
      </c>
      <c r="AP180" s="113">
        <f t="shared" si="407"/>
        <v>0</v>
      </c>
      <c r="AQ180" s="113">
        <f t="shared" si="407"/>
        <v>0</v>
      </c>
      <c r="AR180" s="113">
        <f t="shared" si="407"/>
        <v>0</v>
      </c>
      <c r="AS180" s="113">
        <f t="shared" si="407"/>
        <v>0</v>
      </c>
      <c r="AT180" s="113"/>
      <c r="AU180" s="113">
        <f t="shared" si="372"/>
        <v>70846928</v>
      </c>
      <c r="AV180" s="121">
        <f t="shared" si="324"/>
        <v>93.293294706347112</v>
      </c>
      <c r="AW180" s="122">
        <f>F180-AU180</f>
        <v>5093072</v>
      </c>
      <c r="AX180" s="121">
        <f t="shared" si="304"/>
        <v>6.7067052936528846</v>
      </c>
      <c r="AY180" s="110" t="s">
        <v>532</v>
      </c>
      <c r="AZ180" s="110" t="s">
        <v>570</v>
      </c>
      <c r="BA180" s="110" t="s">
        <v>3804</v>
      </c>
      <c r="BB180" s="113">
        <f t="shared" ref="BB180:BE180" si="410">SUM(BB181:BB185)</f>
        <v>0</v>
      </c>
      <c r="BC180" s="113">
        <f t="shared" si="410"/>
        <v>2499000</v>
      </c>
      <c r="BD180" s="113">
        <f t="shared" si="410"/>
        <v>880000</v>
      </c>
      <c r="BE180" s="113">
        <f t="shared" si="410"/>
        <v>0</v>
      </c>
      <c r="BF180" s="113">
        <f t="shared" ref="BF180" si="411">SUM(BF181:BF185)</f>
        <v>0</v>
      </c>
      <c r="BG180" s="113">
        <f t="shared" ref="BG180:BH180" si="412">SUM(BG181:BG185)</f>
        <v>300383</v>
      </c>
      <c r="BH180" s="113">
        <f t="shared" si="412"/>
        <v>25224855</v>
      </c>
      <c r="BI180" s="113">
        <f t="shared" ref="BI180:BJ180" si="413">SUM(BI181:BI185)</f>
        <v>2640000</v>
      </c>
      <c r="BJ180" s="113">
        <f t="shared" si="413"/>
        <v>0</v>
      </c>
      <c r="BK180" s="113">
        <f t="shared" ref="BK180:BL180" si="414">SUM(BK181:BK185)</f>
        <v>0</v>
      </c>
      <c r="BL180" s="113">
        <f t="shared" si="414"/>
        <v>310659</v>
      </c>
    </row>
    <row r="181" spans="2:64">
      <c r="B181" s="172">
        <v>521211</v>
      </c>
      <c r="C181" s="110" t="s">
        <v>7</v>
      </c>
      <c r="D181" s="110"/>
      <c r="E181" s="366"/>
      <c r="F181" s="111">
        <v>13525000</v>
      </c>
      <c r="G181" s="111">
        <v>13525000</v>
      </c>
      <c r="H181" s="111"/>
      <c r="I181" s="111">
        <f t="shared" ref="I181:I185" si="415">G181-F181</f>
        <v>0</v>
      </c>
      <c r="J181" s="111"/>
      <c r="K181" s="111"/>
      <c r="L181" s="111"/>
      <c r="M181" s="111"/>
      <c r="N181" s="111"/>
      <c r="O181" s="111"/>
      <c r="P181" s="111"/>
      <c r="Q181" s="179">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72"/>
        <v>9519000</v>
      </c>
      <c r="AV181" s="114">
        <f t="shared" si="324"/>
        <v>70.380776340110913</v>
      </c>
      <c r="AW181" s="115">
        <f t="shared" si="371"/>
        <v>4006000</v>
      </c>
      <c r="AX181" s="114">
        <f t="shared" si="304"/>
        <v>29.619223659889094</v>
      </c>
      <c r="AY181" s="110" t="s">
        <v>532</v>
      </c>
      <c r="AZ181" s="110" t="s">
        <v>570</v>
      </c>
      <c r="BA181" s="110" t="s">
        <v>3804</v>
      </c>
      <c r="BB181" s="111"/>
      <c r="BC181" s="111">
        <v>2499000</v>
      </c>
      <c r="BD181" s="179">
        <v>880000</v>
      </c>
      <c r="BE181" s="111"/>
      <c r="BF181" s="111"/>
      <c r="BG181" s="111"/>
      <c r="BH181" s="111">
        <v>3500000</v>
      </c>
      <c r="BI181" s="111">
        <v>2640000</v>
      </c>
      <c r="BJ181" s="111"/>
      <c r="BK181" s="111"/>
      <c r="BL181" s="111"/>
    </row>
    <row r="182" spans="2:64">
      <c r="B182" s="172">
        <v>521219</v>
      </c>
      <c r="C182" s="110" t="s">
        <v>53</v>
      </c>
      <c r="D182" s="110"/>
      <c r="E182" s="366"/>
      <c r="F182" s="111">
        <v>2000000</v>
      </c>
      <c r="G182" s="111">
        <v>2000000</v>
      </c>
      <c r="H182" s="111"/>
      <c r="I182" s="111">
        <f t="shared" si="415"/>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72"/>
        <v>913673</v>
      </c>
      <c r="AV182" s="114">
        <f t="shared" si="324"/>
        <v>45.68365</v>
      </c>
      <c r="AW182" s="115">
        <f t="shared" si="371"/>
        <v>1086327</v>
      </c>
      <c r="AX182" s="114">
        <f t="shared" si="304"/>
        <v>54.31635</v>
      </c>
      <c r="AY182" s="110" t="s">
        <v>532</v>
      </c>
      <c r="AZ182" s="110" t="s">
        <v>570</v>
      </c>
      <c r="BA182" s="239" t="s">
        <v>3804</v>
      </c>
      <c r="BB182" s="111"/>
      <c r="BC182" s="111"/>
      <c r="BD182" s="179"/>
      <c r="BE182" s="111"/>
      <c r="BF182" s="111"/>
      <c r="BG182" s="111">
        <v>300383</v>
      </c>
      <c r="BH182" s="111">
        <v>302631</v>
      </c>
      <c r="BI182" s="111"/>
      <c r="BJ182" s="111"/>
      <c r="BK182" s="111"/>
      <c r="BL182" s="111">
        <v>310659</v>
      </c>
    </row>
    <row r="183" spans="2:64">
      <c r="B183" s="172">
        <v>522151</v>
      </c>
      <c r="C183" s="110" t="s">
        <v>11</v>
      </c>
      <c r="D183" s="110"/>
      <c r="E183" s="366"/>
      <c r="F183" s="111">
        <v>0</v>
      </c>
      <c r="G183" s="111">
        <v>0</v>
      </c>
      <c r="H183" s="111"/>
      <c r="I183" s="111">
        <f t="shared" si="415"/>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72"/>
        <v>0</v>
      </c>
      <c r="AV183" s="114">
        <f t="shared" si="324"/>
        <v>0</v>
      </c>
      <c r="AW183" s="115">
        <f t="shared" si="371"/>
        <v>0</v>
      </c>
      <c r="AX183" s="114" t="e">
        <f t="shared" si="304"/>
        <v>#DIV/0!</v>
      </c>
      <c r="AY183" s="110" t="s">
        <v>532</v>
      </c>
      <c r="AZ183" s="110" t="s">
        <v>570</v>
      </c>
      <c r="BA183" s="110" t="s">
        <v>3804</v>
      </c>
      <c r="BB183" s="111"/>
      <c r="BC183" s="111"/>
      <c r="BD183" s="179"/>
      <c r="BE183" s="111"/>
      <c r="BF183" s="111"/>
      <c r="BG183" s="111"/>
      <c r="BH183" s="111"/>
      <c r="BI183" s="111"/>
      <c r="BJ183" s="111"/>
      <c r="BK183" s="111"/>
      <c r="BL183" s="111"/>
    </row>
    <row r="184" spans="2:64">
      <c r="B184" s="172">
        <v>524111</v>
      </c>
      <c r="C184" s="110" t="s">
        <v>19</v>
      </c>
      <c r="D184" s="110"/>
      <c r="E184" s="366"/>
      <c r="F184" s="111">
        <v>60415000</v>
      </c>
      <c r="G184" s="111">
        <v>60415000</v>
      </c>
      <c r="H184" s="111"/>
      <c r="I184" s="111">
        <f t="shared" si="415"/>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72"/>
        <v>60414255</v>
      </c>
      <c r="AV184" s="114">
        <f t="shared" si="324"/>
        <v>99.99876686253414</v>
      </c>
      <c r="AW184" s="115">
        <f t="shared" si="371"/>
        <v>745</v>
      </c>
      <c r="AX184" s="114">
        <f t="shared" si="304"/>
        <v>1.2331374658611273E-3</v>
      </c>
      <c r="AY184" s="110" t="s">
        <v>532</v>
      </c>
      <c r="AZ184" s="110" t="s">
        <v>570</v>
      </c>
      <c r="BA184" s="110" t="s">
        <v>3804</v>
      </c>
      <c r="BB184" s="111"/>
      <c r="BC184" s="111"/>
      <c r="BD184" s="179"/>
      <c r="BE184" s="111"/>
      <c r="BF184" s="111"/>
      <c r="BG184" s="111"/>
      <c r="BH184" s="111">
        <v>21422224</v>
      </c>
      <c r="BI184" s="111"/>
      <c r="BJ184" s="111"/>
      <c r="BK184" s="111"/>
      <c r="BL184" s="111"/>
    </row>
    <row r="185" spans="2:64">
      <c r="B185" s="172">
        <v>524113</v>
      </c>
      <c r="C185" s="110" t="s">
        <v>13</v>
      </c>
      <c r="D185" s="110"/>
      <c r="E185" s="366"/>
      <c r="F185" s="111">
        <v>0</v>
      </c>
      <c r="G185" s="111">
        <v>0</v>
      </c>
      <c r="H185" s="111"/>
      <c r="I185" s="111">
        <f t="shared" si="415"/>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72"/>
        <v>0</v>
      </c>
      <c r="AV185" s="114">
        <f t="shared" si="324"/>
        <v>0</v>
      </c>
      <c r="AW185" s="115">
        <f t="shared" si="371"/>
        <v>0</v>
      </c>
      <c r="AX185" s="114" t="e">
        <f t="shared" si="304"/>
        <v>#DIV/0!</v>
      </c>
      <c r="AY185" s="110" t="s">
        <v>532</v>
      </c>
      <c r="AZ185" s="110" t="s">
        <v>570</v>
      </c>
      <c r="BA185" s="110" t="s">
        <v>3804</v>
      </c>
      <c r="BB185" s="111"/>
      <c r="BC185" s="111"/>
      <c r="BD185" s="179"/>
      <c r="BE185" s="111"/>
      <c r="BF185" s="111"/>
      <c r="BG185" s="111"/>
      <c r="BH185" s="111"/>
      <c r="BI185" s="111"/>
      <c r="BJ185" s="111"/>
      <c r="BK185" s="111"/>
      <c r="BL185" s="111"/>
    </row>
    <row r="186" spans="2:64">
      <c r="B186" s="174" t="s">
        <v>509</v>
      </c>
      <c r="C186" s="112" t="s">
        <v>4820</v>
      </c>
      <c r="D186" s="112"/>
      <c r="E186" s="358"/>
      <c r="F186" s="113">
        <f>F187</f>
        <v>387471000</v>
      </c>
      <c r="G186" s="113">
        <f t="shared" ref="G186:AS186" si="416">G187</f>
        <v>387471000</v>
      </c>
      <c r="H186" s="113">
        <f t="shared" si="416"/>
        <v>0</v>
      </c>
      <c r="I186" s="113">
        <f t="shared" si="416"/>
        <v>387471000</v>
      </c>
      <c r="J186" s="113">
        <f t="shared" si="416"/>
        <v>0</v>
      </c>
      <c r="K186" s="113">
        <f t="shared" si="416"/>
        <v>0</v>
      </c>
      <c r="L186" s="113">
        <f t="shared" si="416"/>
        <v>0</v>
      </c>
      <c r="M186" s="113">
        <f t="shared" si="416"/>
        <v>0</v>
      </c>
      <c r="N186" s="113">
        <f t="shared" si="416"/>
        <v>0</v>
      </c>
      <c r="O186" s="113">
        <f t="shared" si="416"/>
        <v>0</v>
      </c>
      <c r="P186" s="113">
        <f t="shared" si="416"/>
        <v>0</v>
      </c>
      <c r="Q186" s="113">
        <f t="shared" si="416"/>
        <v>0</v>
      </c>
      <c r="R186" s="113">
        <f t="shared" si="416"/>
        <v>0</v>
      </c>
      <c r="S186" s="113">
        <f t="shared" si="416"/>
        <v>0</v>
      </c>
      <c r="T186" s="113">
        <f t="shared" si="416"/>
        <v>0</v>
      </c>
      <c r="U186" s="113">
        <f t="shared" si="416"/>
        <v>0</v>
      </c>
      <c r="V186" s="113">
        <f t="shared" si="416"/>
        <v>0</v>
      </c>
      <c r="W186" s="113">
        <f t="shared" si="416"/>
        <v>0</v>
      </c>
      <c r="X186" s="113">
        <f t="shared" si="416"/>
        <v>0</v>
      </c>
      <c r="Y186" s="113">
        <f t="shared" si="416"/>
        <v>0</v>
      </c>
      <c r="Z186" s="113">
        <f t="shared" si="416"/>
        <v>0</v>
      </c>
      <c r="AA186" s="113">
        <f t="shared" si="416"/>
        <v>0</v>
      </c>
      <c r="AB186" s="113">
        <f t="shared" si="416"/>
        <v>0</v>
      </c>
      <c r="AC186" s="113">
        <f t="shared" si="416"/>
        <v>0</v>
      </c>
      <c r="AD186" s="113">
        <f t="shared" si="416"/>
        <v>0</v>
      </c>
      <c r="AE186" s="113">
        <f t="shared" si="416"/>
        <v>0</v>
      </c>
      <c r="AF186" s="113">
        <f t="shared" si="416"/>
        <v>0</v>
      </c>
      <c r="AG186" s="113">
        <f t="shared" si="416"/>
        <v>0</v>
      </c>
      <c r="AH186" s="113">
        <f t="shared" si="416"/>
        <v>0</v>
      </c>
      <c r="AI186" s="113">
        <f t="shared" si="416"/>
        <v>0</v>
      </c>
      <c r="AJ186" s="113">
        <f t="shared" si="416"/>
        <v>0</v>
      </c>
      <c r="AK186" s="113">
        <f t="shared" si="416"/>
        <v>0</v>
      </c>
      <c r="AL186" s="113">
        <f t="shared" si="416"/>
        <v>0</v>
      </c>
      <c r="AM186" s="113">
        <f t="shared" si="416"/>
        <v>0</v>
      </c>
      <c r="AN186" s="113">
        <f t="shared" si="416"/>
        <v>0</v>
      </c>
      <c r="AO186" s="113">
        <f t="shared" si="416"/>
        <v>0</v>
      </c>
      <c r="AP186" s="113">
        <f t="shared" si="416"/>
        <v>0</v>
      </c>
      <c r="AQ186" s="113">
        <f t="shared" si="416"/>
        <v>0</v>
      </c>
      <c r="AR186" s="113">
        <f t="shared" si="416"/>
        <v>0</v>
      </c>
      <c r="AS186" s="113">
        <f t="shared" si="416"/>
        <v>0</v>
      </c>
      <c r="AT186" s="113"/>
      <c r="AU186" s="113">
        <f t="shared" ref="AU186:AU187" si="417">SUM(J186:AS186)</f>
        <v>0</v>
      </c>
      <c r="AV186" s="121">
        <f t="shared" ref="AV186:AV187" si="418">IFERROR(AU186/F186*100,0)</f>
        <v>0</v>
      </c>
      <c r="AW186" s="122">
        <f>F186-AU186</f>
        <v>387471000</v>
      </c>
      <c r="AX186" s="121">
        <f t="shared" ref="AX186:AX187" si="419">AW186/F186*100</f>
        <v>100</v>
      </c>
      <c r="AY186" s="110" t="s">
        <v>532</v>
      </c>
      <c r="AZ186" s="110" t="s">
        <v>570</v>
      </c>
      <c r="BA186" s="110" t="s">
        <v>3804</v>
      </c>
      <c r="BB186" s="113">
        <f>BB187</f>
        <v>0</v>
      </c>
      <c r="BC186" s="113">
        <f t="shared" ref="BC186" si="420">BC187</f>
        <v>0</v>
      </c>
      <c r="BD186" s="113">
        <f t="shared" ref="BD186" si="421">BD187</f>
        <v>0</v>
      </c>
      <c r="BE186" s="113">
        <f t="shared" ref="BE186" si="422">BE187</f>
        <v>0</v>
      </c>
      <c r="BF186" s="113">
        <f t="shared" ref="BF186" si="423">BF187</f>
        <v>0</v>
      </c>
      <c r="BG186" s="113">
        <f t="shared" ref="BG186" si="424">BG187</f>
        <v>0</v>
      </c>
      <c r="BH186" s="113">
        <f t="shared" ref="BH186" si="425">BH187</f>
        <v>0</v>
      </c>
      <c r="BI186" s="113">
        <f t="shared" ref="BI186" si="426">BI187</f>
        <v>0</v>
      </c>
      <c r="BJ186" s="113">
        <f t="shared" ref="BJ186" si="427">BJ187</f>
        <v>0</v>
      </c>
      <c r="BK186" s="113">
        <f t="shared" ref="BK186:BL186" si="428">BK187</f>
        <v>0</v>
      </c>
      <c r="BL186" s="113">
        <f t="shared" si="428"/>
        <v>0</v>
      </c>
    </row>
    <row r="187" spans="2:64">
      <c r="B187" s="172">
        <v>524111</v>
      </c>
      <c r="C187" s="110" t="s">
        <v>19</v>
      </c>
      <c r="D187" s="110"/>
      <c r="E187" s="366"/>
      <c r="F187" s="111">
        <v>387471000</v>
      </c>
      <c r="G187" s="111">
        <v>387471000</v>
      </c>
      <c r="H187" s="111"/>
      <c r="I187" s="111">
        <v>387471000</v>
      </c>
      <c r="J187" s="111"/>
      <c r="K187" s="111"/>
      <c r="L187" s="111"/>
      <c r="M187" s="111"/>
      <c r="N187" s="111"/>
      <c r="O187" s="111"/>
      <c r="P187" s="111"/>
      <c r="Q187" s="179"/>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17"/>
        <v>0</v>
      </c>
      <c r="AV187" s="114">
        <f t="shared" si="418"/>
        <v>0</v>
      </c>
      <c r="AW187" s="115">
        <f t="shared" ref="AW187" si="429">F187-AU187</f>
        <v>387471000</v>
      </c>
      <c r="AX187" s="114">
        <f t="shared" si="419"/>
        <v>100</v>
      </c>
      <c r="AY187" s="110" t="s">
        <v>532</v>
      </c>
      <c r="AZ187" s="110" t="s">
        <v>570</v>
      </c>
      <c r="BA187" s="110" t="s">
        <v>3804</v>
      </c>
      <c r="BB187" s="111"/>
      <c r="BC187" s="111"/>
      <c r="BD187" s="111"/>
      <c r="BE187" s="111"/>
      <c r="BF187" s="111"/>
      <c r="BG187" s="111"/>
      <c r="BH187" s="111"/>
      <c r="BI187" s="111"/>
      <c r="BJ187" s="111"/>
      <c r="BK187" s="111"/>
      <c r="BL187" s="111"/>
    </row>
    <row r="188" spans="2:64">
      <c r="B188" s="116">
        <v>302</v>
      </c>
      <c r="C188" s="117" t="s">
        <v>3070</v>
      </c>
      <c r="D188" s="117"/>
      <c r="E188" s="364"/>
      <c r="F188" s="118">
        <f>F189+F193</f>
        <v>126532000</v>
      </c>
      <c r="G188" s="118">
        <f t="shared" ref="G188:AS188" si="430">G189+G193</f>
        <v>126532000</v>
      </c>
      <c r="H188" s="118">
        <f t="shared" si="430"/>
        <v>0</v>
      </c>
      <c r="I188" s="118">
        <f t="shared" si="430"/>
        <v>76463000</v>
      </c>
      <c r="J188" s="118">
        <f t="shared" si="430"/>
        <v>0</v>
      </c>
      <c r="K188" s="118">
        <f t="shared" si="430"/>
        <v>0</v>
      </c>
      <c r="L188" s="118">
        <f t="shared" si="430"/>
        <v>0</v>
      </c>
      <c r="M188" s="118">
        <f t="shared" si="430"/>
        <v>0</v>
      </c>
      <c r="N188" s="118">
        <f t="shared" si="430"/>
        <v>0</v>
      </c>
      <c r="O188" s="118">
        <f t="shared" si="430"/>
        <v>0</v>
      </c>
      <c r="P188" s="118">
        <f t="shared" si="430"/>
        <v>0</v>
      </c>
      <c r="Q188" s="118">
        <f t="shared" si="430"/>
        <v>3350000</v>
      </c>
      <c r="R188" s="118">
        <f t="shared" si="430"/>
        <v>2498000</v>
      </c>
      <c r="S188" s="118">
        <f t="shared" si="430"/>
        <v>15530000</v>
      </c>
      <c r="T188" s="118">
        <f t="shared" si="430"/>
        <v>0</v>
      </c>
      <c r="U188" s="118">
        <f t="shared" si="430"/>
        <v>0</v>
      </c>
      <c r="V188" s="118">
        <f t="shared" si="430"/>
        <v>0</v>
      </c>
      <c r="W188" s="118">
        <f t="shared" si="430"/>
        <v>0</v>
      </c>
      <c r="X188" s="118">
        <f t="shared" si="430"/>
        <v>4986000</v>
      </c>
      <c r="Y188" s="118">
        <f t="shared" si="430"/>
        <v>2118000</v>
      </c>
      <c r="Z188" s="118">
        <f t="shared" si="430"/>
        <v>0</v>
      </c>
      <c r="AA188" s="118">
        <f t="shared" si="430"/>
        <v>0</v>
      </c>
      <c r="AB188" s="118">
        <f t="shared" si="430"/>
        <v>4256000</v>
      </c>
      <c r="AC188" s="118">
        <f t="shared" si="430"/>
        <v>0</v>
      </c>
      <c r="AD188" s="118">
        <f t="shared" si="430"/>
        <v>0</v>
      </c>
      <c r="AE188" s="118">
        <f t="shared" si="430"/>
        <v>0</v>
      </c>
      <c r="AF188" s="118">
        <f t="shared" si="430"/>
        <v>0</v>
      </c>
      <c r="AG188" s="118">
        <f t="shared" si="430"/>
        <v>8110000</v>
      </c>
      <c r="AH188" s="118">
        <f t="shared" si="430"/>
        <v>0</v>
      </c>
      <c r="AI188" s="118">
        <f t="shared" si="430"/>
        <v>0</v>
      </c>
      <c r="AJ188" s="118">
        <f t="shared" si="430"/>
        <v>0</v>
      </c>
      <c r="AK188" s="118">
        <f t="shared" si="430"/>
        <v>0</v>
      </c>
      <c r="AL188" s="118">
        <f t="shared" si="430"/>
        <v>0</v>
      </c>
      <c r="AM188" s="118">
        <f t="shared" si="430"/>
        <v>0</v>
      </c>
      <c r="AN188" s="118">
        <f t="shared" si="430"/>
        <v>0</v>
      </c>
      <c r="AO188" s="118">
        <f t="shared" si="430"/>
        <v>0</v>
      </c>
      <c r="AP188" s="118">
        <f t="shared" si="430"/>
        <v>0</v>
      </c>
      <c r="AQ188" s="118">
        <f t="shared" si="430"/>
        <v>0</v>
      </c>
      <c r="AR188" s="118">
        <f t="shared" si="430"/>
        <v>0</v>
      </c>
      <c r="AS188" s="118">
        <f t="shared" si="430"/>
        <v>0</v>
      </c>
      <c r="AT188" s="118"/>
      <c r="AU188" s="118">
        <f t="shared" ref="AU188" si="431">SUM(J188:AS188)</f>
        <v>40848000</v>
      </c>
      <c r="AV188" s="119">
        <f t="shared" si="324"/>
        <v>32.282742705402583</v>
      </c>
      <c r="AW188" s="120">
        <f t="shared" ref="AW188:AW189" si="432">F188-AU188</f>
        <v>85684000</v>
      </c>
      <c r="AX188" s="119">
        <f t="shared" ref="AX188:AX189" si="433">AW188/F188*100</f>
        <v>67.717257294597417</v>
      </c>
      <c r="AY188" s="110" t="s">
        <v>532</v>
      </c>
      <c r="AZ188" s="110" t="s">
        <v>570</v>
      </c>
      <c r="BA188" s="110" t="s">
        <v>3804</v>
      </c>
      <c r="BB188" s="118">
        <f>BB189+BB193</f>
        <v>0</v>
      </c>
      <c r="BC188" s="118">
        <f t="shared" ref="BC188:BK188" si="434">BC189+BC193</f>
        <v>2498000</v>
      </c>
      <c r="BD188" s="118">
        <f t="shared" si="434"/>
        <v>3350000</v>
      </c>
      <c r="BE188" s="118">
        <f t="shared" si="434"/>
        <v>0</v>
      </c>
      <c r="BF188" s="118">
        <f t="shared" si="434"/>
        <v>0</v>
      </c>
      <c r="BG188" s="118">
        <f t="shared" si="434"/>
        <v>0</v>
      </c>
      <c r="BH188" s="118">
        <f t="shared" si="434"/>
        <v>4986000</v>
      </c>
      <c r="BI188" s="118">
        <f t="shared" si="434"/>
        <v>0</v>
      </c>
      <c r="BJ188" s="118">
        <f t="shared" si="434"/>
        <v>0</v>
      </c>
      <c r="BK188" s="118">
        <f t="shared" si="434"/>
        <v>0</v>
      </c>
      <c r="BL188" s="118">
        <f t="shared" ref="BL188" si="435">BL189+BL193</f>
        <v>8110000</v>
      </c>
    </row>
    <row r="189" spans="2:64">
      <c r="B189" s="174" t="s">
        <v>8</v>
      </c>
      <c r="C189" s="112" t="s">
        <v>178</v>
      </c>
      <c r="D189" s="112"/>
      <c r="E189" s="358"/>
      <c r="F189" s="113">
        <f>SUM(F190:F192)</f>
        <v>50069000</v>
      </c>
      <c r="G189" s="113">
        <f>SUM(G190:G192)</f>
        <v>50069000</v>
      </c>
      <c r="H189" s="113">
        <f>SUM(H190:H192)</f>
        <v>0</v>
      </c>
      <c r="I189" s="113">
        <f>SUM(I190:I192)</f>
        <v>0</v>
      </c>
      <c r="J189" s="113">
        <f t="shared" ref="J189:AS189" si="436">SUM(J190:J192)</f>
        <v>0</v>
      </c>
      <c r="K189" s="113">
        <f t="shared" si="436"/>
        <v>0</v>
      </c>
      <c r="L189" s="113">
        <f t="shared" si="436"/>
        <v>0</v>
      </c>
      <c r="M189" s="113">
        <f t="shared" si="436"/>
        <v>0</v>
      </c>
      <c r="N189" s="113">
        <f t="shared" si="436"/>
        <v>0</v>
      </c>
      <c r="O189" s="113">
        <f t="shared" si="436"/>
        <v>0</v>
      </c>
      <c r="P189" s="113">
        <f t="shared" si="436"/>
        <v>0</v>
      </c>
      <c r="Q189" s="113">
        <f t="shared" si="436"/>
        <v>3350000</v>
      </c>
      <c r="R189" s="113">
        <f t="shared" si="436"/>
        <v>2498000</v>
      </c>
      <c r="S189" s="113">
        <f t="shared" si="436"/>
        <v>15530000</v>
      </c>
      <c r="T189" s="113">
        <f t="shared" si="436"/>
        <v>0</v>
      </c>
      <c r="U189" s="113">
        <f t="shared" si="436"/>
        <v>0</v>
      </c>
      <c r="V189" s="113">
        <f t="shared" si="436"/>
        <v>0</v>
      </c>
      <c r="W189" s="113">
        <f t="shared" si="436"/>
        <v>0</v>
      </c>
      <c r="X189" s="113">
        <f t="shared" si="436"/>
        <v>4986000</v>
      </c>
      <c r="Y189" s="113">
        <f t="shared" si="436"/>
        <v>2118000</v>
      </c>
      <c r="Z189" s="113">
        <f t="shared" si="436"/>
        <v>0</v>
      </c>
      <c r="AA189" s="113">
        <f t="shared" si="436"/>
        <v>0</v>
      </c>
      <c r="AB189" s="113">
        <f t="shared" si="436"/>
        <v>4256000</v>
      </c>
      <c r="AC189" s="113">
        <f t="shared" si="436"/>
        <v>0</v>
      </c>
      <c r="AD189" s="113">
        <f t="shared" si="436"/>
        <v>0</v>
      </c>
      <c r="AE189" s="113">
        <f t="shared" si="436"/>
        <v>0</v>
      </c>
      <c r="AF189" s="113">
        <f t="shared" si="436"/>
        <v>0</v>
      </c>
      <c r="AG189" s="113">
        <f t="shared" si="436"/>
        <v>8110000</v>
      </c>
      <c r="AH189" s="113">
        <f t="shared" si="436"/>
        <v>0</v>
      </c>
      <c r="AI189" s="113">
        <f t="shared" si="436"/>
        <v>0</v>
      </c>
      <c r="AJ189" s="113">
        <f t="shared" si="436"/>
        <v>0</v>
      </c>
      <c r="AK189" s="113">
        <f t="shared" si="436"/>
        <v>0</v>
      </c>
      <c r="AL189" s="113">
        <f t="shared" si="436"/>
        <v>0</v>
      </c>
      <c r="AM189" s="113">
        <f t="shared" si="436"/>
        <v>0</v>
      </c>
      <c r="AN189" s="113">
        <f t="shared" si="436"/>
        <v>0</v>
      </c>
      <c r="AO189" s="113">
        <f t="shared" si="436"/>
        <v>0</v>
      </c>
      <c r="AP189" s="113">
        <f t="shared" si="436"/>
        <v>0</v>
      </c>
      <c r="AQ189" s="113">
        <f t="shared" si="436"/>
        <v>0</v>
      </c>
      <c r="AR189" s="113">
        <f t="shared" si="436"/>
        <v>0</v>
      </c>
      <c r="AS189" s="113">
        <f t="shared" si="436"/>
        <v>0</v>
      </c>
      <c r="AT189" s="113"/>
      <c r="AU189" s="113">
        <f>SUM(J189:AS189)</f>
        <v>40848000</v>
      </c>
      <c r="AV189" s="121">
        <f t="shared" si="324"/>
        <v>81.583414887455305</v>
      </c>
      <c r="AW189" s="122">
        <f t="shared" si="432"/>
        <v>9221000</v>
      </c>
      <c r="AX189" s="121">
        <f t="shared" si="433"/>
        <v>18.416585112544688</v>
      </c>
      <c r="AY189" s="110" t="s">
        <v>532</v>
      </c>
      <c r="AZ189" s="110" t="s">
        <v>570</v>
      </c>
      <c r="BA189" s="110" t="s">
        <v>3804</v>
      </c>
      <c r="BB189" s="113">
        <f t="shared" ref="BB189:BC189" si="437">SUM(BB190:BB192)</f>
        <v>0</v>
      </c>
      <c r="BC189" s="113">
        <f t="shared" si="437"/>
        <v>2498000</v>
      </c>
      <c r="BD189" s="113">
        <f>SUM(BD190:BD192)</f>
        <v>3350000</v>
      </c>
      <c r="BE189" s="113">
        <f t="shared" ref="BE189" si="438">SUM(BE190:BE192)</f>
        <v>0</v>
      </c>
      <c r="BF189" s="113">
        <f t="shared" ref="BF189" si="439">SUM(BF190:BF192)</f>
        <v>0</v>
      </c>
      <c r="BG189" s="113">
        <f t="shared" ref="BG189:BH189" si="440">SUM(BG190:BG192)</f>
        <v>0</v>
      </c>
      <c r="BH189" s="113">
        <f t="shared" si="440"/>
        <v>4986000</v>
      </c>
      <c r="BI189" s="113">
        <f t="shared" ref="BI189:BJ189" si="441">SUM(BI190:BI192)</f>
        <v>0</v>
      </c>
      <c r="BJ189" s="113">
        <f t="shared" si="441"/>
        <v>0</v>
      </c>
      <c r="BK189" s="113">
        <f t="shared" ref="BK189:BL189" si="442">SUM(BK190:BK192)</f>
        <v>0</v>
      </c>
      <c r="BL189" s="113">
        <f t="shared" si="442"/>
        <v>8110000</v>
      </c>
    </row>
    <row r="190" spans="2:64">
      <c r="B190" s="172">
        <v>521211</v>
      </c>
      <c r="C190" s="110" t="s">
        <v>7</v>
      </c>
      <c r="D190" s="110"/>
      <c r="E190" s="366"/>
      <c r="F190" s="111">
        <v>17900000</v>
      </c>
      <c r="G190" s="111">
        <v>17900000</v>
      </c>
      <c r="H190" s="111"/>
      <c r="I190" s="111">
        <f t="shared" ref="I190:I192" si="443">G190-F190</f>
        <v>0</v>
      </c>
      <c r="J190" s="111"/>
      <c r="K190" s="111"/>
      <c r="L190" s="111"/>
      <c r="M190" s="111"/>
      <c r="N190" s="111"/>
      <c r="O190" s="111"/>
      <c r="P190" s="111"/>
      <c r="Q190" s="179">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72"/>
        <v>11269000</v>
      </c>
      <c r="AV190" s="114">
        <f t="shared" si="324"/>
        <v>62.955307262569839</v>
      </c>
      <c r="AW190" s="115">
        <f t="shared" si="371"/>
        <v>6631000</v>
      </c>
      <c r="AX190" s="114">
        <f t="shared" si="304"/>
        <v>37.044692737430168</v>
      </c>
      <c r="AY190" s="110" t="s">
        <v>532</v>
      </c>
      <c r="AZ190" s="110" t="s">
        <v>570</v>
      </c>
      <c r="BA190" s="110" t="s">
        <v>3804</v>
      </c>
      <c r="BB190" s="111"/>
      <c r="BC190" s="111">
        <v>2498000</v>
      </c>
      <c r="BD190" s="179">
        <v>860000</v>
      </c>
      <c r="BE190" s="111"/>
      <c r="BF190" s="111"/>
      <c r="BG190" s="111"/>
      <c r="BH190" s="111">
        <v>4986000</v>
      </c>
      <c r="BI190" s="111"/>
      <c r="BJ190" s="111"/>
      <c r="BK190" s="111"/>
      <c r="BL190" s="111">
        <v>2925000</v>
      </c>
    </row>
    <row r="191" spans="2:64">
      <c r="B191" s="172">
        <v>521219</v>
      </c>
      <c r="C191" s="110" t="s">
        <v>53</v>
      </c>
      <c r="D191" s="110"/>
      <c r="E191" s="366"/>
      <c r="F191" s="111">
        <v>2000000</v>
      </c>
      <c r="G191" s="111">
        <v>2000000</v>
      </c>
      <c r="H191" s="111"/>
      <c r="I191" s="111">
        <f t="shared" si="443"/>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f t="shared" si="372"/>
        <v>0</v>
      </c>
      <c r="AV191" s="114">
        <f t="shared" si="324"/>
        <v>0</v>
      </c>
      <c r="AW191" s="115">
        <f t="shared" si="371"/>
        <v>2000000</v>
      </c>
      <c r="AX191" s="114">
        <f t="shared" si="304"/>
        <v>100</v>
      </c>
      <c r="AY191" s="110" t="s">
        <v>532</v>
      </c>
      <c r="AZ191" s="110" t="s">
        <v>570</v>
      </c>
      <c r="BA191" s="110" t="s">
        <v>3804</v>
      </c>
      <c r="BB191" s="111"/>
      <c r="BC191" s="111"/>
      <c r="BD191" s="179"/>
      <c r="BE191" s="111"/>
      <c r="BF191" s="111"/>
      <c r="BG191" s="111"/>
      <c r="BH191" s="111"/>
      <c r="BI191" s="111"/>
      <c r="BJ191" s="111"/>
      <c r="BK191" s="111"/>
      <c r="BL191" s="111"/>
    </row>
    <row r="192" spans="2:64">
      <c r="B192" s="172">
        <v>524111</v>
      </c>
      <c r="C192" s="110" t="s">
        <v>19</v>
      </c>
      <c r="D192" s="110"/>
      <c r="E192" s="366"/>
      <c r="F192" s="111">
        <v>30169000</v>
      </c>
      <c r="G192" s="111">
        <v>30169000</v>
      </c>
      <c r="H192" s="111"/>
      <c r="I192" s="111">
        <f t="shared" si="443"/>
        <v>0</v>
      </c>
      <c r="J192" s="111"/>
      <c r="K192" s="111"/>
      <c r="L192" s="111"/>
      <c r="M192" s="111"/>
      <c r="N192" s="111"/>
      <c r="O192" s="111"/>
      <c r="P192" s="111"/>
      <c r="Q192" s="179">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72"/>
        <v>29579000</v>
      </c>
      <c r="AV192" s="114">
        <f t="shared" si="324"/>
        <v>98.044350160761056</v>
      </c>
      <c r="AW192" s="115">
        <f t="shared" si="371"/>
        <v>590000</v>
      </c>
      <c r="AX192" s="114">
        <f t="shared" si="304"/>
        <v>1.9556498392389539</v>
      </c>
      <c r="AY192" s="110" t="s">
        <v>532</v>
      </c>
      <c r="AZ192" s="110" t="s">
        <v>570</v>
      </c>
      <c r="BA192" s="110" t="s">
        <v>3804</v>
      </c>
      <c r="BB192" s="111"/>
      <c r="BC192" s="111"/>
      <c r="BD192" s="179">
        <v>2490000</v>
      </c>
      <c r="BE192" s="111"/>
      <c r="BF192" s="111"/>
      <c r="BG192" s="111"/>
      <c r="BH192" s="111"/>
      <c r="BI192" s="111"/>
      <c r="BJ192" s="111"/>
      <c r="BK192" s="111"/>
      <c r="BL192" s="111">
        <v>5185000</v>
      </c>
    </row>
    <row r="193" spans="2:64">
      <c r="B193" s="174" t="s">
        <v>508</v>
      </c>
      <c r="C193" s="112" t="s">
        <v>4820</v>
      </c>
      <c r="D193" s="112"/>
      <c r="E193" s="358"/>
      <c r="F193" s="113">
        <f>F194</f>
        <v>76463000</v>
      </c>
      <c r="G193" s="113">
        <f t="shared" ref="G193:AS193" si="444">G194</f>
        <v>76463000</v>
      </c>
      <c r="H193" s="113">
        <f t="shared" si="444"/>
        <v>0</v>
      </c>
      <c r="I193" s="113">
        <f t="shared" si="444"/>
        <v>76463000</v>
      </c>
      <c r="J193" s="113">
        <f t="shared" si="444"/>
        <v>0</v>
      </c>
      <c r="K193" s="113">
        <f t="shared" si="444"/>
        <v>0</v>
      </c>
      <c r="L193" s="113">
        <f t="shared" si="444"/>
        <v>0</v>
      </c>
      <c r="M193" s="113">
        <f t="shared" si="444"/>
        <v>0</v>
      </c>
      <c r="N193" s="113">
        <f t="shared" si="444"/>
        <v>0</v>
      </c>
      <c r="O193" s="113">
        <f t="shared" si="444"/>
        <v>0</v>
      </c>
      <c r="P193" s="113">
        <f t="shared" si="444"/>
        <v>0</v>
      </c>
      <c r="Q193" s="113">
        <f t="shared" si="444"/>
        <v>0</v>
      </c>
      <c r="R193" s="113">
        <f t="shared" si="444"/>
        <v>0</v>
      </c>
      <c r="S193" s="113">
        <f t="shared" si="444"/>
        <v>0</v>
      </c>
      <c r="T193" s="113">
        <f t="shared" si="444"/>
        <v>0</v>
      </c>
      <c r="U193" s="113">
        <f t="shared" si="444"/>
        <v>0</v>
      </c>
      <c r="V193" s="113">
        <f t="shared" si="444"/>
        <v>0</v>
      </c>
      <c r="W193" s="113">
        <f t="shared" si="444"/>
        <v>0</v>
      </c>
      <c r="X193" s="113">
        <f t="shared" si="444"/>
        <v>0</v>
      </c>
      <c r="Y193" s="113">
        <f t="shared" si="444"/>
        <v>0</v>
      </c>
      <c r="Z193" s="113">
        <f t="shared" si="444"/>
        <v>0</v>
      </c>
      <c r="AA193" s="113">
        <f t="shared" si="444"/>
        <v>0</v>
      </c>
      <c r="AB193" s="113">
        <f t="shared" si="444"/>
        <v>0</v>
      </c>
      <c r="AC193" s="113">
        <f t="shared" si="444"/>
        <v>0</v>
      </c>
      <c r="AD193" s="113">
        <f t="shared" si="444"/>
        <v>0</v>
      </c>
      <c r="AE193" s="113">
        <f t="shared" si="444"/>
        <v>0</v>
      </c>
      <c r="AF193" s="113">
        <f t="shared" si="444"/>
        <v>0</v>
      </c>
      <c r="AG193" s="113">
        <f t="shared" si="444"/>
        <v>0</v>
      </c>
      <c r="AH193" s="113">
        <f t="shared" si="444"/>
        <v>0</v>
      </c>
      <c r="AI193" s="113">
        <f t="shared" si="444"/>
        <v>0</v>
      </c>
      <c r="AJ193" s="113">
        <f t="shared" si="444"/>
        <v>0</v>
      </c>
      <c r="AK193" s="113">
        <f t="shared" si="444"/>
        <v>0</v>
      </c>
      <c r="AL193" s="113">
        <f t="shared" si="444"/>
        <v>0</v>
      </c>
      <c r="AM193" s="113">
        <f t="shared" si="444"/>
        <v>0</v>
      </c>
      <c r="AN193" s="113">
        <f t="shared" si="444"/>
        <v>0</v>
      </c>
      <c r="AO193" s="113">
        <f t="shared" si="444"/>
        <v>0</v>
      </c>
      <c r="AP193" s="113">
        <f t="shared" si="444"/>
        <v>0</v>
      </c>
      <c r="AQ193" s="113">
        <f t="shared" si="444"/>
        <v>0</v>
      </c>
      <c r="AR193" s="113">
        <f t="shared" si="444"/>
        <v>0</v>
      </c>
      <c r="AS193" s="113">
        <f t="shared" si="444"/>
        <v>0</v>
      </c>
      <c r="AT193" s="113"/>
      <c r="AU193" s="113">
        <f t="shared" si="372"/>
        <v>0</v>
      </c>
      <c r="AV193" s="121">
        <f t="shared" si="324"/>
        <v>0</v>
      </c>
      <c r="AW193" s="122">
        <f>F193-AU193</f>
        <v>76463000</v>
      </c>
      <c r="AX193" s="121">
        <f t="shared" si="304"/>
        <v>100</v>
      </c>
      <c r="AY193" s="110" t="s">
        <v>532</v>
      </c>
      <c r="AZ193" s="110" t="s">
        <v>570</v>
      </c>
      <c r="BA193" s="110" t="s">
        <v>3804</v>
      </c>
      <c r="BB193" s="113">
        <f>BB194</f>
        <v>0</v>
      </c>
      <c r="BC193" s="113">
        <f t="shared" ref="BC193:BL193" si="445">BC194</f>
        <v>0</v>
      </c>
      <c r="BD193" s="113">
        <f t="shared" si="445"/>
        <v>0</v>
      </c>
      <c r="BE193" s="113">
        <f t="shared" si="445"/>
        <v>0</v>
      </c>
      <c r="BF193" s="113">
        <f t="shared" si="445"/>
        <v>0</v>
      </c>
      <c r="BG193" s="113">
        <f t="shared" si="445"/>
        <v>0</v>
      </c>
      <c r="BH193" s="113">
        <f t="shared" si="445"/>
        <v>0</v>
      </c>
      <c r="BI193" s="113">
        <f t="shared" si="445"/>
        <v>0</v>
      </c>
      <c r="BJ193" s="113">
        <f t="shared" si="445"/>
        <v>0</v>
      </c>
      <c r="BK193" s="113">
        <f t="shared" si="445"/>
        <v>0</v>
      </c>
      <c r="BL193" s="113">
        <f t="shared" si="445"/>
        <v>0</v>
      </c>
    </row>
    <row r="194" spans="2:64">
      <c r="B194" s="172">
        <v>521219</v>
      </c>
      <c r="C194" s="110" t="s">
        <v>53</v>
      </c>
      <c r="D194" s="110"/>
      <c r="E194" s="366"/>
      <c r="F194" s="111">
        <v>76463000</v>
      </c>
      <c r="G194" s="111">
        <v>76463000</v>
      </c>
      <c r="H194" s="111"/>
      <c r="I194" s="111">
        <v>76463000</v>
      </c>
      <c r="J194" s="111"/>
      <c r="K194" s="111"/>
      <c r="L194" s="111"/>
      <c r="M194" s="111"/>
      <c r="N194" s="111"/>
      <c r="O194" s="111"/>
      <c r="P194" s="111"/>
      <c r="Q194" s="179"/>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72"/>
        <v>0</v>
      </c>
      <c r="AV194" s="114">
        <f t="shared" si="324"/>
        <v>0</v>
      </c>
      <c r="AW194" s="115">
        <f t="shared" ref="AW194" si="446">F194-AU194</f>
        <v>76463000</v>
      </c>
      <c r="AX194" s="114">
        <f t="shared" si="304"/>
        <v>100</v>
      </c>
      <c r="AY194" s="110" t="s">
        <v>532</v>
      </c>
      <c r="AZ194" s="110" t="s">
        <v>570</v>
      </c>
      <c r="BA194" s="110" t="s">
        <v>3804</v>
      </c>
      <c r="BB194" s="111"/>
      <c r="BC194" s="111"/>
      <c r="BD194" s="111"/>
      <c r="BE194" s="111"/>
      <c r="BF194" s="111"/>
      <c r="BG194" s="111"/>
      <c r="BH194" s="111"/>
      <c r="BI194" s="111"/>
      <c r="BJ194" s="111"/>
      <c r="BK194" s="111"/>
      <c r="BL194" s="111"/>
    </row>
    <row r="195" spans="2:64">
      <c r="B195" s="116" t="s">
        <v>3693</v>
      </c>
      <c r="C195" s="117" t="s">
        <v>3085</v>
      </c>
      <c r="D195" s="117">
        <v>1</v>
      </c>
      <c r="E195" s="364" t="s">
        <v>3681</v>
      </c>
      <c r="F195" s="118">
        <f>F196</f>
        <v>289920000</v>
      </c>
      <c r="G195" s="118">
        <f>G196</f>
        <v>289920000</v>
      </c>
      <c r="H195" s="118">
        <f>H196</f>
        <v>0</v>
      </c>
      <c r="I195" s="118">
        <f>I196</f>
        <v>92000000</v>
      </c>
      <c r="J195" s="118">
        <f t="shared" ref="J195:AS195" si="447">J196</f>
        <v>0</v>
      </c>
      <c r="K195" s="118">
        <f t="shared" si="447"/>
        <v>0</v>
      </c>
      <c r="L195" s="118">
        <f t="shared" si="447"/>
        <v>0</v>
      </c>
      <c r="M195" s="118">
        <f t="shared" si="447"/>
        <v>0</v>
      </c>
      <c r="N195" s="118">
        <f t="shared" si="447"/>
        <v>0</v>
      </c>
      <c r="O195" s="118">
        <f t="shared" si="447"/>
        <v>0</v>
      </c>
      <c r="P195" s="118">
        <f t="shared" si="447"/>
        <v>0</v>
      </c>
      <c r="Q195" s="118">
        <f t="shared" si="447"/>
        <v>18269500</v>
      </c>
      <c r="R195" s="118">
        <f t="shared" si="447"/>
        <v>50674500</v>
      </c>
      <c r="S195" s="118">
        <f t="shared" si="447"/>
        <v>0</v>
      </c>
      <c r="T195" s="118">
        <f t="shared" si="447"/>
        <v>19929200</v>
      </c>
      <c r="U195" s="118">
        <f t="shared" si="447"/>
        <v>0</v>
      </c>
      <c r="V195" s="118">
        <f t="shared" si="447"/>
        <v>0</v>
      </c>
      <c r="W195" s="118">
        <f t="shared" si="447"/>
        <v>19882500</v>
      </c>
      <c r="X195" s="118">
        <f t="shared" si="447"/>
        <v>25762820</v>
      </c>
      <c r="Y195" s="118">
        <f t="shared" si="447"/>
        <v>0</v>
      </c>
      <c r="Z195" s="118">
        <f t="shared" si="447"/>
        <v>0</v>
      </c>
      <c r="AA195" s="118">
        <f t="shared" si="447"/>
        <v>2030000</v>
      </c>
      <c r="AB195" s="118">
        <f t="shared" si="447"/>
        <v>0</v>
      </c>
      <c r="AC195" s="118">
        <f t="shared" si="447"/>
        <v>13219000</v>
      </c>
      <c r="AD195" s="118">
        <f t="shared" si="447"/>
        <v>0</v>
      </c>
      <c r="AE195" s="118">
        <f t="shared" si="447"/>
        <v>0</v>
      </c>
      <c r="AF195" s="118">
        <f t="shared" si="447"/>
        <v>0</v>
      </c>
      <c r="AG195" s="118">
        <f t="shared" si="447"/>
        <v>2915000</v>
      </c>
      <c r="AH195" s="118">
        <f t="shared" si="447"/>
        <v>0</v>
      </c>
      <c r="AI195" s="118">
        <f t="shared" si="447"/>
        <v>0</v>
      </c>
      <c r="AJ195" s="118">
        <f t="shared" si="447"/>
        <v>0</v>
      </c>
      <c r="AK195" s="118">
        <f t="shared" si="447"/>
        <v>0</v>
      </c>
      <c r="AL195" s="118">
        <f t="shared" si="447"/>
        <v>0</v>
      </c>
      <c r="AM195" s="118">
        <f t="shared" si="447"/>
        <v>0</v>
      </c>
      <c r="AN195" s="118">
        <f t="shared" si="447"/>
        <v>0</v>
      </c>
      <c r="AO195" s="118">
        <f t="shared" si="447"/>
        <v>0</v>
      </c>
      <c r="AP195" s="118">
        <f t="shared" si="447"/>
        <v>0</v>
      </c>
      <c r="AQ195" s="118">
        <f t="shared" si="447"/>
        <v>0</v>
      </c>
      <c r="AR195" s="118">
        <f t="shared" si="447"/>
        <v>0</v>
      </c>
      <c r="AS195" s="118">
        <f t="shared" si="447"/>
        <v>0</v>
      </c>
      <c r="AT195" s="118"/>
      <c r="AU195" s="118">
        <f t="shared" si="372"/>
        <v>152682520</v>
      </c>
      <c r="AV195" s="119">
        <f t="shared" si="324"/>
        <v>52.663672737306847</v>
      </c>
      <c r="AW195" s="120">
        <f t="shared" si="371"/>
        <v>137237480</v>
      </c>
      <c r="AX195" s="119">
        <f t="shared" si="304"/>
        <v>47.336327262693153</v>
      </c>
      <c r="AY195" s="110" t="s">
        <v>565</v>
      </c>
      <c r="AZ195" s="110" t="s">
        <v>535</v>
      </c>
      <c r="BA195" s="110" t="s">
        <v>3804</v>
      </c>
      <c r="BB195" s="118">
        <f t="shared" ref="BB195:BL195" si="448">BB196</f>
        <v>0</v>
      </c>
      <c r="BC195" s="118">
        <f t="shared" si="448"/>
        <v>50674500</v>
      </c>
      <c r="BD195" s="118">
        <f t="shared" si="448"/>
        <v>18269500</v>
      </c>
      <c r="BE195" s="118">
        <f t="shared" si="448"/>
        <v>19929200</v>
      </c>
      <c r="BF195" s="118">
        <f t="shared" si="448"/>
        <v>10000000</v>
      </c>
      <c r="BG195" s="118">
        <f t="shared" si="448"/>
        <v>9882500</v>
      </c>
      <c r="BH195" s="118">
        <f t="shared" si="448"/>
        <v>25762820</v>
      </c>
      <c r="BI195" s="118">
        <f t="shared" si="448"/>
        <v>2030000</v>
      </c>
      <c r="BJ195" s="118">
        <f t="shared" si="448"/>
        <v>11209000</v>
      </c>
      <c r="BK195" s="118">
        <f t="shared" si="448"/>
        <v>2010000</v>
      </c>
      <c r="BL195" s="118">
        <f t="shared" si="448"/>
        <v>2915000</v>
      </c>
    </row>
    <row r="196" spans="2:64">
      <c r="B196" s="116">
        <v>301</v>
      </c>
      <c r="C196" s="117" t="s">
        <v>3298</v>
      </c>
      <c r="D196" s="117"/>
      <c r="E196" s="364"/>
      <c r="F196" s="118">
        <f>F197+F200+F203+F206+F210+F213+F217</f>
        <v>289920000</v>
      </c>
      <c r="G196" s="118">
        <f t="shared" ref="G196:AS196" si="449">G197+G200+G203+G206+G210+G213+G217</f>
        <v>289920000</v>
      </c>
      <c r="H196" s="118">
        <f t="shared" si="449"/>
        <v>0</v>
      </c>
      <c r="I196" s="118">
        <f t="shared" si="449"/>
        <v>92000000</v>
      </c>
      <c r="J196" s="118">
        <f t="shared" si="449"/>
        <v>0</v>
      </c>
      <c r="K196" s="118">
        <f t="shared" si="449"/>
        <v>0</v>
      </c>
      <c r="L196" s="118">
        <f t="shared" si="449"/>
        <v>0</v>
      </c>
      <c r="M196" s="118">
        <f t="shared" si="449"/>
        <v>0</v>
      </c>
      <c r="N196" s="118">
        <f t="shared" si="449"/>
        <v>0</v>
      </c>
      <c r="O196" s="118">
        <f t="shared" si="449"/>
        <v>0</v>
      </c>
      <c r="P196" s="118">
        <f t="shared" si="449"/>
        <v>0</v>
      </c>
      <c r="Q196" s="118">
        <f t="shared" si="449"/>
        <v>18269500</v>
      </c>
      <c r="R196" s="118">
        <f t="shared" si="449"/>
        <v>50674500</v>
      </c>
      <c r="S196" s="118">
        <f t="shared" si="449"/>
        <v>0</v>
      </c>
      <c r="T196" s="118">
        <f t="shared" si="449"/>
        <v>19929200</v>
      </c>
      <c r="U196" s="118">
        <f t="shared" si="449"/>
        <v>0</v>
      </c>
      <c r="V196" s="118">
        <f t="shared" si="449"/>
        <v>0</v>
      </c>
      <c r="W196" s="118">
        <f t="shared" si="449"/>
        <v>19882500</v>
      </c>
      <c r="X196" s="118">
        <f t="shared" si="449"/>
        <v>25762820</v>
      </c>
      <c r="Y196" s="118">
        <f t="shared" si="449"/>
        <v>0</v>
      </c>
      <c r="Z196" s="118">
        <f t="shared" si="449"/>
        <v>0</v>
      </c>
      <c r="AA196" s="118">
        <f t="shared" si="449"/>
        <v>2030000</v>
      </c>
      <c r="AB196" s="118">
        <f t="shared" si="449"/>
        <v>0</v>
      </c>
      <c r="AC196" s="118">
        <f t="shared" si="449"/>
        <v>13219000</v>
      </c>
      <c r="AD196" s="118">
        <f t="shared" si="449"/>
        <v>0</v>
      </c>
      <c r="AE196" s="118">
        <f t="shared" si="449"/>
        <v>0</v>
      </c>
      <c r="AF196" s="118">
        <f t="shared" si="449"/>
        <v>0</v>
      </c>
      <c r="AG196" s="118">
        <f t="shared" si="449"/>
        <v>2915000</v>
      </c>
      <c r="AH196" s="118">
        <f t="shared" si="449"/>
        <v>0</v>
      </c>
      <c r="AI196" s="118">
        <f t="shared" si="449"/>
        <v>0</v>
      </c>
      <c r="AJ196" s="118">
        <f t="shared" si="449"/>
        <v>0</v>
      </c>
      <c r="AK196" s="118">
        <f t="shared" si="449"/>
        <v>0</v>
      </c>
      <c r="AL196" s="118">
        <f t="shared" si="449"/>
        <v>0</v>
      </c>
      <c r="AM196" s="118">
        <f t="shared" si="449"/>
        <v>0</v>
      </c>
      <c r="AN196" s="118">
        <f t="shared" si="449"/>
        <v>0</v>
      </c>
      <c r="AO196" s="118">
        <f t="shared" si="449"/>
        <v>0</v>
      </c>
      <c r="AP196" s="118">
        <f t="shared" si="449"/>
        <v>0</v>
      </c>
      <c r="AQ196" s="118">
        <f t="shared" si="449"/>
        <v>0</v>
      </c>
      <c r="AR196" s="118">
        <f t="shared" si="449"/>
        <v>0</v>
      </c>
      <c r="AS196" s="118">
        <f t="shared" si="449"/>
        <v>0</v>
      </c>
      <c r="AT196" s="118"/>
      <c r="AU196" s="118">
        <f t="shared" si="372"/>
        <v>152682520</v>
      </c>
      <c r="AV196" s="119">
        <f t="shared" si="324"/>
        <v>52.663672737306847</v>
      </c>
      <c r="AW196" s="120">
        <f t="shared" si="371"/>
        <v>137237480</v>
      </c>
      <c r="AX196" s="119">
        <f t="shared" si="304"/>
        <v>47.336327262693153</v>
      </c>
      <c r="AY196" s="110" t="s">
        <v>565</v>
      </c>
      <c r="AZ196" s="110" t="s">
        <v>535</v>
      </c>
      <c r="BA196" s="110" t="s">
        <v>3804</v>
      </c>
      <c r="BB196" s="118">
        <f>BB197+BB200+BB203+BB206+BB210+BB213+BB217</f>
        <v>0</v>
      </c>
      <c r="BC196" s="118">
        <f t="shared" ref="BC196:BK196" si="450">BC197+BC200+BC203+BC206+BC210+BC213+BC217</f>
        <v>50674500</v>
      </c>
      <c r="BD196" s="118">
        <f t="shared" si="450"/>
        <v>18269500</v>
      </c>
      <c r="BE196" s="118">
        <f t="shared" si="450"/>
        <v>19929200</v>
      </c>
      <c r="BF196" s="118">
        <f t="shared" si="450"/>
        <v>10000000</v>
      </c>
      <c r="BG196" s="118">
        <f t="shared" si="450"/>
        <v>9882500</v>
      </c>
      <c r="BH196" s="118">
        <f t="shared" si="450"/>
        <v>25762820</v>
      </c>
      <c r="BI196" s="118">
        <f t="shared" si="450"/>
        <v>2030000</v>
      </c>
      <c r="BJ196" s="118">
        <f t="shared" si="450"/>
        <v>11209000</v>
      </c>
      <c r="BK196" s="118">
        <f t="shared" si="450"/>
        <v>2010000</v>
      </c>
      <c r="BL196" s="118">
        <f t="shared" ref="BL196" si="451">BL197+BL200+BL203+BL206+BL210+BL213+BL217</f>
        <v>2915000</v>
      </c>
    </row>
    <row r="197" spans="2:64">
      <c r="B197" s="174" t="s">
        <v>8</v>
      </c>
      <c r="C197" s="112" t="s">
        <v>143</v>
      </c>
      <c r="D197" s="112"/>
      <c r="E197" s="358"/>
      <c r="F197" s="113">
        <f t="shared" ref="F197:AS197" si="452">SUM(F198:F199)</f>
        <v>27102000</v>
      </c>
      <c r="G197" s="113">
        <f t="shared" ref="G197:H197" si="453">SUM(G198:G199)</f>
        <v>27102000</v>
      </c>
      <c r="H197" s="113">
        <f t="shared" si="453"/>
        <v>0</v>
      </c>
      <c r="I197" s="113">
        <f t="shared" ref="I197" si="454">SUM(I198:I199)</f>
        <v>0</v>
      </c>
      <c r="J197" s="113">
        <f t="shared" si="452"/>
        <v>0</v>
      </c>
      <c r="K197" s="113">
        <f t="shared" si="452"/>
        <v>0</v>
      </c>
      <c r="L197" s="113">
        <f t="shared" si="452"/>
        <v>0</v>
      </c>
      <c r="M197" s="113">
        <f t="shared" si="452"/>
        <v>0</v>
      </c>
      <c r="N197" s="113">
        <f t="shared" si="452"/>
        <v>0</v>
      </c>
      <c r="O197" s="113">
        <f t="shared" si="452"/>
        <v>0</v>
      </c>
      <c r="P197" s="113">
        <f t="shared" si="452"/>
        <v>0</v>
      </c>
      <c r="Q197" s="113">
        <f t="shared" si="452"/>
        <v>2450000</v>
      </c>
      <c r="R197" s="113">
        <f t="shared" si="452"/>
        <v>3275000</v>
      </c>
      <c r="S197" s="113">
        <f t="shared" si="452"/>
        <v>0</v>
      </c>
      <c r="T197" s="113">
        <f t="shared" si="452"/>
        <v>2446000</v>
      </c>
      <c r="U197" s="113">
        <f t="shared" si="452"/>
        <v>0</v>
      </c>
      <c r="V197" s="113">
        <f t="shared" si="452"/>
        <v>0</v>
      </c>
      <c r="W197" s="113">
        <f t="shared" si="452"/>
        <v>1810000</v>
      </c>
      <c r="X197" s="113">
        <f t="shared" si="452"/>
        <v>12551552</v>
      </c>
      <c r="Y197" s="113">
        <f t="shared" si="452"/>
        <v>0</v>
      </c>
      <c r="Z197" s="113">
        <f t="shared" si="452"/>
        <v>0</v>
      </c>
      <c r="AA197" s="113">
        <f t="shared" si="452"/>
        <v>0</v>
      </c>
      <c r="AB197" s="113">
        <f t="shared" si="452"/>
        <v>0</v>
      </c>
      <c r="AC197" s="113">
        <f t="shared" si="452"/>
        <v>2290000</v>
      </c>
      <c r="AD197" s="113">
        <f t="shared" si="452"/>
        <v>0</v>
      </c>
      <c r="AE197" s="113">
        <f t="shared" si="452"/>
        <v>0</v>
      </c>
      <c r="AF197" s="113">
        <f t="shared" si="452"/>
        <v>0</v>
      </c>
      <c r="AG197" s="113">
        <f t="shared" si="452"/>
        <v>700000</v>
      </c>
      <c r="AH197" s="113">
        <f t="shared" si="452"/>
        <v>0</v>
      </c>
      <c r="AI197" s="113">
        <f t="shared" si="452"/>
        <v>0</v>
      </c>
      <c r="AJ197" s="113">
        <f t="shared" si="452"/>
        <v>0</v>
      </c>
      <c r="AK197" s="113">
        <f t="shared" si="452"/>
        <v>0</v>
      </c>
      <c r="AL197" s="113">
        <f t="shared" si="452"/>
        <v>0</v>
      </c>
      <c r="AM197" s="113">
        <f t="shared" si="452"/>
        <v>0</v>
      </c>
      <c r="AN197" s="113">
        <f t="shared" si="452"/>
        <v>0</v>
      </c>
      <c r="AO197" s="113">
        <f t="shared" si="452"/>
        <v>0</v>
      </c>
      <c r="AP197" s="113">
        <f t="shared" si="452"/>
        <v>0</v>
      </c>
      <c r="AQ197" s="113">
        <f t="shared" si="452"/>
        <v>0</v>
      </c>
      <c r="AR197" s="113">
        <f t="shared" si="452"/>
        <v>0</v>
      </c>
      <c r="AS197" s="113">
        <f t="shared" si="452"/>
        <v>0</v>
      </c>
      <c r="AT197" s="113"/>
      <c r="AU197" s="113">
        <f t="shared" si="372"/>
        <v>25522552</v>
      </c>
      <c r="AV197" s="121">
        <f t="shared" si="324"/>
        <v>94.172208693085381</v>
      </c>
      <c r="AW197" s="122">
        <f t="shared" si="371"/>
        <v>1579448</v>
      </c>
      <c r="AX197" s="121">
        <f t="shared" si="304"/>
        <v>5.8277913069146186</v>
      </c>
      <c r="AY197" s="110" t="s">
        <v>565</v>
      </c>
      <c r="AZ197" s="110" t="s">
        <v>535</v>
      </c>
      <c r="BA197" s="110" t="s">
        <v>3804</v>
      </c>
      <c r="BB197" s="113">
        <f>SUM(BB198:BB199)</f>
        <v>0</v>
      </c>
      <c r="BC197" s="113">
        <f>SUM(BC198:BC199)</f>
        <v>3275000</v>
      </c>
      <c r="BD197" s="113">
        <f>SUM(BD198:BD199)</f>
        <v>2450000</v>
      </c>
      <c r="BE197" s="113">
        <f t="shared" ref="BE197" si="455">SUM(BE198:BE199)</f>
        <v>2446000</v>
      </c>
      <c r="BF197" s="113">
        <f t="shared" ref="BF197" si="456">SUM(BF198:BF199)</f>
        <v>1810000</v>
      </c>
      <c r="BG197" s="113">
        <f t="shared" ref="BG197:BH197" si="457">SUM(BG198:BG199)</f>
        <v>0</v>
      </c>
      <c r="BH197" s="113">
        <f t="shared" si="457"/>
        <v>12551552</v>
      </c>
      <c r="BI197" s="113">
        <f t="shared" ref="BI197" si="458">SUM(BI198:BI199)</f>
        <v>0</v>
      </c>
      <c r="BJ197" s="113">
        <f t="shared" ref="BJ197:BK197" si="459">SUM(BJ198:BJ199)</f>
        <v>2290000</v>
      </c>
      <c r="BK197" s="113">
        <f t="shared" si="459"/>
        <v>0</v>
      </c>
      <c r="BL197" s="113">
        <f t="shared" ref="BL197" si="460">SUM(BL198:BL199)</f>
        <v>700000</v>
      </c>
    </row>
    <row r="198" spans="2:64">
      <c r="B198" s="172">
        <v>521211</v>
      </c>
      <c r="C198" s="110" t="s">
        <v>7</v>
      </c>
      <c r="D198" s="110"/>
      <c r="E198" s="366"/>
      <c r="F198" s="111">
        <v>18400000</v>
      </c>
      <c r="G198" s="111">
        <v>18400000</v>
      </c>
      <c r="H198" s="111"/>
      <c r="I198" s="111">
        <f t="shared" ref="I198:I199" si="461">G198-F198</f>
        <v>0</v>
      </c>
      <c r="J198" s="111"/>
      <c r="K198" s="111"/>
      <c r="L198" s="111"/>
      <c r="M198" s="111"/>
      <c r="N198" s="111"/>
      <c r="O198" s="111"/>
      <c r="P198" s="111"/>
      <c r="Q198" s="179">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72"/>
        <v>16821000</v>
      </c>
      <c r="AV198" s="114">
        <f t="shared" si="324"/>
        <v>91.418478260869563</v>
      </c>
      <c r="AW198" s="115">
        <f t="shared" si="371"/>
        <v>1579000</v>
      </c>
      <c r="AX198" s="114">
        <f t="shared" si="304"/>
        <v>8.5815217391304355</v>
      </c>
      <c r="AY198" s="110" t="s">
        <v>565</v>
      </c>
      <c r="AZ198" s="110" t="s">
        <v>535</v>
      </c>
      <c r="BA198" s="110" t="s">
        <v>3804</v>
      </c>
      <c r="BB198" s="111"/>
      <c r="BC198" s="111">
        <v>3275000</v>
      </c>
      <c r="BD198" s="179">
        <v>2450000</v>
      </c>
      <c r="BE198" s="111">
        <v>2446000</v>
      </c>
      <c r="BF198" s="111">
        <v>1810000</v>
      </c>
      <c r="BG198" s="111"/>
      <c r="BH198" s="111">
        <v>3850000</v>
      </c>
      <c r="BI198" s="111"/>
      <c r="BJ198" s="111">
        <v>2290000</v>
      </c>
      <c r="BK198" s="111"/>
      <c r="BL198" s="111">
        <v>700000</v>
      </c>
    </row>
    <row r="199" spans="2:64">
      <c r="B199" s="172">
        <v>524111</v>
      </c>
      <c r="C199" s="110" t="s">
        <v>19</v>
      </c>
      <c r="D199" s="110"/>
      <c r="E199" s="366"/>
      <c r="F199" s="111">
        <v>8702000</v>
      </c>
      <c r="G199" s="111">
        <v>8702000</v>
      </c>
      <c r="H199" s="111"/>
      <c r="I199" s="111">
        <f t="shared" si="461"/>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72"/>
        <v>8701552</v>
      </c>
      <c r="AV199" s="114">
        <f t="shared" si="324"/>
        <v>99.994851758216498</v>
      </c>
      <c r="AW199" s="115">
        <f t="shared" si="371"/>
        <v>448</v>
      </c>
      <c r="AX199" s="114">
        <f t="shared" si="304"/>
        <v>5.1482417834980464E-3</v>
      </c>
      <c r="AY199" s="110" t="s">
        <v>565</v>
      </c>
      <c r="AZ199" s="110" t="s">
        <v>535</v>
      </c>
      <c r="BA199" s="110" t="s">
        <v>3804</v>
      </c>
      <c r="BB199" s="111"/>
      <c r="BC199" s="111"/>
      <c r="BD199" s="179"/>
      <c r="BE199" s="111"/>
      <c r="BF199" s="111"/>
      <c r="BG199" s="111"/>
      <c r="BH199" s="111">
        <v>8701552</v>
      </c>
      <c r="BI199" s="111"/>
      <c r="BJ199" s="111"/>
      <c r="BK199" s="111"/>
      <c r="BL199" s="111"/>
    </row>
    <row r="200" spans="2:64">
      <c r="B200" s="174" t="s">
        <v>508</v>
      </c>
      <c r="C200" s="112" t="s">
        <v>144</v>
      </c>
      <c r="D200" s="112"/>
      <c r="E200" s="358"/>
      <c r="F200" s="113">
        <f t="shared" ref="F200:AS200" si="462">SUM(F201:F202)</f>
        <v>12850000</v>
      </c>
      <c r="G200" s="113">
        <f t="shared" ref="G200:H200" si="463">SUM(G201:G202)</f>
        <v>12850000</v>
      </c>
      <c r="H200" s="113">
        <f t="shared" si="463"/>
        <v>0</v>
      </c>
      <c r="I200" s="113">
        <f t="shared" ref="I200" si="464">SUM(I201:I202)</f>
        <v>0</v>
      </c>
      <c r="J200" s="113">
        <f t="shared" si="462"/>
        <v>0</v>
      </c>
      <c r="K200" s="113">
        <f t="shared" si="462"/>
        <v>0</v>
      </c>
      <c r="L200" s="113">
        <f t="shared" si="462"/>
        <v>0</v>
      </c>
      <c r="M200" s="113">
        <f t="shared" si="462"/>
        <v>0</v>
      </c>
      <c r="N200" s="113">
        <f t="shared" si="462"/>
        <v>0</v>
      </c>
      <c r="O200" s="113">
        <f t="shared" si="462"/>
        <v>0</v>
      </c>
      <c r="P200" s="113">
        <f t="shared" si="462"/>
        <v>0</v>
      </c>
      <c r="Q200" s="113">
        <f t="shared" si="462"/>
        <v>0</v>
      </c>
      <c r="R200" s="113">
        <f t="shared" si="462"/>
        <v>5350000</v>
      </c>
      <c r="S200" s="113">
        <f t="shared" si="462"/>
        <v>0</v>
      </c>
      <c r="T200" s="113">
        <f t="shared" si="462"/>
        <v>0</v>
      </c>
      <c r="U200" s="113">
        <f t="shared" si="462"/>
        <v>0</v>
      </c>
      <c r="V200" s="113">
        <f t="shared" si="462"/>
        <v>0</v>
      </c>
      <c r="W200" s="113">
        <f t="shared" si="462"/>
        <v>2444000</v>
      </c>
      <c r="X200" s="113">
        <f t="shared" si="462"/>
        <v>0</v>
      </c>
      <c r="Y200" s="113">
        <f t="shared" si="462"/>
        <v>0</v>
      </c>
      <c r="Z200" s="113">
        <f t="shared" si="462"/>
        <v>0</v>
      </c>
      <c r="AA200" s="113">
        <f t="shared" si="462"/>
        <v>0</v>
      </c>
      <c r="AB200" s="113">
        <f t="shared" si="462"/>
        <v>0</v>
      </c>
      <c r="AC200" s="113">
        <f t="shared" si="462"/>
        <v>0</v>
      </c>
      <c r="AD200" s="113">
        <f t="shared" si="462"/>
        <v>0</v>
      </c>
      <c r="AE200" s="113">
        <f t="shared" si="462"/>
        <v>0</v>
      </c>
      <c r="AF200" s="113">
        <f t="shared" si="462"/>
        <v>0</v>
      </c>
      <c r="AG200" s="113">
        <f t="shared" si="462"/>
        <v>0</v>
      </c>
      <c r="AH200" s="113">
        <f t="shared" si="462"/>
        <v>0</v>
      </c>
      <c r="AI200" s="113">
        <f t="shared" si="462"/>
        <v>0</v>
      </c>
      <c r="AJ200" s="113">
        <f t="shared" si="462"/>
        <v>0</v>
      </c>
      <c r="AK200" s="113">
        <f t="shared" si="462"/>
        <v>0</v>
      </c>
      <c r="AL200" s="113">
        <f t="shared" si="462"/>
        <v>0</v>
      </c>
      <c r="AM200" s="113">
        <f t="shared" si="462"/>
        <v>0</v>
      </c>
      <c r="AN200" s="113">
        <f t="shared" si="462"/>
        <v>0</v>
      </c>
      <c r="AO200" s="113">
        <f t="shared" si="462"/>
        <v>0</v>
      </c>
      <c r="AP200" s="113">
        <f t="shared" si="462"/>
        <v>0</v>
      </c>
      <c r="AQ200" s="113">
        <f t="shared" si="462"/>
        <v>0</v>
      </c>
      <c r="AR200" s="113">
        <f t="shared" si="462"/>
        <v>0</v>
      </c>
      <c r="AS200" s="113">
        <f t="shared" si="462"/>
        <v>0</v>
      </c>
      <c r="AT200" s="113"/>
      <c r="AU200" s="113">
        <f t="shared" si="372"/>
        <v>7794000</v>
      </c>
      <c r="AV200" s="121">
        <f t="shared" si="324"/>
        <v>60.653696498054479</v>
      </c>
      <c r="AW200" s="122">
        <f t="shared" si="371"/>
        <v>5056000</v>
      </c>
      <c r="AX200" s="121">
        <f t="shared" si="304"/>
        <v>39.346303501945521</v>
      </c>
      <c r="AY200" s="110" t="s">
        <v>565</v>
      </c>
      <c r="AZ200" s="110" t="s">
        <v>535</v>
      </c>
      <c r="BA200" s="110" t="s">
        <v>3804</v>
      </c>
      <c r="BB200" s="113">
        <f>SUM(BB201:BB202)</f>
        <v>0</v>
      </c>
      <c r="BC200" s="113">
        <f>SUM(BC201:BC202)</f>
        <v>5350000</v>
      </c>
      <c r="BD200" s="113">
        <f>SUM(BD201:BD202)</f>
        <v>0</v>
      </c>
      <c r="BE200" s="113">
        <f t="shared" ref="BE200" si="465">SUM(BE201:BE202)</f>
        <v>0</v>
      </c>
      <c r="BF200" s="113">
        <f t="shared" ref="BF200" si="466">SUM(BF201:BF202)</f>
        <v>0</v>
      </c>
      <c r="BG200" s="113">
        <f t="shared" ref="BG200:BH200" si="467">SUM(BG201:BG202)</f>
        <v>2444000</v>
      </c>
      <c r="BH200" s="113">
        <f t="shared" si="467"/>
        <v>0</v>
      </c>
      <c r="BI200" s="113">
        <f t="shared" ref="BI200:BJ200" si="468">SUM(BI201:BI202)</f>
        <v>0</v>
      </c>
      <c r="BJ200" s="113">
        <f t="shared" si="468"/>
        <v>0</v>
      </c>
      <c r="BK200" s="113">
        <f t="shared" ref="BK200:BL200" si="469">SUM(BK201:BK202)</f>
        <v>0</v>
      </c>
      <c r="BL200" s="113">
        <f t="shared" si="469"/>
        <v>0</v>
      </c>
    </row>
    <row r="201" spans="2:64">
      <c r="B201" s="172">
        <v>521211</v>
      </c>
      <c r="C201" s="110" t="s">
        <v>7</v>
      </c>
      <c r="D201" s="110"/>
      <c r="E201" s="366"/>
      <c r="F201" s="111">
        <v>7500000</v>
      </c>
      <c r="G201" s="111">
        <v>7500000</v>
      </c>
      <c r="H201" s="111"/>
      <c r="I201" s="111">
        <f t="shared" ref="I201:I202" si="470">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372"/>
        <v>4944000</v>
      </c>
      <c r="AV201" s="114">
        <f t="shared" si="324"/>
        <v>65.92</v>
      </c>
      <c r="AW201" s="115">
        <f t="shared" si="371"/>
        <v>2556000</v>
      </c>
      <c r="AX201" s="114">
        <f t="shared" si="304"/>
        <v>34.08</v>
      </c>
      <c r="AY201" s="110" t="s">
        <v>565</v>
      </c>
      <c r="AZ201" s="110" t="s">
        <v>535</v>
      </c>
      <c r="BA201" s="110" t="s">
        <v>3804</v>
      </c>
      <c r="BB201" s="111"/>
      <c r="BC201" s="111">
        <v>2500000</v>
      </c>
      <c r="BD201" s="179"/>
      <c r="BE201" s="111"/>
      <c r="BF201" s="111"/>
      <c r="BG201" s="111">
        <v>2444000</v>
      </c>
      <c r="BH201" s="111"/>
      <c r="BI201" s="111"/>
      <c r="BJ201" s="111"/>
      <c r="BK201" s="111"/>
      <c r="BL201" s="111"/>
    </row>
    <row r="202" spans="2:64">
      <c r="B202" s="172">
        <v>524111</v>
      </c>
      <c r="C202" s="110" t="s">
        <v>19</v>
      </c>
      <c r="D202" s="110"/>
      <c r="E202" s="366"/>
      <c r="F202" s="111">
        <v>5350000</v>
      </c>
      <c r="G202" s="111">
        <v>5350000</v>
      </c>
      <c r="H202" s="111"/>
      <c r="I202" s="111">
        <f t="shared" si="470"/>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72"/>
        <v>2850000</v>
      </c>
      <c r="AV202" s="114">
        <f t="shared" si="324"/>
        <v>53.271028037383175</v>
      </c>
      <c r="AW202" s="115">
        <f t="shared" si="371"/>
        <v>2500000</v>
      </c>
      <c r="AX202" s="114">
        <f t="shared" si="304"/>
        <v>46.728971962616825</v>
      </c>
      <c r="AY202" s="110" t="s">
        <v>565</v>
      </c>
      <c r="AZ202" s="110" t="s">
        <v>535</v>
      </c>
      <c r="BA202" s="110" t="s">
        <v>3804</v>
      </c>
      <c r="BB202" s="111"/>
      <c r="BC202" s="111">
        <v>2850000</v>
      </c>
      <c r="BD202" s="179"/>
      <c r="BE202" s="111"/>
      <c r="BF202" s="111"/>
      <c r="BG202" s="111"/>
      <c r="BH202" s="111"/>
      <c r="BI202" s="111"/>
      <c r="BJ202" s="111"/>
      <c r="BK202" s="111"/>
      <c r="BL202" s="111"/>
    </row>
    <row r="203" spans="2:64">
      <c r="B203" s="174" t="s">
        <v>509</v>
      </c>
      <c r="C203" s="112" t="s">
        <v>145</v>
      </c>
      <c r="D203" s="112"/>
      <c r="E203" s="358"/>
      <c r="F203" s="113">
        <f t="shared" ref="F203:AS203" si="471">SUM(F204:F205)</f>
        <v>7500000</v>
      </c>
      <c r="G203" s="113">
        <f t="shared" ref="G203:H203" si="472">SUM(G204:G205)</f>
        <v>7500000</v>
      </c>
      <c r="H203" s="113">
        <f t="shared" si="472"/>
        <v>0</v>
      </c>
      <c r="I203" s="113">
        <f t="shared" ref="I203" si="473">SUM(I204:I205)</f>
        <v>0</v>
      </c>
      <c r="J203" s="113">
        <f t="shared" si="471"/>
        <v>0</v>
      </c>
      <c r="K203" s="113">
        <f t="shared" si="471"/>
        <v>0</v>
      </c>
      <c r="L203" s="113">
        <f t="shared" si="471"/>
        <v>0</v>
      </c>
      <c r="M203" s="113">
        <f t="shared" si="471"/>
        <v>0</v>
      </c>
      <c r="N203" s="113">
        <f t="shared" si="471"/>
        <v>0</v>
      </c>
      <c r="O203" s="113">
        <f t="shared" si="471"/>
        <v>0</v>
      </c>
      <c r="P203" s="113">
        <f t="shared" si="471"/>
        <v>0</v>
      </c>
      <c r="Q203" s="113">
        <f t="shared" si="471"/>
        <v>2469500</v>
      </c>
      <c r="R203" s="113">
        <f t="shared" si="471"/>
        <v>0</v>
      </c>
      <c r="S203" s="113">
        <f t="shared" si="471"/>
        <v>0</v>
      </c>
      <c r="T203" s="113">
        <f t="shared" si="471"/>
        <v>0</v>
      </c>
      <c r="U203" s="113">
        <f t="shared" si="471"/>
        <v>0</v>
      </c>
      <c r="V203" s="113">
        <f t="shared" si="471"/>
        <v>0</v>
      </c>
      <c r="W203" s="113">
        <f t="shared" si="471"/>
        <v>2499000</v>
      </c>
      <c r="X203" s="113">
        <f t="shared" si="471"/>
        <v>0</v>
      </c>
      <c r="Y203" s="113">
        <f t="shared" si="471"/>
        <v>0</v>
      </c>
      <c r="Z203" s="113">
        <f t="shared" si="471"/>
        <v>0</v>
      </c>
      <c r="AA203" s="113">
        <f t="shared" si="471"/>
        <v>0</v>
      </c>
      <c r="AB203" s="113">
        <f t="shared" si="471"/>
        <v>0</v>
      </c>
      <c r="AC203" s="113">
        <f t="shared" si="471"/>
        <v>2499000</v>
      </c>
      <c r="AD203" s="113">
        <f t="shared" si="471"/>
        <v>0</v>
      </c>
      <c r="AE203" s="113">
        <f t="shared" si="471"/>
        <v>0</v>
      </c>
      <c r="AF203" s="113">
        <f t="shared" si="471"/>
        <v>0</v>
      </c>
      <c r="AG203" s="113">
        <f t="shared" si="471"/>
        <v>0</v>
      </c>
      <c r="AH203" s="113">
        <f t="shared" si="471"/>
        <v>0</v>
      </c>
      <c r="AI203" s="113">
        <f t="shared" si="471"/>
        <v>0</v>
      </c>
      <c r="AJ203" s="113">
        <f t="shared" si="471"/>
        <v>0</v>
      </c>
      <c r="AK203" s="113">
        <f t="shared" si="471"/>
        <v>0</v>
      </c>
      <c r="AL203" s="113">
        <f t="shared" si="471"/>
        <v>0</v>
      </c>
      <c r="AM203" s="113">
        <f t="shared" si="471"/>
        <v>0</v>
      </c>
      <c r="AN203" s="113">
        <f t="shared" si="471"/>
        <v>0</v>
      </c>
      <c r="AO203" s="113">
        <f t="shared" si="471"/>
        <v>0</v>
      </c>
      <c r="AP203" s="113">
        <f t="shared" si="471"/>
        <v>0</v>
      </c>
      <c r="AQ203" s="113">
        <f t="shared" si="471"/>
        <v>0</v>
      </c>
      <c r="AR203" s="113">
        <f t="shared" si="471"/>
        <v>0</v>
      </c>
      <c r="AS203" s="113">
        <f t="shared" si="471"/>
        <v>0</v>
      </c>
      <c r="AT203" s="113"/>
      <c r="AU203" s="113">
        <f t="shared" ref="AU203:AU245" si="474">SUM(J203:AS203)</f>
        <v>7467500</v>
      </c>
      <c r="AV203" s="121">
        <f t="shared" si="324"/>
        <v>99.566666666666663</v>
      </c>
      <c r="AW203" s="122">
        <f t="shared" ref="AW203:AW246" si="475">F203-AU203</f>
        <v>32500</v>
      </c>
      <c r="AX203" s="121">
        <f t="shared" ref="AX203:AX246" si="476">AW203/F203*100</f>
        <v>0.43333333333333329</v>
      </c>
      <c r="AY203" s="110" t="s">
        <v>565</v>
      </c>
      <c r="AZ203" s="110" t="s">
        <v>535</v>
      </c>
      <c r="BA203" s="110" t="s">
        <v>3804</v>
      </c>
      <c r="BB203" s="113">
        <f>SUM(BB204:BB205)</f>
        <v>0</v>
      </c>
      <c r="BC203" s="113">
        <f>SUM(BC204:BC205)</f>
        <v>0</v>
      </c>
      <c r="BD203" s="113">
        <f>SUM(BD204:BD205)</f>
        <v>2469500</v>
      </c>
      <c r="BE203" s="113">
        <f t="shared" ref="BE203" si="477">SUM(BE204:BE205)</f>
        <v>0</v>
      </c>
      <c r="BF203" s="113">
        <f t="shared" ref="BF203" si="478">SUM(BF204:BF205)</f>
        <v>0</v>
      </c>
      <c r="BG203" s="113">
        <f t="shared" ref="BG203:BH203" si="479">SUM(BG204:BG205)</f>
        <v>2499000</v>
      </c>
      <c r="BH203" s="113">
        <f t="shared" si="479"/>
        <v>0</v>
      </c>
      <c r="BI203" s="113">
        <f t="shared" ref="BI203:BJ203" si="480">SUM(BI204:BI205)</f>
        <v>0</v>
      </c>
      <c r="BJ203" s="113">
        <f t="shared" si="480"/>
        <v>2499000</v>
      </c>
      <c r="BK203" s="113">
        <f t="shared" ref="BK203:BL203" si="481">SUM(BK204:BK205)</f>
        <v>0</v>
      </c>
      <c r="BL203" s="113">
        <f t="shared" si="481"/>
        <v>0</v>
      </c>
    </row>
    <row r="204" spans="2:64">
      <c r="B204" s="172">
        <v>521211</v>
      </c>
      <c r="C204" s="110" t="s">
        <v>7</v>
      </c>
      <c r="D204" s="110"/>
      <c r="E204" s="366"/>
      <c r="F204" s="111">
        <v>7500000</v>
      </c>
      <c r="G204" s="111">
        <v>7500000</v>
      </c>
      <c r="H204" s="111"/>
      <c r="I204" s="111">
        <f t="shared" ref="I204:I205" si="482">G204-F204</f>
        <v>0</v>
      </c>
      <c r="J204" s="111"/>
      <c r="K204" s="111"/>
      <c r="L204" s="111"/>
      <c r="M204" s="111"/>
      <c r="N204" s="111"/>
      <c r="O204" s="111"/>
      <c r="P204" s="111"/>
      <c r="Q204" s="179">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474"/>
        <v>7467500</v>
      </c>
      <c r="AV204" s="114">
        <f t="shared" si="324"/>
        <v>99.566666666666663</v>
      </c>
      <c r="AW204" s="115">
        <f t="shared" si="475"/>
        <v>32500</v>
      </c>
      <c r="AX204" s="114">
        <f t="shared" si="476"/>
        <v>0.43333333333333329</v>
      </c>
      <c r="AY204" s="110" t="s">
        <v>565</v>
      </c>
      <c r="AZ204" s="110" t="s">
        <v>535</v>
      </c>
      <c r="BA204" s="110" t="s">
        <v>3804</v>
      </c>
      <c r="BB204" s="111"/>
      <c r="BC204" s="111"/>
      <c r="BD204" s="179">
        <v>2469500</v>
      </c>
      <c r="BE204" s="111"/>
      <c r="BF204" s="111"/>
      <c r="BG204" s="111">
        <v>2499000</v>
      </c>
      <c r="BH204" s="111"/>
      <c r="BI204" s="111"/>
      <c r="BJ204" s="111">
        <v>2499000</v>
      </c>
      <c r="BK204" s="111"/>
      <c r="BL204" s="111"/>
    </row>
    <row r="205" spans="2:64">
      <c r="B205" s="172">
        <v>524111</v>
      </c>
      <c r="C205" s="110" t="s">
        <v>19</v>
      </c>
      <c r="D205" s="110"/>
      <c r="E205" s="366"/>
      <c r="F205" s="111">
        <v>0</v>
      </c>
      <c r="G205" s="111">
        <v>0</v>
      </c>
      <c r="H205" s="111"/>
      <c r="I205" s="111">
        <f t="shared" si="482"/>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474"/>
        <v>0</v>
      </c>
      <c r="AV205" s="114">
        <f t="shared" si="324"/>
        <v>0</v>
      </c>
      <c r="AW205" s="115">
        <f t="shared" si="475"/>
        <v>0</v>
      </c>
      <c r="AX205" s="114" t="e">
        <f t="shared" si="476"/>
        <v>#DIV/0!</v>
      </c>
      <c r="AY205" s="110" t="s">
        <v>565</v>
      </c>
      <c r="AZ205" s="110" t="s">
        <v>535</v>
      </c>
      <c r="BA205" s="110" t="s">
        <v>3804</v>
      </c>
      <c r="BB205" s="111"/>
      <c r="BC205" s="111"/>
      <c r="BD205" s="179"/>
      <c r="BE205" s="111"/>
      <c r="BF205" s="111"/>
      <c r="BG205" s="111"/>
      <c r="BH205" s="111"/>
      <c r="BI205" s="111"/>
      <c r="BJ205" s="111"/>
      <c r="BK205" s="111"/>
      <c r="BL205" s="111"/>
    </row>
    <row r="206" spans="2:64">
      <c r="B206" s="174" t="s">
        <v>511</v>
      </c>
      <c r="C206" s="112" t="s">
        <v>3329</v>
      </c>
      <c r="D206" s="112"/>
      <c r="E206" s="358"/>
      <c r="F206" s="113">
        <f t="shared" ref="F206:AS206" si="483">SUM(F207:F209)</f>
        <v>34635000</v>
      </c>
      <c r="G206" s="113">
        <f t="shared" ref="G206:H206" si="484">SUM(G207:G209)</f>
        <v>34635000</v>
      </c>
      <c r="H206" s="113">
        <f t="shared" si="484"/>
        <v>0</v>
      </c>
      <c r="I206" s="113">
        <f t="shared" ref="I206" si="485">SUM(I207:I209)</f>
        <v>0</v>
      </c>
      <c r="J206" s="113">
        <f t="shared" si="483"/>
        <v>0</v>
      </c>
      <c r="K206" s="113">
        <f t="shared" si="483"/>
        <v>0</v>
      </c>
      <c r="L206" s="113">
        <f t="shared" si="483"/>
        <v>0</v>
      </c>
      <c r="M206" s="113">
        <f t="shared" si="483"/>
        <v>0</v>
      </c>
      <c r="N206" s="113">
        <f t="shared" si="483"/>
        <v>0</v>
      </c>
      <c r="O206" s="113">
        <f t="shared" si="483"/>
        <v>0</v>
      </c>
      <c r="P206" s="113">
        <f t="shared" si="483"/>
        <v>0</v>
      </c>
      <c r="Q206" s="113">
        <f t="shared" si="483"/>
        <v>0</v>
      </c>
      <c r="R206" s="113">
        <f t="shared" si="483"/>
        <v>2500000</v>
      </c>
      <c r="S206" s="113">
        <f t="shared" si="483"/>
        <v>0</v>
      </c>
      <c r="T206" s="113">
        <f t="shared" si="483"/>
        <v>14993200</v>
      </c>
      <c r="U206" s="113">
        <f t="shared" si="483"/>
        <v>0</v>
      </c>
      <c r="V206" s="113">
        <f t="shared" si="483"/>
        <v>0</v>
      </c>
      <c r="W206" s="113">
        <f t="shared" si="483"/>
        <v>5085000</v>
      </c>
      <c r="X206" s="113">
        <f t="shared" si="483"/>
        <v>9041268</v>
      </c>
      <c r="Y206" s="113">
        <f t="shared" si="483"/>
        <v>0</v>
      </c>
      <c r="Z206" s="113">
        <f t="shared" si="483"/>
        <v>0</v>
      </c>
      <c r="AA206" s="113">
        <f t="shared" si="483"/>
        <v>0</v>
      </c>
      <c r="AB206" s="113">
        <f t="shared" si="483"/>
        <v>0</v>
      </c>
      <c r="AC206" s="113">
        <f t="shared" si="483"/>
        <v>1480000</v>
      </c>
      <c r="AD206" s="113">
        <f t="shared" si="483"/>
        <v>0</v>
      </c>
      <c r="AE206" s="113">
        <f t="shared" si="483"/>
        <v>0</v>
      </c>
      <c r="AF206" s="113">
        <f t="shared" si="483"/>
        <v>0</v>
      </c>
      <c r="AG206" s="113">
        <f t="shared" si="483"/>
        <v>0</v>
      </c>
      <c r="AH206" s="113">
        <f t="shared" si="483"/>
        <v>0</v>
      </c>
      <c r="AI206" s="113">
        <f t="shared" si="483"/>
        <v>0</v>
      </c>
      <c r="AJ206" s="113">
        <f t="shared" si="483"/>
        <v>0</v>
      </c>
      <c r="AK206" s="113">
        <f t="shared" si="483"/>
        <v>0</v>
      </c>
      <c r="AL206" s="113">
        <f t="shared" si="483"/>
        <v>0</v>
      </c>
      <c r="AM206" s="113">
        <f t="shared" si="483"/>
        <v>0</v>
      </c>
      <c r="AN206" s="113">
        <f t="shared" si="483"/>
        <v>0</v>
      </c>
      <c r="AO206" s="113">
        <f t="shared" si="483"/>
        <v>0</v>
      </c>
      <c r="AP206" s="113">
        <f t="shared" si="483"/>
        <v>0</v>
      </c>
      <c r="AQ206" s="113">
        <f t="shared" si="483"/>
        <v>0</v>
      </c>
      <c r="AR206" s="113">
        <f t="shared" si="483"/>
        <v>0</v>
      </c>
      <c r="AS206" s="113">
        <f t="shared" si="483"/>
        <v>0</v>
      </c>
      <c r="AT206" s="113"/>
      <c r="AU206" s="113">
        <f t="shared" si="474"/>
        <v>33099468</v>
      </c>
      <c r="AV206" s="121">
        <f t="shared" si="324"/>
        <v>95.566530965786058</v>
      </c>
      <c r="AW206" s="122">
        <f t="shared" si="475"/>
        <v>1535532</v>
      </c>
      <c r="AX206" s="121">
        <f t="shared" si="476"/>
        <v>4.4334690342139451</v>
      </c>
      <c r="AY206" s="110" t="s">
        <v>565</v>
      </c>
      <c r="AZ206" s="110" t="s">
        <v>535</v>
      </c>
      <c r="BA206" s="110" t="s">
        <v>3804</v>
      </c>
      <c r="BB206" s="113">
        <f>SUM(BB207:BB209)</f>
        <v>0</v>
      </c>
      <c r="BC206" s="113">
        <f>SUM(BC207:BC209)</f>
        <v>2500000</v>
      </c>
      <c r="BD206" s="113">
        <f>SUM(BD207:BD209)</f>
        <v>0</v>
      </c>
      <c r="BE206" s="113">
        <f t="shared" ref="BE206" si="486">SUM(BE207:BE209)</f>
        <v>14993200</v>
      </c>
      <c r="BF206" s="113">
        <f t="shared" ref="BF206" si="487">SUM(BF207:BF209)</f>
        <v>2590000</v>
      </c>
      <c r="BG206" s="113">
        <f t="shared" ref="BG206:BH206" si="488">SUM(BG207:BG209)</f>
        <v>2495000</v>
      </c>
      <c r="BH206" s="113">
        <f t="shared" si="488"/>
        <v>9041268</v>
      </c>
      <c r="BI206" s="113">
        <f t="shared" ref="BI206:BJ206" si="489">SUM(BI207:BI209)</f>
        <v>0</v>
      </c>
      <c r="BJ206" s="113">
        <f t="shared" si="489"/>
        <v>1480000</v>
      </c>
      <c r="BK206" s="113">
        <f t="shared" ref="BK206:BL206" si="490">SUM(BK207:BK209)</f>
        <v>0</v>
      </c>
      <c r="BL206" s="113">
        <f t="shared" si="490"/>
        <v>0</v>
      </c>
    </row>
    <row r="207" spans="2:64">
      <c r="B207" s="172">
        <v>521211</v>
      </c>
      <c r="C207" s="110" t="s">
        <v>7</v>
      </c>
      <c r="D207" s="110"/>
      <c r="E207" s="366"/>
      <c r="F207" s="111">
        <v>14000000</v>
      </c>
      <c r="G207" s="111">
        <v>14000000</v>
      </c>
      <c r="H207" s="111"/>
      <c r="I207" s="111">
        <f t="shared" ref="I207:I209" si="49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474"/>
        <v>12465000</v>
      </c>
      <c r="AV207" s="114">
        <f t="shared" si="324"/>
        <v>89.035714285714278</v>
      </c>
      <c r="AW207" s="115">
        <f t="shared" si="475"/>
        <v>1535000</v>
      </c>
      <c r="AX207" s="114">
        <f t="shared" si="476"/>
        <v>10.964285714285714</v>
      </c>
      <c r="AY207" s="110" t="s">
        <v>565</v>
      </c>
      <c r="AZ207" s="110" t="s">
        <v>535</v>
      </c>
      <c r="BA207" s="110" t="s">
        <v>3804</v>
      </c>
      <c r="BB207" s="111"/>
      <c r="BC207" s="111">
        <v>2500000</v>
      </c>
      <c r="BD207" s="179"/>
      <c r="BE207" s="111">
        <v>3400000</v>
      </c>
      <c r="BF207" s="111">
        <v>2590000</v>
      </c>
      <c r="BG207" s="111">
        <v>2495000</v>
      </c>
      <c r="BH207" s="111"/>
      <c r="BI207" s="111"/>
      <c r="BJ207" s="111">
        <v>1480000</v>
      </c>
      <c r="BK207" s="111"/>
      <c r="BL207" s="111"/>
    </row>
    <row r="208" spans="2:64">
      <c r="B208" s="172">
        <v>522151</v>
      </c>
      <c r="C208" s="110" t="s">
        <v>11</v>
      </c>
      <c r="D208" s="110"/>
      <c r="E208" s="366"/>
      <c r="F208" s="111">
        <v>0</v>
      </c>
      <c r="G208" s="111">
        <v>0</v>
      </c>
      <c r="H208" s="111"/>
      <c r="I208" s="111">
        <f t="shared" si="49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474"/>
        <v>0</v>
      </c>
      <c r="AV208" s="114">
        <f t="shared" si="324"/>
        <v>0</v>
      </c>
      <c r="AW208" s="115">
        <f t="shared" si="475"/>
        <v>0</v>
      </c>
      <c r="AX208" s="114" t="e">
        <f t="shared" si="476"/>
        <v>#DIV/0!</v>
      </c>
      <c r="AY208" s="110" t="s">
        <v>565</v>
      </c>
      <c r="AZ208" s="110" t="s">
        <v>535</v>
      </c>
      <c r="BA208" s="110" t="s">
        <v>3804</v>
      </c>
      <c r="BB208" s="111"/>
      <c r="BC208" s="111"/>
      <c r="BD208" s="179"/>
      <c r="BE208" s="111"/>
      <c r="BF208" s="111"/>
      <c r="BG208" s="111"/>
      <c r="BH208" s="111"/>
      <c r="BI208" s="111"/>
      <c r="BJ208" s="111"/>
      <c r="BK208" s="111"/>
      <c r="BL208" s="111"/>
    </row>
    <row r="209" spans="2:64">
      <c r="B209" s="172">
        <v>524111</v>
      </c>
      <c r="C209" s="110" t="s">
        <v>19</v>
      </c>
      <c r="D209" s="110"/>
      <c r="E209" s="366"/>
      <c r="F209" s="111">
        <v>20635000</v>
      </c>
      <c r="G209" s="111">
        <v>20635000</v>
      </c>
      <c r="H209" s="111"/>
      <c r="I209" s="111">
        <f t="shared" si="49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474"/>
        <v>20634468</v>
      </c>
      <c r="AV209" s="114">
        <f t="shared" si="324"/>
        <v>99.997421856069778</v>
      </c>
      <c r="AW209" s="115">
        <f t="shared" si="475"/>
        <v>532</v>
      </c>
      <c r="AX209" s="114">
        <f t="shared" si="476"/>
        <v>2.578143930215653E-3</v>
      </c>
      <c r="AY209" s="110" t="s">
        <v>565</v>
      </c>
      <c r="AZ209" s="110" t="s">
        <v>535</v>
      </c>
      <c r="BA209" s="110" t="s">
        <v>3804</v>
      </c>
      <c r="BB209" s="111"/>
      <c r="BC209" s="111"/>
      <c r="BD209" s="179"/>
      <c r="BE209" s="111">
        <v>11593200</v>
      </c>
      <c r="BF209" s="111"/>
      <c r="BG209" s="111"/>
      <c r="BH209" s="111">
        <v>9041268</v>
      </c>
      <c r="BI209" s="111"/>
      <c r="BJ209" s="111"/>
      <c r="BK209" s="111"/>
      <c r="BL209" s="111"/>
    </row>
    <row r="210" spans="2:64">
      <c r="B210" s="174" t="s">
        <v>516</v>
      </c>
      <c r="C210" s="112" t="s">
        <v>146</v>
      </c>
      <c r="D210" s="112"/>
      <c r="E210" s="358"/>
      <c r="F210" s="113">
        <f t="shared" ref="F210:AS210" si="492">SUM(F211:F212)</f>
        <v>7500000</v>
      </c>
      <c r="G210" s="113">
        <f t="shared" ref="G210:H210" si="493">SUM(G211:G212)</f>
        <v>7500000</v>
      </c>
      <c r="H210" s="113">
        <f t="shared" si="493"/>
        <v>0</v>
      </c>
      <c r="I210" s="113">
        <f t="shared" ref="I210" si="494">SUM(I211:I212)</f>
        <v>0</v>
      </c>
      <c r="J210" s="113">
        <f t="shared" si="492"/>
        <v>0</v>
      </c>
      <c r="K210" s="113">
        <f t="shared" si="492"/>
        <v>0</v>
      </c>
      <c r="L210" s="113">
        <f t="shared" si="492"/>
        <v>0</v>
      </c>
      <c r="M210" s="113">
        <f t="shared" si="492"/>
        <v>0</v>
      </c>
      <c r="N210" s="113">
        <f t="shared" si="492"/>
        <v>0</v>
      </c>
      <c r="O210" s="113">
        <f t="shared" si="492"/>
        <v>0</v>
      </c>
      <c r="P210" s="113">
        <f t="shared" si="492"/>
        <v>0</v>
      </c>
      <c r="Q210" s="113">
        <f t="shared" si="492"/>
        <v>0</v>
      </c>
      <c r="R210" s="113">
        <f t="shared" si="492"/>
        <v>2499500</v>
      </c>
      <c r="S210" s="113">
        <f t="shared" si="492"/>
        <v>0</v>
      </c>
      <c r="T210" s="113">
        <f t="shared" si="492"/>
        <v>0</v>
      </c>
      <c r="U210" s="113">
        <f t="shared" si="492"/>
        <v>0</v>
      </c>
      <c r="V210" s="113">
        <f t="shared" si="492"/>
        <v>0</v>
      </c>
      <c r="W210" s="113">
        <f t="shared" si="492"/>
        <v>2444500</v>
      </c>
      <c r="X210" s="113">
        <f t="shared" si="492"/>
        <v>0</v>
      </c>
      <c r="Y210" s="113">
        <f t="shared" si="492"/>
        <v>0</v>
      </c>
      <c r="Z210" s="113">
        <f t="shared" si="492"/>
        <v>0</v>
      </c>
      <c r="AA210" s="113">
        <f t="shared" si="492"/>
        <v>0</v>
      </c>
      <c r="AB210" s="113">
        <f t="shared" si="492"/>
        <v>0</v>
      </c>
      <c r="AC210" s="113">
        <f t="shared" si="492"/>
        <v>0</v>
      </c>
      <c r="AD210" s="113">
        <f t="shared" si="492"/>
        <v>0</v>
      </c>
      <c r="AE210" s="113">
        <f t="shared" si="492"/>
        <v>0</v>
      </c>
      <c r="AF210" s="113">
        <f t="shared" si="492"/>
        <v>0</v>
      </c>
      <c r="AG210" s="113">
        <f t="shared" si="492"/>
        <v>0</v>
      </c>
      <c r="AH210" s="113">
        <f t="shared" si="492"/>
        <v>0</v>
      </c>
      <c r="AI210" s="113">
        <f t="shared" si="492"/>
        <v>0</v>
      </c>
      <c r="AJ210" s="113">
        <f t="shared" si="492"/>
        <v>0</v>
      </c>
      <c r="AK210" s="113">
        <f t="shared" si="492"/>
        <v>0</v>
      </c>
      <c r="AL210" s="113">
        <f t="shared" si="492"/>
        <v>0</v>
      </c>
      <c r="AM210" s="113">
        <f t="shared" si="492"/>
        <v>0</v>
      </c>
      <c r="AN210" s="113">
        <f t="shared" si="492"/>
        <v>0</v>
      </c>
      <c r="AO210" s="113">
        <f t="shared" si="492"/>
        <v>0</v>
      </c>
      <c r="AP210" s="113">
        <f t="shared" si="492"/>
        <v>0</v>
      </c>
      <c r="AQ210" s="113">
        <f t="shared" si="492"/>
        <v>0</v>
      </c>
      <c r="AR210" s="113">
        <f t="shared" si="492"/>
        <v>0</v>
      </c>
      <c r="AS210" s="113">
        <f t="shared" si="492"/>
        <v>0</v>
      </c>
      <c r="AT210" s="113"/>
      <c r="AU210" s="113">
        <f t="shared" si="474"/>
        <v>4944000</v>
      </c>
      <c r="AV210" s="121">
        <f t="shared" si="324"/>
        <v>65.92</v>
      </c>
      <c r="AW210" s="122">
        <f t="shared" si="475"/>
        <v>2556000</v>
      </c>
      <c r="AX210" s="121">
        <f t="shared" si="476"/>
        <v>34.08</v>
      </c>
      <c r="AY210" s="110" t="s">
        <v>565</v>
      </c>
      <c r="AZ210" s="110" t="s">
        <v>535</v>
      </c>
      <c r="BA210" s="110" t="s">
        <v>3804</v>
      </c>
      <c r="BB210" s="113">
        <f>SUM(BB211:BB212)</f>
        <v>0</v>
      </c>
      <c r="BC210" s="113">
        <f>SUM(BC211:BC212)</f>
        <v>2499500</v>
      </c>
      <c r="BD210" s="113">
        <f>SUM(BD211:BD212)</f>
        <v>0</v>
      </c>
      <c r="BE210" s="113">
        <f t="shared" ref="BE210" si="495">SUM(BE211:BE212)</f>
        <v>0</v>
      </c>
      <c r="BF210" s="113">
        <f t="shared" ref="BF210" si="496">SUM(BF211:BF212)</f>
        <v>0</v>
      </c>
      <c r="BG210" s="113">
        <f t="shared" ref="BG210:BH210" si="497">SUM(BG211:BG212)</f>
        <v>2444500</v>
      </c>
      <c r="BH210" s="113">
        <f t="shared" si="497"/>
        <v>0</v>
      </c>
      <c r="BI210" s="113">
        <f t="shared" ref="BI210" si="498">SUM(BI211:BI212)</f>
        <v>0</v>
      </c>
      <c r="BJ210" s="113">
        <f t="shared" ref="BJ210:BK210" si="499">SUM(BJ211:BJ212)</f>
        <v>0</v>
      </c>
      <c r="BK210" s="113">
        <f t="shared" si="499"/>
        <v>0</v>
      </c>
      <c r="BL210" s="113">
        <f t="shared" ref="BL210" si="500">SUM(BL211:BL212)</f>
        <v>0</v>
      </c>
    </row>
    <row r="211" spans="2:64">
      <c r="B211" s="172">
        <v>521211</v>
      </c>
      <c r="C211" s="110" t="s">
        <v>7</v>
      </c>
      <c r="D211" s="110"/>
      <c r="E211" s="366"/>
      <c r="F211" s="111">
        <v>7500000</v>
      </c>
      <c r="G211" s="111">
        <v>7500000</v>
      </c>
      <c r="H211" s="111"/>
      <c r="I211" s="111">
        <f t="shared" ref="I211:I212" si="50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474"/>
        <v>4944000</v>
      </c>
      <c r="AV211" s="114">
        <f t="shared" si="324"/>
        <v>65.92</v>
      </c>
      <c r="AW211" s="115">
        <f t="shared" si="475"/>
        <v>2556000</v>
      </c>
      <c r="AX211" s="114">
        <f t="shared" si="476"/>
        <v>34.08</v>
      </c>
      <c r="AY211" s="110" t="s">
        <v>565</v>
      </c>
      <c r="AZ211" s="110" t="s">
        <v>535</v>
      </c>
      <c r="BA211" s="110" t="s">
        <v>3804</v>
      </c>
      <c r="BB211" s="111"/>
      <c r="BC211" s="111">
        <v>2499500</v>
      </c>
      <c r="BD211" s="179"/>
      <c r="BE211" s="111"/>
      <c r="BF211" s="111"/>
      <c r="BG211" s="111">
        <v>2444500</v>
      </c>
      <c r="BH211" s="111"/>
      <c r="BI211" s="111"/>
      <c r="BJ211" s="111"/>
      <c r="BK211" s="111"/>
      <c r="BL211" s="111"/>
    </row>
    <row r="212" spans="2:64">
      <c r="B212" s="172">
        <v>524111</v>
      </c>
      <c r="C212" s="110" t="s">
        <v>19</v>
      </c>
      <c r="D212" s="110"/>
      <c r="E212" s="366"/>
      <c r="F212" s="111">
        <v>0</v>
      </c>
      <c r="G212" s="111">
        <v>0</v>
      </c>
      <c r="H212" s="111"/>
      <c r="I212" s="111">
        <f t="shared" si="50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474"/>
        <v>0</v>
      </c>
      <c r="AV212" s="114">
        <f t="shared" si="324"/>
        <v>0</v>
      </c>
      <c r="AW212" s="115">
        <f t="shared" si="475"/>
        <v>0</v>
      </c>
      <c r="AX212" s="114" t="e">
        <f t="shared" si="476"/>
        <v>#DIV/0!</v>
      </c>
      <c r="AY212" s="110" t="s">
        <v>565</v>
      </c>
      <c r="AZ212" s="110" t="s">
        <v>535</v>
      </c>
      <c r="BA212" s="110" t="s">
        <v>3804</v>
      </c>
      <c r="BB212" s="111"/>
      <c r="BC212" s="111"/>
      <c r="BD212" s="179"/>
      <c r="BE212" s="111"/>
      <c r="BF212" s="111"/>
      <c r="BG212" s="111"/>
      <c r="BH212" s="111"/>
      <c r="BI212" s="111"/>
      <c r="BJ212" s="111"/>
      <c r="BK212" s="111"/>
      <c r="BL212" s="111"/>
    </row>
    <row r="213" spans="2:64">
      <c r="B213" s="174" t="s">
        <v>566</v>
      </c>
      <c r="C213" s="112" t="s">
        <v>147</v>
      </c>
      <c r="D213" s="112"/>
      <c r="E213" s="358"/>
      <c r="F213" s="113">
        <f t="shared" ref="F213:AS213" si="502">SUM(F214:F216)</f>
        <v>108333000</v>
      </c>
      <c r="G213" s="113">
        <f t="shared" ref="G213:H213" si="503">SUM(G214:G216)</f>
        <v>108333000</v>
      </c>
      <c r="H213" s="113">
        <f t="shared" si="503"/>
        <v>0</v>
      </c>
      <c r="I213" s="113">
        <f t="shared" ref="I213" si="504">SUM(I214:I216)</f>
        <v>0</v>
      </c>
      <c r="J213" s="113">
        <f t="shared" si="502"/>
        <v>0</v>
      </c>
      <c r="K213" s="113">
        <f t="shared" si="502"/>
        <v>0</v>
      </c>
      <c r="L213" s="113">
        <f t="shared" si="502"/>
        <v>0</v>
      </c>
      <c r="M213" s="113">
        <f t="shared" si="502"/>
        <v>0</v>
      </c>
      <c r="N213" s="113">
        <f t="shared" si="502"/>
        <v>0</v>
      </c>
      <c r="O213" s="113">
        <f t="shared" si="502"/>
        <v>0</v>
      </c>
      <c r="P213" s="113">
        <f t="shared" si="502"/>
        <v>0</v>
      </c>
      <c r="Q213" s="113">
        <f t="shared" si="502"/>
        <v>13350000</v>
      </c>
      <c r="R213" s="113">
        <f t="shared" si="502"/>
        <v>37050000</v>
      </c>
      <c r="S213" s="113">
        <f t="shared" si="502"/>
        <v>0</v>
      </c>
      <c r="T213" s="113">
        <f t="shared" si="502"/>
        <v>2490000</v>
      </c>
      <c r="U213" s="113">
        <f t="shared" si="502"/>
        <v>0</v>
      </c>
      <c r="V213" s="113">
        <f t="shared" si="502"/>
        <v>0</v>
      </c>
      <c r="W213" s="113">
        <f t="shared" si="502"/>
        <v>5600000</v>
      </c>
      <c r="X213" s="113">
        <f t="shared" si="502"/>
        <v>4170000</v>
      </c>
      <c r="Y213" s="113">
        <f t="shared" si="502"/>
        <v>0</v>
      </c>
      <c r="Z213" s="113">
        <f t="shared" si="502"/>
        <v>0</v>
      </c>
      <c r="AA213" s="113">
        <f t="shared" si="502"/>
        <v>2030000</v>
      </c>
      <c r="AB213" s="113">
        <f t="shared" si="502"/>
        <v>0</v>
      </c>
      <c r="AC213" s="113">
        <f t="shared" si="502"/>
        <v>6950000</v>
      </c>
      <c r="AD213" s="113">
        <f t="shared" si="502"/>
        <v>0</v>
      </c>
      <c r="AE213" s="113">
        <f t="shared" si="502"/>
        <v>0</v>
      </c>
      <c r="AF213" s="113">
        <f t="shared" si="502"/>
        <v>0</v>
      </c>
      <c r="AG213" s="113">
        <f t="shared" si="502"/>
        <v>2215000</v>
      </c>
      <c r="AH213" s="113">
        <f t="shared" si="502"/>
        <v>0</v>
      </c>
      <c r="AI213" s="113">
        <f t="shared" si="502"/>
        <v>0</v>
      </c>
      <c r="AJ213" s="113">
        <f t="shared" si="502"/>
        <v>0</v>
      </c>
      <c r="AK213" s="113">
        <f t="shared" si="502"/>
        <v>0</v>
      </c>
      <c r="AL213" s="113">
        <f t="shared" si="502"/>
        <v>0</v>
      </c>
      <c r="AM213" s="113">
        <f t="shared" si="502"/>
        <v>0</v>
      </c>
      <c r="AN213" s="113">
        <f t="shared" si="502"/>
        <v>0</v>
      </c>
      <c r="AO213" s="113">
        <f t="shared" si="502"/>
        <v>0</v>
      </c>
      <c r="AP213" s="113">
        <f t="shared" si="502"/>
        <v>0</v>
      </c>
      <c r="AQ213" s="113">
        <f t="shared" si="502"/>
        <v>0</v>
      </c>
      <c r="AR213" s="113">
        <f t="shared" si="502"/>
        <v>0</v>
      </c>
      <c r="AS213" s="113">
        <f t="shared" si="502"/>
        <v>0</v>
      </c>
      <c r="AT213" s="113"/>
      <c r="AU213" s="113">
        <f t="shared" si="474"/>
        <v>73855000</v>
      </c>
      <c r="AV213" s="121">
        <f t="shared" si="324"/>
        <v>68.174055920172066</v>
      </c>
      <c r="AW213" s="122">
        <f t="shared" si="475"/>
        <v>34478000</v>
      </c>
      <c r="AX213" s="121">
        <f t="shared" si="476"/>
        <v>31.825944079827938</v>
      </c>
      <c r="AY213" s="110" t="s">
        <v>565</v>
      </c>
      <c r="AZ213" s="110" t="s">
        <v>535</v>
      </c>
      <c r="BA213" s="110" t="s">
        <v>3804</v>
      </c>
      <c r="BB213" s="113">
        <f>SUM(BB214:BB216)</f>
        <v>0</v>
      </c>
      <c r="BC213" s="113">
        <f>SUM(BC214:BC216)</f>
        <v>37050000</v>
      </c>
      <c r="BD213" s="113">
        <f>SUM(BD214:BD216)</f>
        <v>13350000</v>
      </c>
      <c r="BE213" s="113">
        <f t="shared" ref="BE213" si="505">SUM(BE214:BE216)</f>
        <v>2490000</v>
      </c>
      <c r="BF213" s="113">
        <f t="shared" ref="BF213" si="506">SUM(BF214:BF216)</f>
        <v>5600000</v>
      </c>
      <c r="BG213" s="113">
        <f t="shared" ref="BG213:BH213" si="507">SUM(BG214:BG216)</f>
        <v>0</v>
      </c>
      <c r="BH213" s="113">
        <f t="shared" si="507"/>
        <v>4170000</v>
      </c>
      <c r="BI213" s="113">
        <f t="shared" ref="BI213:BJ213" si="508">SUM(BI214:BI216)</f>
        <v>2030000</v>
      </c>
      <c r="BJ213" s="113">
        <f t="shared" si="508"/>
        <v>4940000</v>
      </c>
      <c r="BK213" s="113">
        <f t="shared" ref="BK213:BL213" si="509">SUM(BK214:BK216)</f>
        <v>2010000</v>
      </c>
      <c r="BL213" s="113">
        <f t="shared" si="509"/>
        <v>2215000</v>
      </c>
    </row>
    <row r="214" spans="2:64">
      <c r="B214" s="172">
        <v>521211</v>
      </c>
      <c r="C214" s="110" t="s">
        <v>7</v>
      </c>
      <c r="D214" s="110"/>
      <c r="E214" s="366"/>
      <c r="F214" s="111">
        <v>4800000</v>
      </c>
      <c r="G214" s="111">
        <v>4800000</v>
      </c>
      <c r="H214" s="111"/>
      <c r="I214" s="111">
        <f t="shared" ref="I214:I216" si="510">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474"/>
        <v>575000</v>
      </c>
      <c r="AV214" s="114">
        <f t="shared" si="324"/>
        <v>11.979166666666668</v>
      </c>
      <c r="AW214" s="115">
        <f t="shared" si="475"/>
        <v>4225000</v>
      </c>
      <c r="AX214" s="114">
        <f t="shared" si="476"/>
        <v>88.020833333333343</v>
      </c>
      <c r="AY214" s="110" t="s">
        <v>565</v>
      </c>
      <c r="AZ214" s="110" t="s">
        <v>535</v>
      </c>
      <c r="BA214" s="110" t="s">
        <v>3804</v>
      </c>
      <c r="BB214" s="111"/>
      <c r="BC214" s="111"/>
      <c r="BD214" s="179"/>
      <c r="BE214" s="111"/>
      <c r="BF214" s="111"/>
      <c r="BG214" s="111"/>
      <c r="BH214" s="111"/>
      <c r="BI214" s="111"/>
      <c r="BJ214" s="111"/>
      <c r="BK214" s="111"/>
      <c r="BL214" s="111">
        <v>575000</v>
      </c>
    </row>
    <row r="215" spans="2:64">
      <c r="B215" s="172">
        <v>521811</v>
      </c>
      <c r="C215" s="110" t="s">
        <v>64</v>
      </c>
      <c r="D215" s="110"/>
      <c r="E215" s="366"/>
      <c r="F215" s="111">
        <v>27500000</v>
      </c>
      <c r="G215" s="111">
        <v>27500000</v>
      </c>
      <c r="H215" s="111"/>
      <c r="I215" s="111">
        <f t="shared" si="510"/>
        <v>0</v>
      </c>
      <c r="J215" s="111"/>
      <c r="K215" s="111"/>
      <c r="L215" s="111"/>
      <c r="M215" s="111"/>
      <c r="N215" s="111"/>
      <c r="O215" s="111"/>
      <c r="P215" s="111"/>
      <c r="Q215" s="179">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474"/>
        <v>14900000</v>
      </c>
      <c r="AV215" s="114">
        <f t="shared" si="324"/>
        <v>54.181818181818187</v>
      </c>
      <c r="AW215" s="115">
        <f t="shared" si="475"/>
        <v>12600000</v>
      </c>
      <c r="AX215" s="114">
        <f t="shared" si="476"/>
        <v>45.81818181818182</v>
      </c>
      <c r="AY215" s="110" t="s">
        <v>565</v>
      </c>
      <c r="AZ215" s="110" t="s">
        <v>535</v>
      </c>
      <c r="BA215" s="110" t="s">
        <v>3804</v>
      </c>
      <c r="BB215" s="111"/>
      <c r="BC215" s="111">
        <v>2490000</v>
      </c>
      <c r="BD215" s="179">
        <v>2490000</v>
      </c>
      <c r="BE215" s="111">
        <v>2490000</v>
      </c>
      <c r="BF215" s="111"/>
      <c r="BG215" s="111"/>
      <c r="BH215" s="111">
        <v>2490000</v>
      </c>
      <c r="BI215" s="111"/>
      <c r="BJ215" s="111">
        <v>4940000</v>
      </c>
      <c r="BK215" s="111"/>
      <c r="BL215" s="111"/>
    </row>
    <row r="216" spans="2:64">
      <c r="B216" s="172">
        <v>524111</v>
      </c>
      <c r="C216" s="110" t="s">
        <v>19</v>
      </c>
      <c r="D216" s="110"/>
      <c r="E216" s="366"/>
      <c r="F216" s="111">
        <v>76033000</v>
      </c>
      <c r="G216" s="111">
        <v>76033000</v>
      </c>
      <c r="H216" s="111"/>
      <c r="I216" s="111">
        <f t="shared" si="510"/>
        <v>0</v>
      </c>
      <c r="J216" s="111"/>
      <c r="K216" s="111"/>
      <c r="L216" s="111"/>
      <c r="M216" s="111"/>
      <c r="N216" s="111"/>
      <c r="O216" s="111"/>
      <c r="P216" s="111"/>
      <c r="Q216" s="179">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474"/>
        <v>58380000</v>
      </c>
      <c r="AV216" s="114">
        <f t="shared" si="324"/>
        <v>76.782449725776971</v>
      </c>
      <c r="AW216" s="115">
        <f t="shared" si="475"/>
        <v>17653000</v>
      </c>
      <c r="AX216" s="114">
        <f t="shared" si="476"/>
        <v>23.217550274223033</v>
      </c>
      <c r="AY216" s="110" t="s">
        <v>565</v>
      </c>
      <c r="AZ216" s="110" t="s">
        <v>535</v>
      </c>
      <c r="BA216" s="110" t="s">
        <v>3804</v>
      </c>
      <c r="BB216" s="111"/>
      <c r="BC216" s="111">
        <v>34560000</v>
      </c>
      <c r="BD216" s="179">
        <v>10860000</v>
      </c>
      <c r="BE216" s="111"/>
      <c r="BF216" s="111">
        <v>5600000</v>
      </c>
      <c r="BG216" s="111"/>
      <c r="BH216" s="111">
        <v>1680000</v>
      </c>
      <c r="BI216" s="111">
        <v>2030000</v>
      </c>
      <c r="BJ216" s="111"/>
      <c r="BK216" s="111">
        <v>2010000</v>
      </c>
      <c r="BL216" s="111">
        <v>1640000</v>
      </c>
    </row>
    <row r="217" spans="2:64">
      <c r="B217" s="174" t="s">
        <v>567</v>
      </c>
      <c r="C217" s="112" t="s">
        <v>4820</v>
      </c>
      <c r="D217" s="112"/>
      <c r="E217" s="358"/>
      <c r="F217" s="113">
        <f>F218</f>
        <v>92000000</v>
      </c>
      <c r="G217" s="113">
        <f t="shared" ref="G217:AS217" si="511">G218</f>
        <v>92000000</v>
      </c>
      <c r="H217" s="113">
        <f t="shared" si="511"/>
        <v>0</v>
      </c>
      <c r="I217" s="113">
        <f t="shared" si="511"/>
        <v>92000000</v>
      </c>
      <c r="J217" s="113">
        <f t="shared" si="511"/>
        <v>0</v>
      </c>
      <c r="K217" s="113">
        <f t="shared" si="511"/>
        <v>0</v>
      </c>
      <c r="L217" s="113">
        <f t="shared" si="511"/>
        <v>0</v>
      </c>
      <c r="M217" s="113">
        <f t="shared" si="511"/>
        <v>0</v>
      </c>
      <c r="N217" s="113">
        <f t="shared" si="511"/>
        <v>0</v>
      </c>
      <c r="O217" s="113">
        <f t="shared" si="511"/>
        <v>0</v>
      </c>
      <c r="P217" s="113">
        <f t="shared" si="511"/>
        <v>0</v>
      </c>
      <c r="Q217" s="113">
        <f t="shared" si="511"/>
        <v>0</v>
      </c>
      <c r="R217" s="113">
        <f t="shared" si="511"/>
        <v>0</v>
      </c>
      <c r="S217" s="113">
        <f t="shared" si="511"/>
        <v>0</v>
      </c>
      <c r="T217" s="113">
        <f t="shared" si="511"/>
        <v>0</v>
      </c>
      <c r="U217" s="113">
        <f t="shared" si="511"/>
        <v>0</v>
      </c>
      <c r="V217" s="113">
        <f t="shared" si="511"/>
        <v>0</v>
      </c>
      <c r="W217" s="113">
        <f t="shared" si="511"/>
        <v>0</v>
      </c>
      <c r="X217" s="113">
        <f t="shared" si="511"/>
        <v>0</v>
      </c>
      <c r="Y217" s="113">
        <f t="shared" si="511"/>
        <v>0</v>
      </c>
      <c r="Z217" s="113">
        <f t="shared" si="511"/>
        <v>0</v>
      </c>
      <c r="AA217" s="113">
        <f t="shared" si="511"/>
        <v>0</v>
      </c>
      <c r="AB217" s="113">
        <f t="shared" si="511"/>
        <v>0</v>
      </c>
      <c r="AC217" s="113">
        <f t="shared" si="511"/>
        <v>0</v>
      </c>
      <c r="AD217" s="113">
        <f t="shared" si="511"/>
        <v>0</v>
      </c>
      <c r="AE217" s="113">
        <f t="shared" si="511"/>
        <v>0</v>
      </c>
      <c r="AF217" s="113">
        <f t="shared" si="511"/>
        <v>0</v>
      </c>
      <c r="AG217" s="113">
        <f t="shared" si="511"/>
        <v>0</v>
      </c>
      <c r="AH217" s="113">
        <f t="shared" si="511"/>
        <v>0</v>
      </c>
      <c r="AI217" s="113">
        <f t="shared" si="511"/>
        <v>0</v>
      </c>
      <c r="AJ217" s="113">
        <f t="shared" si="511"/>
        <v>0</v>
      </c>
      <c r="AK217" s="113">
        <f t="shared" si="511"/>
        <v>0</v>
      </c>
      <c r="AL217" s="113">
        <f t="shared" si="511"/>
        <v>0</v>
      </c>
      <c r="AM217" s="113">
        <f t="shared" si="511"/>
        <v>0</v>
      </c>
      <c r="AN217" s="113">
        <f t="shared" si="511"/>
        <v>0</v>
      </c>
      <c r="AO217" s="113">
        <f t="shared" si="511"/>
        <v>0</v>
      </c>
      <c r="AP217" s="113">
        <f t="shared" si="511"/>
        <v>0</v>
      </c>
      <c r="AQ217" s="113">
        <f t="shared" si="511"/>
        <v>0</v>
      </c>
      <c r="AR217" s="113">
        <f t="shared" si="511"/>
        <v>0</v>
      </c>
      <c r="AS217" s="113">
        <f t="shared" si="511"/>
        <v>0</v>
      </c>
      <c r="AT217" s="113"/>
      <c r="AU217" s="113">
        <f t="shared" si="474"/>
        <v>0</v>
      </c>
      <c r="AV217" s="121">
        <f t="shared" ref="AV217:AV218" si="512">IFERROR(AU217/F217*100,0)</f>
        <v>0</v>
      </c>
      <c r="AW217" s="122">
        <f>F217-AU217</f>
        <v>92000000</v>
      </c>
      <c r="AX217" s="121">
        <f t="shared" si="476"/>
        <v>100</v>
      </c>
      <c r="AY217" s="110" t="s">
        <v>532</v>
      </c>
      <c r="AZ217" s="110" t="s">
        <v>570</v>
      </c>
      <c r="BA217" s="110" t="s">
        <v>3804</v>
      </c>
      <c r="BB217" s="113">
        <f>BB218</f>
        <v>0</v>
      </c>
      <c r="BC217" s="113">
        <f t="shared" ref="BC217:BL217" si="513">BC218</f>
        <v>0</v>
      </c>
      <c r="BD217" s="113">
        <f t="shared" si="513"/>
        <v>0</v>
      </c>
      <c r="BE217" s="113">
        <f t="shared" si="513"/>
        <v>0</v>
      </c>
      <c r="BF217" s="113">
        <f t="shared" si="513"/>
        <v>0</v>
      </c>
      <c r="BG217" s="113">
        <f t="shared" si="513"/>
        <v>0</v>
      </c>
      <c r="BH217" s="113">
        <f t="shared" si="513"/>
        <v>0</v>
      </c>
      <c r="BI217" s="113">
        <f t="shared" si="513"/>
        <v>0</v>
      </c>
      <c r="BJ217" s="113">
        <f t="shared" si="513"/>
        <v>0</v>
      </c>
      <c r="BK217" s="113">
        <f t="shared" si="513"/>
        <v>0</v>
      </c>
      <c r="BL217" s="113">
        <f t="shared" si="513"/>
        <v>0</v>
      </c>
    </row>
    <row r="218" spans="2:64">
      <c r="B218" s="172">
        <v>521219</v>
      </c>
      <c r="C218" s="110" t="s">
        <v>53</v>
      </c>
      <c r="D218" s="110"/>
      <c r="E218" s="366"/>
      <c r="F218" s="111">
        <v>92000000</v>
      </c>
      <c r="G218" s="111">
        <v>92000000</v>
      </c>
      <c r="H218" s="111"/>
      <c r="I218" s="111">
        <v>92000000</v>
      </c>
      <c r="J218" s="111"/>
      <c r="K218" s="111"/>
      <c r="L218" s="111"/>
      <c r="M218" s="111"/>
      <c r="N218" s="111"/>
      <c r="O218" s="111"/>
      <c r="P218" s="111"/>
      <c r="Q218" s="179"/>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474"/>
        <v>0</v>
      </c>
      <c r="AV218" s="114">
        <f t="shared" si="512"/>
        <v>0</v>
      </c>
      <c r="AW218" s="115">
        <f t="shared" ref="AW218" si="514">F218-AU218</f>
        <v>92000000</v>
      </c>
      <c r="AX218" s="114">
        <f t="shared" si="476"/>
        <v>100</v>
      </c>
      <c r="AY218" s="110" t="s">
        <v>532</v>
      </c>
      <c r="AZ218" s="110" t="s">
        <v>570</v>
      </c>
      <c r="BA218" s="110" t="s">
        <v>3804</v>
      </c>
      <c r="BB218" s="111"/>
      <c r="BC218" s="111"/>
      <c r="BD218" s="111"/>
      <c r="BE218" s="111"/>
      <c r="BF218" s="111"/>
      <c r="BG218" s="111"/>
      <c r="BH218" s="111"/>
      <c r="BI218" s="111"/>
      <c r="BJ218" s="111"/>
      <c r="BK218" s="111"/>
      <c r="BL218" s="111"/>
    </row>
    <row r="219" spans="2:64">
      <c r="B219" s="116">
        <v>4345</v>
      </c>
      <c r="C219" s="117" t="s">
        <v>188</v>
      </c>
      <c r="D219" s="117"/>
      <c r="E219" s="364"/>
      <c r="F219" s="118">
        <f t="shared" ref="F219:X220" si="515">F220</f>
        <v>8582500000</v>
      </c>
      <c r="G219" s="118">
        <f t="shared" si="515"/>
        <v>8582500000</v>
      </c>
      <c r="H219" s="118">
        <f t="shared" si="515"/>
        <v>0</v>
      </c>
      <c r="I219" s="118">
        <f t="shared" si="515"/>
        <v>0</v>
      </c>
      <c r="J219" s="118">
        <f t="shared" si="515"/>
        <v>0</v>
      </c>
      <c r="K219" s="118">
        <f t="shared" si="515"/>
        <v>0</v>
      </c>
      <c r="L219" s="118">
        <f t="shared" si="515"/>
        <v>0</v>
      </c>
      <c r="M219" s="118">
        <f t="shared" si="515"/>
        <v>0</v>
      </c>
      <c r="N219" s="118">
        <f t="shared" si="515"/>
        <v>0</v>
      </c>
      <c r="O219" s="118">
        <f t="shared" si="515"/>
        <v>0</v>
      </c>
      <c r="P219" s="118">
        <f t="shared" si="515"/>
        <v>0</v>
      </c>
      <c r="Q219" s="118">
        <f t="shared" si="515"/>
        <v>0</v>
      </c>
      <c r="R219" s="118">
        <f t="shared" si="515"/>
        <v>0</v>
      </c>
      <c r="S219" s="118">
        <f t="shared" si="515"/>
        <v>1555695356</v>
      </c>
      <c r="T219" s="118">
        <f t="shared" si="515"/>
        <v>0</v>
      </c>
      <c r="U219" s="118">
        <f t="shared" si="515"/>
        <v>0</v>
      </c>
      <c r="V219" s="118">
        <f t="shared" si="515"/>
        <v>0</v>
      </c>
      <c r="W219" s="118">
        <f t="shared" si="515"/>
        <v>0</v>
      </c>
      <c r="X219" s="118">
        <f t="shared" si="515"/>
        <v>37892633</v>
      </c>
      <c r="Y219" s="118">
        <f t="shared" ref="J219:AS220" si="516">Y220</f>
        <v>2284791423</v>
      </c>
      <c r="Z219" s="118">
        <f t="shared" si="516"/>
        <v>0</v>
      </c>
      <c r="AA219" s="118">
        <f t="shared" si="516"/>
        <v>2889500</v>
      </c>
      <c r="AB219" s="118">
        <f t="shared" si="516"/>
        <v>1023217186</v>
      </c>
      <c r="AC219" s="118">
        <f t="shared" si="516"/>
        <v>0</v>
      </c>
      <c r="AD219" s="118">
        <f t="shared" si="516"/>
        <v>0</v>
      </c>
      <c r="AE219" s="118">
        <f t="shared" si="516"/>
        <v>16200000</v>
      </c>
      <c r="AF219" s="118">
        <f t="shared" si="516"/>
        <v>0</v>
      </c>
      <c r="AG219" s="118">
        <f t="shared" si="516"/>
        <v>18958500</v>
      </c>
      <c r="AH219" s="118">
        <f t="shared" si="516"/>
        <v>0</v>
      </c>
      <c r="AI219" s="118">
        <f t="shared" si="516"/>
        <v>0</v>
      </c>
      <c r="AJ219" s="118">
        <f t="shared" si="516"/>
        <v>0</v>
      </c>
      <c r="AK219" s="118">
        <f t="shared" si="516"/>
        <v>0</v>
      </c>
      <c r="AL219" s="118">
        <f t="shared" si="516"/>
        <v>0</v>
      </c>
      <c r="AM219" s="118">
        <f t="shared" si="516"/>
        <v>0</v>
      </c>
      <c r="AN219" s="118">
        <f t="shared" si="516"/>
        <v>0</v>
      </c>
      <c r="AO219" s="118">
        <f t="shared" si="516"/>
        <v>0</v>
      </c>
      <c r="AP219" s="118">
        <f t="shared" si="516"/>
        <v>0</v>
      </c>
      <c r="AQ219" s="118">
        <f t="shared" si="516"/>
        <v>0</v>
      </c>
      <c r="AR219" s="118">
        <f t="shared" si="516"/>
        <v>0</v>
      </c>
      <c r="AS219" s="118">
        <f t="shared" si="516"/>
        <v>0</v>
      </c>
      <c r="AT219" s="118"/>
      <c r="AU219" s="118">
        <f t="shared" si="474"/>
        <v>4939644598</v>
      </c>
      <c r="AV219" s="119">
        <f t="shared" si="324"/>
        <v>57.554845301485578</v>
      </c>
      <c r="AW219" s="120">
        <f t="shared" si="475"/>
        <v>3642855402</v>
      </c>
      <c r="AX219" s="119">
        <f t="shared" si="476"/>
        <v>42.445154698514422</v>
      </c>
      <c r="AY219" s="110" t="s">
        <v>532</v>
      </c>
      <c r="AZ219" s="110" t="s">
        <v>533</v>
      </c>
      <c r="BA219" s="110" t="s">
        <v>3804</v>
      </c>
      <c r="BB219" s="118">
        <f t="shared" ref="BB219:BL220" si="517">BB220</f>
        <v>0</v>
      </c>
      <c r="BC219" s="118">
        <f t="shared" si="517"/>
        <v>0</v>
      </c>
      <c r="BD219" s="118">
        <f t="shared" si="517"/>
        <v>0</v>
      </c>
      <c r="BE219" s="118">
        <f t="shared" si="517"/>
        <v>0</v>
      </c>
      <c r="BF219" s="118">
        <f t="shared" si="517"/>
        <v>0</v>
      </c>
      <c r="BG219" s="118">
        <f>BG220</f>
        <v>0</v>
      </c>
      <c r="BH219" s="118">
        <f t="shared" si="517"/>
        <v>37892633</v>
      </c>
      <c r="BI219" s="118">
        <f t="shared" si="517"/>
        <v>2889500</v>
      </c>
      <c r="BJ219" s="118">
        <f t="shared" si="517"/>
        <v>0</v>
      </c>
      <c r="BK219" s="118">
        <f t="shared" si="517"/>
        <v>0</v>
      </c>
      <c r="BL219" s="118">
        <f t="shared" si="517"/>
        <v>18958500</v>
      </c>
    </row>
    <row r="220" spans="2:64">
      <c r="B220" s="116" t="s">
        <v>3453</v>
      </c>
      <c r="C220" s="117" t="s">
        <v>2291</v>
      </c>
      <c r="D220" s="117">
        <v>235</v>
      </c>
      <c r="E220" s="364" t="s">
        <v>155</v>
      </c>
      <c r="F220" s="118">
        <f t="shared" si="515"/>
        <v>8582500000</v>
      </c>
      <c r="G220" s="118">
        <f t="shared" si="515"/>
        <v>8582500000</v>
      </c>
      <c r="H220" s="118">
        <f t="shared" si="515"/>
        <v>0</v>
      </c>
      <c r="I220" s="118">
        <f t="shared" si="515"/>
        <v>0</v>
      </c>
      <c r="J220" s="118">
        <f t="shared" si="516"/>
        <v>0</v>
      </c>
      <c r="K220" s="118">
        <f t="shared" si="516"/>
        <v>0</v>
      </c>
      <c r="L220" s="118">
        <f t="shared" si="516"/>
        <v>0</v>
      </c>
      <c r="M220" s="118">
        <f t="shared" si="516"/>
        <v>0</v>
      </c>
      <c r="N220" s="118">
        <f t="shared" si="516"/>
        <v>0</v>
      </c>
      <c r="O220" s="118">
        <f t="shared" si="516"/>
        <v>0</v>
      </c>
      <c r="P220" s="118">
        <f t="shared" si="516"/>
        <v>0</v>
      </c>
      <c r="Q220" s="118">
        <f t="shared" si="516"/>
        <v>0</v>
      </c>
      <c r="R220" s="118">
        <f t="shared" si="516"/>
        <v>0</v>
      </c>
      <c r="S220" s="118">
        <f t="shared" si="516"/>
        <v>1555695356</v>
      </c>
      <c r="T220" s="118">
        <f t="shared" si="516"/>
        <v>0</v>
      </c>
      <c r="U220" s="118">
        <f t="shared" si="516"/>
        <v>0</v>
      </c>
      <c r="V220" s="118">
        <f t="shared" si="516"/>
        <v>0</v>
      </c>
      <c r="W220" s="118">
        <f t="shared" si="516"/>
        <v>0</v>
      </c>
      <c r="X220" s="118">
        <f t="shared" si="516"/>
        <v>37892633</v>
      </c>
      <c r="Y220" s="118">
        <f t="shared" si="516"/>
        <v>2284791423</v>
      </c>
      <c r="Z220" s="118">
        <f t="shared" si="516"/>
        <v>0</v>
      </c>
      <c r="AA220" s="118">
        <f t="shared" si="516"/>
        <v>2889500</v>
      </c>
      <c r="AB220" s="118">
        <f t="shared" si="516"/>
        <v>1023217186</v>
      </c>
      <c r="AC220" s="118">
        <f t="shared" si="516"/>
        <v>0</v>
      </c>
      <c r="AD220" s="118">
        <f t="shared" si="516"/>
        <v>0</v>
      </c>
      <c r="AE220" s="118">
        <f t="shared" si="516"/>
        <v>16200000</v>
      </c>
      <c r="AF220" s="118">
        <f t="shared" si="516"/>
        <v>0</v>
      </c>
      <c r="AG220" s="118">
        <f t="shared" si="516"/>
        <v>18958500</v>
      </c>
      <c r="AH220" s="118">
        <f t="shared" si="516"/>
        <v>0</v>
      </c>
      <c r="AI220" s="118">
        <f t="shared" si="516"/>
        <v>0</v>
      </c>
      <c r="AJ220" s="118">
        <f t="shared" si="516"/>
        <v>0</v>
      </c>
      <c r="AK220" s="118">
        <f t="shared" si="516"/>
        <v>0</v>
      </c>
      <c r="AL220" s="118">
        <f t="shared" si="516"/>
        <v>0</v>
      </c>
      <c r="AM220" s="118">
        <f t="shared" si="516"/>
        <v>0</v>
      </c>
      <c r="AN220" s="118">
        <f t="shared" si="516"/>
        <v>0</v>
      </c>
      <c r="AO220" s="118">
        <f t="shared" si="516"/>
        <v>0</v>
      </c>
      <c r="AP220" s="118">
        <f t="shared" si="516"/>
        <v>0</v>
      </c>
      <c r="AQ220" s="118">
        <f t="shared" si="516"/>
        <v>0</v>
      </c>
      <c r="AR220" s="118">
        <f t="shared" si="516"/>
        <v>0</v>
      </c>
      <c r="AS220" s="118">
        <f t="shared" si="516"/>
        <v>0</v>
      </c>
      <c r="AT220" s="118"/>
      <c r="AU220" s="118">
        <f t="shared" si="474"/>
        <v>4939644598</v>
      </c>
      <c r="AV220" s="119">
        <f t="shared" si="324"/>
        <v>57.554845301485578</v>
      </c>
      <c r="AW220" s="120">
        <f t="shared" si="475"/>
        <v>3642855402</v>
      </c>
      <c r="AX220" s="119">
        <f t="shared" si="476"/>
        <v>42.445154698514422</v>
      </c>
      <c r="AY220" s="110" t="s">
        <v>532</v>
      </c>
      <c r="AZ220" s="110" t="s">
        <v>533</v>
      </c>
      <c r="BA220" s="110" t="s">
        <v>3804</v>
      </c>
      <c r="BB220" s="118">
        <f t="shared" si="517"/>
        <v>0</v>
      </c>
      <c r="BC220" s="118">
        <f t="shared" si="517"/>
        <v>0</v>
      </c>
      <c r="BD220" s="118">
        <f t="shared" si="517"/>
        <v>0</v>
      </c>
      <c r="BE220" s="118">
        <f t="shared" si="517"/>
        <v>0</v>
      </c>
      <c r="BF220" s="118">
        <f t="shared" si="517"/>
        <v>0</v>
      </c>
      <c r="BG220" s="118">
        <f t="shared" si="517"/>
        <v>0</v>
      </c>
      <c r="BH220" s="118">
        <f t="shared" si="517"/>
        <v>37892633</v>
      </c>
      <c r="BI220" s="118">
        <f t="shared" si="517"/>
        <v>2889500</v>
      </c>
      <c r="BJ220" s="118">
        <f t="shared" si="517"/>
        <v>0</v>
      </c>
      <c r="BK220" s="118">
        <f t="shared" si="517"/>
        <v>0</v>
      </c>
      <c r="BL220" s="118">
        <f t="shared" si="517"/>
        <v>18958500</v>
      </c>
    </row>
    <row r="221" spans="2:64">
      <c r="B221" s="116" t="s">
        <v>3698</v>
      </c>
      <c r="C221" s="117" t="s">
        <v>3456</v>
      </c>
      <c r="D221" s="117">
        <v>235</v>
      </c>
      <c r="E221" s="364" t="s">
        <v>155</v>
      </c>
      <c r="F221" s="118">
        <f>F222+F242</f>
        <v>8582500000</v>
      </c>
      <c r="G221" s="118">
        <f>G222+G242</f>
        <v>8582500000</v>
      </c>
      <c r="H221" s="118">
        <f>H222+H242</f>
        <v>0</v>
      </c>
      <c r="I221" s="118">
        <f>I222+I242</f>
        <v>0</v>
      </c>
      <c r="J221" s="118">
        <f t="shared" ref="J221:AS221" si="518">J222+J242</f>
        <v>0</v>
      </c>
      <c r="K221" s="118">
        <f t="shared" si="518"/>
        <v>0</v>
      </c>
      <c r="L221" s="118">
        <f t="shared" si="518"/>
        <v>0</v>
      </c>
      <c r="M221" s="118">
        <f t="shared" si="518"/>
        <v>0</v>
      </c>
      <c r="N221" s="118">
        <f t="shared" si="518"/>
        <v>0</v>
      </c>
      <c r="O221" s="118">
        <f t="shared" si="518"/>
        <v>0</v>
      </c>
      <c r="P221" s="118">
        <f t="shared" si="518"/>
        <v>0</v>
      </c>
      <c r="Q221" s="118">
        <f t="shared" si="518"/>
        <v>0</v>
      </c>
      <c r="R221" s="118">
        <f t="shared" si="518"/>
        <v>0</v>
      </c>
      <c r="S221" s="118">
        <f t="shared" si="518"/>
        <v>1555695356</v>
      </c>
      <c r="T221" s="118">
        <f t="shared" si="518"/>
        <v>0</v>
      </c>
      <c r="U221" s="118">
        <f t="shared" si="518"/>
        <v>0</v>
      </c>
      <c r="V221" s="118">
        <f t="shared" si="518"/>
        <v>0</v>
      </c>
      <c r="W221" s="118">
        <f t="shared" si="518"/>
        <v>0</v>
      </c>
      <c r="X221" s="118">
        <f t="shared" si="518"/>
        <v>37892633</v>
      </c>
      <c r="Y221" s="118">
        <f t="shared" si="518"/>
        <v>2284791423</v>
      </c>
      <c r="Z221" s="118">
        <f t="shared" si="518"/>
        <v>0</v>
      </c>
      <c r="AA221" s="118">
        <f t="shared" si="518"/>
        <v>2889500</v>
      </c>
      <c r="AB221" s="118">
        <f t="shared" si="518"/>
        <v>1023217186</v>
      </c>
      <c r="AC221" s="118">
        <f t="shared" si="518"/>
        <v>0</v>
      </c>
      <c r="AD221" s="118">
        <f t="shared" si="518"/>
        <v>0</v>
      </c>
      <c r="AE221" s="118">
        <f t="shared" si="518"/>
        <v>16200000</v>
      </c>
      <c r="AF221" s="118">
        <f t="shared" si="518"/>
        <v>0</v>
      </c>
      <c r="AG221" s="118">
        <f t="shared" si="518"/>
        <v>18958500</v>
      </c>
      <c r="AH221" s="118">
        <f t="shared" si="518"/>
        <v>0</v>
      </c>
      <c r="AI221" s="118">
        <f t="shared" si="518"/>
        <v>0</v>
      </c>
      <c r="AJ221" s="118">
        <f t="shared" si="518"/>
        <v>0</v>
      </c>
      <c r="AK221" s="118">
        <f t="shared" si="518"/>
        <v>0</v>
      </c>
      <c r="AL221" s="118">
        <f t="shared" si="518"/>
        <v>0</v>
      </c>
      <c r="AM221" s="118">
        <f t="shared" si="518"/>
        <v>0</v>
      </c>
      <c r="AN221" s="118">
        <f t="shared" si="518"/>
        <v>0</v>
      </c>
      <c r="AO221" s="118">
        <f t="shared" si="518"/>
        <v>0</v>
      </c>
      <c r="AP221" s="118">
        <f t="shared" si="518"/>
        <v>0</v>
      </c>
      <c r="AQ221" s="118">
        <f t="shared" si="518"/>
        <v>0</v>
      </c>
      <c r="AR221" s="118">
        <f t="shared" si="518"/>
        <v>0</v>
      </c>
      <c r="AS221" s="118">
        <f t="shared" si="518"/>
        <v>0</v>
      </c>
      <c r="AT221" s="118"/>
      <c r="AU221" s="118">
        <f t="shared" si="474"/>
        <v>4939644598</v>
      </c>
      <c r="AV221" s="119">
        <f t="shared" si="324"/>
        <v>57.554845301485578</v>
      </c>
      <c r="AW221" s="120">
        <f t="shared" si="475"/>
        <v>3642855402</v>
      </c>
      <c r="AX221" s="119">
        <f t="shared" si="476"/>
        <v>42.445154698514422</v>
      </c>
      <c r="AY221" s="110" t="s">
        <v>532</v>
      </c>
      <c r="AZ221" s="110" t="s">
        <v>533</v>
      </c>
      <c r="BA221" s="110" t="s">
        <v>3804</v>
      </c>
      <c r="BB221" s="118">
        <f t="shared" ref="BB221:BD221" si="519">BB222+BB242</f>
        <v>0</v>
      </c>
      <c r="BC221" s="118">
        <f t="shared" si="519"/>
        <v>0</v>
      </c>
      <c r="BD221" s="118">
        <f t="shared" si="519"/>
        <v>0</v>
      </c>
      <c r="BE221" s="118">
        <f t="shared" ref="BE221" si="520">BE222+BE242</f>
        <v>0</v>
      </c>
      <c r="BF221" s="118">
        <f t="shared" ref="BF221" si="521">BF222+BF242</f>
        <v>0</v>
      </c>
      <c r="BG221" s="118">
        <f t="shared" ref="BG221:BH221" si="522">BG222+BG242</f>
        <v>0</v>
      </c>
      <c r="BH221" s="118">
        <f t="shared" si="522"/>
        <v>37892633</v>
      </c>
      <c r="BI221" s="118">
        <f t="shared" ref="BI221:BJ221" si="523">BI222+BI242</f>
        <v>2889500</v>
      </c>
      <c r="BJ221" s="118">
        <f t="shared" si="523"/>
        <v>0</v>
      </c>
      <c r="BK221" s="118">
        <f t="shared" ref="BK221:BL221" si="524">BK222+BK242</f>
        <v>0</v>
      </c>
      <c r="BL221" s="118">
        <f t="shared" si="524"/>
        <v>18958500</v>
      </c>
    </row>
    <row r="222" spans="2:64">
      <c r="B222" s="116">
        <v>301</v>
      </c>
      <c r="C222" s="117" t="s">
        <v>189</v>
      </c>
      <c r="D222" s="117"/>
      <c r="E222" s="364"/>
      <c r="F222" s="118">
        <f>F223+F230+F236+F240</f>
        <v>8473300000</v>
      </c>
      <c r="G222" s="118">
        <f>G223+G230+G236+G240</f>
        <v>8473300000</v>
      </c>
      <c r="H222" s="118">
        <f>H223+H230+H236+H240</f>
        <v>0</v>
      </c>
      <c r="I222" s="118">
        <f>I223+I230+I236+I240</f>
        <v>0</v>
      </c>
      <c r="J222" s="118">
        <f t="shared" ref="J222:AS222" si="525">J223+J230+J236+J240</f>
        <v>0</v>
      </c>
      <c r="K222" s="118">
        <f t="shared" si="525"/>
        <v>0</v>
      </c>
      <c r="L222" s="118">
        <f t="shared" si="525"/>
        <v>0</v>
      </c>
      <c r="M222" s="118">
        <f t="shared" si="525"/>
        <v>0</v>
      </c>
      <c r="N222" s="118">
        <f t="shared" si="525"/>
        <v>0</v>
      </c>
      <c r="O222" s="118">
        <f t="shared" si="525"/>
        <v>0</v>
      </c>
      <c r="P222" s="118">
        <f t="shared" si="525"/>
        <v>0</v>
      </c>
      <c r="Q222" s="118">
        <f t="shared" si="525"/>
        <v>0</v>
      </c>
      <c r="R222" s="118">
        <f t="shared" si="525"/>
        <v>0</v>
      </c>
      <c r="S222" s="118">
        <f t="shared" si="525"/>
        <v>1555695356</v>
      </c>
      <c r="T222" s="118">
        <f t="shared" si="525"/>
        <v>0</v>
      </c>
      <c r="U222" s="118">
        <f t="shared" si="525"/>
        <v>0</v>
      </c>
      <c r="V222" s="118">
        <f t="shared" si="525"/>
        <v>0</v>
      </c>
      <c r="W222" s="118">
        <f t="shared" si="525"/>
        <v>0</v>
      </c>
      <c r="X222" s="118">
        <f t="shared" si="525"/>
        <v>30086633</v>
      </c>
      <c r="Y222" s="118">
        <f t="shared" si="525"/>
        <v>2284791423</v>
      </c>
      <c r="Z222" s="118">
        <f t="shared" si="525"/>
        <v>0</v>
      </c>
      <c r="AA222" s="118">
        <f t="shared" si="525"/>
        <v>2889500</v>
      </c>
      <c r="AB222" s="118">
        <f t="shared" si="525"/>
        <v>1023217186</v>
      </c>
      <c r="AC222" s="118">
        <f t="shared" si="525"/>
        <v>0</v>
      </c>
      <c r="AD222" s="118">
        <f t="shared" si="525"/>
        <v>0</v>
      </c>
      <c r="AE222" s="118">
        <f t="shared" si="525"/>
        <v>16200000</v>
      </c>
      <c r="AF222" s="118">
        <f t="shared" si="525"/>
        <v>0</v>
      </c>
      <c r="AG222" s="118">
        <f t="shared" si="525"/>
        <v>12624100</v>
      </c>
      <c r="AH222" s="118">
        <f t="shared" si="525"/>
        <v>0</v>
      </c>
      <c r="AI222" s="118">
        <f t="shared" si="525"/>
        <v>0</v>
      </c>
      <c r="AJ222" s="118">
        <f t="shared" si="525"/>
        <v>0</v>
      </c>
      <c r="AK222" s="118">
        <f t="shared" si="525"/>
        <v>0</v>
      </c>
      <c r="AL222" s="118">
        <f t="shared" si="525"/>
        <v>0</v>
      </c>
      <c r="AM222" s="118">
        <f t="shared" si="525"/>
        <v>0</v>
      </c>
      <c r="AN222" s="118">
        <f t="shared" si="525"/>
        <v>0</v>
      </c>
      <c r="AO222" s="118">
        <f t="shared" si="525"/>
        <v>0</v>
      </c>
      <c r="AP222" s="118">
        <f t="shared" si="525"/>
        <v>0</v>
      </c>
      <c r="AQ222" s="118">
        <f t="shared" si="525"/>
        <v>0</v>
      </c>
      <c r="AR222" s="118">
        <f t="shared" si="525"/>
        <v>0</v>
      </c>
      <c r="AS222" s="118">
        <f t="shared" si="525"/>
        <v>0</v>
      </c>
      <c r="AT222" s="118"/>
      <c r="AU222" s="118">
        <f t="shared" si="474"/>
        <v>4925504198</v>
      </c>
      <c r="AV222" s="119">
        <f t="shared" ref="AV222:AV246" si="526">IFERROR(AU222/F222*100,0)</f>
        <v>58.129703869802796</v>
      </c>
      <c r="AW222" s="120">
        <f t="shared" si="475"/>
        <v>3547795802</v>
      </c>
      <c r="AX222" s="119">
        <f t="shared" si="476"/>
        <v>41.870296130197211</v>
      </c>
      <c r="AY222" s="110" t="s">
        <v>532</v>
      </c>
      <c r="AZ222" s="110" t="s">
        <v>533</v>
      </c>
      <c r="BA222" s="110" t="s">
        <v>3804</v>
      </c>
      <c r="BB222" s="118">
        <f t="shared" ref="BB222:BD222" si="527">BB223+BB230+BB236+BB240</f>
        <v>0</v>
      </c>
      <c r="BC222" s="118">
        <f t="shared" si="527"/>
        <v>0</v>
      </c>
      <c r="BD222" s="118">
        <f t="shared" si="527"/>
        <v>0</v>
      </c>
      <c r="BE222" s="118">
        <f t="shared" ref="BE222" si="528">BE223+BE230+BE236+BE240</f>
        <v>0</v>
      </c>
      <c r="BF222" s="118">
        <f t="shared" ref="BF222" si="529">BF223+BF230+BF236+BF240</f>
        <v>0</v>
      </c>
      <c r="BG222" s="118">
        <f t="shared" ref="BG222:BH222" si="530">BG223+BG230+BG236+BG240</f>
        <v>0</v>
      </c>
      <c r="BH222" s="118">
        <f t="shared" si="530"/>
        <v>30086633</v>
      </c>
      <c r="BI222" s="118">
        <f t="shared" ref="BI222:BJ222" si="531">BI223+BI230+BI236+BI240</f>
        <v>2889500</v>
      </c>
      <c r="BJ222" s="118">
        <f t="shared" si="531"/>
        <v>0</v>
      </c>
      <c r="BK222" s="118">
        <f t="shared" ref="BK222:BL222" si="532">BK223+BK230+BK236+BK240</f>
        <v>0</v>
      </c>
      <c r="BL222" s="118">
        <f t="shared" si="532"/>
        <v>12624100</v>
      </c>
    </row>
    <row r="223" spans="2:64">
      <c r="B223" s="174" t="s">
        <v>8</v>
      </c>
      <c r="C223" s="112" t="s">
        <v>190</v>
      </c>
      <c r="D223" s="112"/>
      <c r="E223" s="358"/>
      <c r="F223" s="113">
        <f>SUM(F224:F229)</f>
        <v>1713564000</v>
      </c>
      <c r="G223" s="113">
        <f>SUM(G224:G229)</f>
        <v>1713564000</v>
      </c>
      <c r="H223" s="113">
        <f>SUM(H224:H229)</f>
        <v>0</v>
      </c>
      <c r="I223" s="113">
        <f>SUM(I224:I229)</f>
        <v>0</v>
      </c>
      <c r="J223" s="113">
        <f t="shared" ref="J223:AS223" si="533">SUM(J224:J229)</f>
        <v>0</v>
      </c>
      <c r="K223" s="113">
        <f t="shared" si="533"/>
        <v>0</v>
      </c>
      <c r="L223" s="113">
        <f t="shared" si="533"/>
        <v>0</v>
      </c>
      <c r="M223" s="113">
        <f t="shared" si="533"/>
        <v>0</v>
      </c>
      <c r="N223" s="113">
        <f t="shared" si="533"/>
        <v>0</v>
      </c>
      <c r="O223" s="113">
        <f t="shared" si="533"/>
        <v>0</v>
      </c>
      <c r="P223" s="113">
        <f t="shared" si="533"/>
        <v>0</v>
      </c>
      <c r="Q223" s="113">
        <f t="shared" si="533"/>
        <v>0</v>
      </c>
      <c r="R223" s="113">
        <f t="shared" si="533"/>
        <v>0</v>
      </c>
      <c r="S223" s="113">
        <f t="shared" si="533"/>
        <v>5900000</v>
      </c>
      <c r="T223" s="113">
        <f t="shared" si="533"/>
        <v>0</v>
      </c>
      <c r="U223" s="113">
        <f t="shared" si="533"/>
        <v>0</v>
      </c>
      <c r="V223" s="113">
        <f t="shared" si="533"/>
        <v>0</v>
      </c>
      <c r="W223" s="113">
        <f t="shared" si="533"/>
        <v>0</v>
      </c>
      <c r="X223" s="113">
        <f t="shared" si="533"/>
        <v>4855000</v>
      </c>
      <c r="Y223" s="113">
        <f t="shared" si="533"/>
        <v>14635000</v>
      </c>
      <c r="Z223" s="113">
        <f t="shared" si="533"/>
        <v>0</v>
      </c>
      <c r="AA223" s="113">
        <f t="shared" si="533"/>
        <v>0</v>
      </c>
      <c r="AB223" s="113">
        <f t="shared" si="533"/>
        <v>0</v>
      </c>
      <c r="AC223" s="113">
        <f t="shared" si="533"/>
        <v>0</v>
      </c>
      <c r="AD223" s="113">
        <f t="shared" si="533"/>
        <v>0</v>
      </c>
      <c r="AE223" s="113">
        <f t="shared" si="533"/>
        <v>0</v>
      </c>
      <c r="AF223" s="113">
        <f t="shared" si="533"/>
        <v>0</v>
      </c>
      <c r="AG223" s="113">
        <f t="shared" si="533"/>
        <v>4835000</v>
      </c>
      <c r="AH223" s="113">
        <f t="shared" si="533"/>
        <v>0</v>
      </c>
      <c r="AI223" s="113">
        <f t="shared" si="533"/>
        <v>0</v>
      </c>
      <c r="AJ223" s="113">
        <f t="shared" si="533"/>
        <v>0</v>
      </c>
      <c r="AK223" s="113">
        <f t="shared" si="533"/>
        <v>0</v>
      </c>
      <c r="AL223" s="113">
        <f t="shared" si="533"/>
        <v>0</v>
      </c>
      <c r="AM223" s="113">
        <f t="shared" si="533"/>
        <v>0</v>
      </c>
      <c r="AN223" s="113">
        <f t="shared" si="533"/>
        <v>0</v>
      </c>
      <c r="AO223" s="113">
        <f t="shared" si="533"/>
        <v>0</v>
      </c>
      <c r="AP223" s="113">
        <f t="shared" si="533"/>
        <v>0</v>
      </c>
      <c r="AQ223" s="113">
        <f t="shared" si="533"/>
        <v>0</v>
      </c>
      <c r="AR223" s="113">
        <f t="shared" si="533"/>
        <v>0</v>
      </c>
      <c r="AS223" s="113">
        <f t="shared" si="533"/>
        <v>0</v>
      </c>
      <c r="AT223" s="113"/>
      <c r="AU223" s="113">
        <f t="shared" si="474"/>
        <v>30225000</v>
      </c>
      <c r="AV223" s="121">
        <f t="shared" si="526"/>
        <v>1.7638675882546553</v>
      </c>
      <c r="AW223" s="122">
        <f t="shared" si="475"/>
        <v>1683339000</v>
      </c>
      <c r="AX223" s="121">
        <f t="shared" si="476"/>
        <v>98.236132411745345</v>
      </c>
      <c r="AY223" s="110" t="s">
        <v>532</v>
      </c>
      <c r="AZ223" s="110" t="s">
        <v>533</v>
      </c>
      <c r="BA223" s="110" t="s">
        <v>3804</v>
      </c>
      <c r="BB223" s="113">
        <f t="shared" ref="BB223:BD223" si="534">SUM(BB224:BB229)</f>
        <v>0</v>
      </c>
      <c r="BC223" s="113">
        <f t="shared" si="534"/>
        <v>0</v>
      </c>
      <c r="BD223" s="113">
        <f t="shared" si="534"/>
        <v>0</v>
      </c>
      <c r="BE223" s="113">
        <f t="shared" ref="BE223" si="535">SUM(BE224:BE229)</f>
        <v>0</v>
      </c>
      <c r="BF223" s="113">
        <f t="shared" ref="BF223" si="536">SUM(BF224:BF229)</f>
        <v>0</v>
      </c>
      <c r="BG223" s="113">
        <f t="shared" ref="BG223:BH223" si="537">SUM(BG224:BG229)</f>
        <v>0</v>
      </c>
      <c r="BH223" s="113">
        <f t="shared" si="537"/>
        <v>4855000</v>
      </c>
      <c r="BI223" s="113">
        <f t="shared" ref="BI223:BJ223" si="538">SUM(BI224:BI229)</f>
        <v>0</v>
      </c>
      <c r="BJ223" s="113">
        <f t="shared" si="538"/>
        <v>0</v>
      </c>
      <c r="BK223" s="113">
        <f t="shared" ref="BK223:BL223" si="539">SUM(BK224:BK229)</f>
        <v>0</v>
      </c>
      <c r="BL223" s="113">
        <f t="shared" si="539"/>
        <v>4835000</v>
      </c>
    </row>
    <row r="224" spans="2:64">
      <c r="B224" s="172">
        <v>521211</v>
      </c>
      <c r="C224" s="110" t="s">
        <v>7</v>
      </c>
      <c r="D224" s="110"/>
      <c r="E224" s="366"/>
      <c r="F224" s="111">
        <v>99100000</v>
      </c>
      <c r="G224" s="111">
        <v>99100000</v>
      </c>
      <c r="H224" s="111"/>
      <c r="I224" s="111">
        <f t="shared" ref="I224:I229" si="540">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474"/>
        <v>0</v>
      </c>
      <c r="AV224" s="114">
        <f t="shared" si="526"/>
        <v>0</v>
      </c>
      <c r="AW224" s="115">
        <f t="shared" si="475"/>
        <v>99100000</v>
      </c>
      <c r="AX224" s="114">
        <f t="shared" si="476"/>
        <v>100</v>
      </c>
      <c r="AY224" s="110" t="s">
        <v>532</v>
      </c>
      <c r="AZ224" s="110" t="s">
        <v>533</v>
      </c>
      <c r="BA224" s="110" t="s">
        <v>3804</v>
      </c>
      <c r="BB224" s="111"/>
      <c r="BC224" s="111"/>
      <c r="BD224" s="111"/>
      <c r="BE224" s="111"/>
      <c r="BF224" s="111"/>
      <c r="BG224" s="111"/>
      <c r="BH224" s="111"/>
      <c r="BI224" s="111"/>
      <c r="BJ224" s="111"/>
      <c r="BK224" s="111"/>
      <c r="BL224" s="111"/>
    </row>
    <row r="225" spans="2:64">
      <c r="B225" s="172">
        <v>521219</v>
      </c>
      <c r="C225" s="110" t="s">
        <v>53</v>
      </c>
      <c r="D225" s="110"/>
      <c r="E225" s="366"/>
      <c r="F225" s="111">
        <v>1333864000</v>
      </c>
      <c r="G225" s="111">
        <v>1333864000</v>
      </c>
      <c r="H225" s="111"/>
      <c r="I225" s="111">
        <f t="shared" si="540"/>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474"/>
        <v>0</v>
      </c>
      <c r="AV225" s="114">
        <f t="shared" si="526"/>
        <v>0</v>
      </c>
      <c r="AW225" s="115">
        <f t="shared" si="475"/>
        <v>1333864000</v>
      </c>
      <c r="AX225" s="114">
        <f t="shared" si="476"/>
        <v>100</v>
      </c>
      <c r="AY225" s="110" t="s">
        <v>532</v>
      </c>
      <c r="AZ225" s="110" t="s">
        <v>533</v>
      </c>
      <c r="BA225" s="239" t="s">
        <v>3804</v>
      </c>
      <c r="BB225" s="111"/>
      <c r="BC225" s="111"/>
      <c r="BD225" s="111"/>
      <c r="BE225" s="111"/>
      <c r="BF225" s="111"/>
      <c r="BG225" s="111"/>
      <c r="BH225" s="111"/>
      <c r="BI225" s="111"/>
      <c r="BJ225" s="111"/>
      <c r="BK225" s="111"/>
      <c r="BL225" s="111"/>
    </row>
    <row r="226" spans="2:64">
      <c r="B226" s="172">
        <v>521811</v>
      </c>
      <c r="C226" s="110" t="s">
        <v>64</v>
      </c>
      <c r="D226" s="110"/>
      <c r="E226" s="366"/>
      <c r="F226" s="111">
        <v>25000000</v>
      </c>
      <c r="G226" s="111">
        <v>25000000</v>
      </c>
      <c r="H226" s="111"/>
      <c r="I226" s="111">
        <f t="shared" si="540"/>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474"/>
        <v>9690000</v>
      </c>
      <c r="AV226" s="114">
        <f t="shared" si="526"/>
        <v>38.76</v>
      </c>
      <c r="AW226" s="115">
        <f t="shared" si="475"/>
        <v>15310000</v>
      </c>
      <c r="AX226" s="114">
        <f t="shared" si="476"/>
        <v>61.240000000000009</v>
      </c>
      <c r="AY226" s="110" t="s">
        <v>532</v>
      </c>
      <c r="AZ226" s="110" t="s">
        <v>533</v>
      </c>
      <c r="BA226" s="110" t="s">
        <v>3804</v>
      </c>
      <c r="BB226" s="111"/>
      <c r="BC226" s="111"/>
      <c r="BD226" s="111"/>
      <c r="BE226" s="111"/>
      <c r="BF226" s="111"/>
      <c r="BG226" s="111"/>
      <c r="BH226" s="111">
        <v>4855000</v>
      </c>
      <c r="BI226" s="111"/>
      <c r="BJ226" s="111"/>
      <c r="BK226" s="111"/>
      <c r="BL226" s="111">
        <v>4835000</v>
      </c>
    </row>
    <row r="227" spans="2:64">
      <c r="B227" s="172">
        <v>522151</v>
      </c>
      <c r="C227" s="110" t="s">
        <v>11</v>
      </c>
      <c r="D227" s="110"/>
      <c r="E227" s="366"/>
      <c r="F227" s="111">
        <v>15000000</v>
      </c>
      <c r="G227" s="111">
        <v>15000000</v>
      </c>
      <c r="H227" s="111"/>
      <c r="I227" s="111">
        <f t="shared" si="540"/>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474"/>
        <v>0</v>
      </c>
      <c r="AV227" s="114">
        <f t="shared" si="526"/>
        <v>0</v>
      </c>
      <c r="AW227" s="115">
        <f t="shared" si="475"/>
        <v>15000000</v>
      </c>
      <c r="AX227" s="114">
        <f t="shared" si="476"/>
        <v>100</v>
      </c>
      <c r="AY227" s="110" t="s">
        <v>532</v>
      </c>
      <c r="AZ227" s="110" t="s">
        <v>533</v>
      </c>
      <c r="BA227" s="110" t="s">
        <v>3804</v>
      </c>
      <c r="BB227" s="111"/>
      <c r="BC227" s="111"/>
      <c r="BD227" s="111"/>
      <c r="BE227" s="111"/>
      <c r="BF227" s="111"/>
      <c r="BG227" s="111"/>
      <c r="BH227" s="111"/>
      <c r="BI227" s="111"/>
      <c r="BJ227" s="111"/>
      <c r="BK227" s="111"/>
      <c r="BL227" s="111"/>
    </row>
    <row r="228" spans="2:64">
      <c r="B228" s="172">
        <v>522191</v>
      </c>
      <c r="C228" s="110" t="s">
        <v>22</v>
      </c>
      <c r="D228" s="110"/>
      <c r="E228" s="366"/>
      <c r="F228" s="111">
        <v>102600000</v>
      </c>
      <c r="G228" s="111">
        <v>102600000</v>
      </c>
      <c r="H228" s="111"/>
      <c r="I228" s="111">
        <f t="shared" si="540"/>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474"/>
        <v>0</v>
      </c>
      <c r="AV228" s="114">
        <f t="shared" si="526"/>
        <v>0</v>
      </c>
      <c r="AW228" s="115">
        <f t="shared" si="475"/>
        <v>102600000</v>
      </c>
      <c r="AX228" s="114">
        <f t="shared" si="476"/>
        <v>100</v>
      </c>
      <c r="AY228" s="110" t="s">
        <v>532</v>
      </c>
      <c r="AZ228" s="110" t="s">
        <v>533</v>
      </c>
      <c r="BA228" s="110" t="s">
        <v>3804</v>
      </c>
      <c r="BB228" s="111"/>
      <c r="BC228" s="111"/>
      <c r="BD228" s="111"/>
      <c r="BE228" s="111"/>
      <c r="BF228" s="111"/>
      <c r="BG228" s="111"/>
      <c r="BH228" s="111"/>
      <c r="BI228" s="111"/>
      <c r="BJ228" s="111"/>
      <c r="BK228" s="111"/>
      <c r="BL228" s="111"/>
    </row>
    <row r="229" spans="2:64">
      <c r="B229" s="172">
        <v>524111</v>
      </c>
      <c r="C229" s="110" t="s">
        <v>19</v>
      </c>
      <c r="D229" s="110"/>
      <c r="E229" s="366"/>
      <c r="F229" s="111">
        <v>138000000</v>
      </c>
      <c r="G229" s="111">
        <v>138000000</v>
      </c>
      <c r="H229" s="111"/>
      <c r="I229" s="111">
        <f t="shared" si="540"/>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474"/>
        <v>20535000</v>
      </c>
      <c r="AV229" s="114">
        <f t="shared" si="526"/>
        <v>14.880434782608695</v>
      </c>
      <c r="AW229" s="115">
        <f t="shared" si="475"/>
        <v>117465000</v>
      </c>
      <c r="AX229" s="114">
        <f t="shared" si="476"/>
        <v>85.119565217391298</v>
      </c>
      <c r="AY229" s="110" t="s">
        <v>532</v>
      </c>
      <c r="AZ229" s="110" t="s">
        <v>533</v>
      </c>
      <c r="BA229" s="110" t="s">
        <v>3804</v>
      </c>
      <c r="BB229" s="111"/>
      <c r="BC229" s="111"/>
      <c r="BD229" s="111"/>
      <c r="BE229" s="111"/>
      <c r="BF229" s="111"/>
      <c r="BG229" s="111"/>
      <c r="BH229" s="111"/>
      <c r="BI229" s="111"/>
      <c r="BJ229" s="111"/>
      <c r="BK229" s="111"/>
      <c r="BL229" s="111"/>
    </row>
    <row r="230" spans="2:64">
      <c r="B230" s="174" t="s">
        <v>508</v>
      </c>
      <c r="C230" s="112" t="s">
        <v>191</v>
      </c>
      <c r="D230" s="112"/>
      <c r="E230" s="358"/>
      <c r="F230" s="113">
        <f t="shared" ref="F230:AS230" si="541">SUM(F231:F235)</f>
        <v>6585695000</v>
      </c>
      <c r="G230" s="113">
        <f t="shared" ref="G230:H230" si="542">SUM(G231:G235)</f>
        <v>6585695000</v>
      </c>
      <c r="H230" s="113">
        <f t="shared" si="542"/>
        <v>0</v>
      </c>
      <c r="I230" s="113">
        <f t="shared" ref="I230" si="543">SUM(I231:I235)</f>
        <v>0</v>
      </c>
      <c r="J230" s="113">
        <f t="shared" si="541"/>
        <v>0</v>
      </c>
      <c r="K230" s="113">
        <f t="shared" si="541"/>
        <v>0</v>
      </c>
      <c r="L230" s="113">
        <f t="shared" si="541"/>
        <v>0</v>
      </c>
      <c r="M230" s="113">
        <f t="shared" si="541"/>
        <v>0</v>
      </c>
      <c r="N230" s="113">
        <f t="shared" si="541"/>
        <v>0</v>
      </c>
      <c r="O230" s="113">
        <f t="shared" si="541"/>
        <v>0</v>
      </c>
      <c r="P230" s="113">
        <f t="shared" si="541"/>
        <v>0</v>
      </c>
      <c r="Q230" s="113">
        <f t="shared" si="541"/>
        <v>0</v>
      </c>
      <c r="R230" s="113">
        <f t="shared" si="541"/>
        <v>0</v>
      </c>
      <c r="S230" s="113">
        <f t="shared" si="541"/>
        <v>1549795356</v>
      </c>
      <c r="T230" s="113">
        <f t="shared" si="541"/>
        <v>0</v>
      </c>
      <c r="U230" s="113">
        <f t="shared" si="541"/>
        <v>0</v>
      </c>
      <c r="V230" s="113">
        <f t="shared" si="541"/>
        <v>0</v>
      </c>
      <c r="W230" s="113">
        <f t="shared" si="541"/>
        <v>0</v>
      </c>
      <c r="X230" s="113">
        <f t="shared" si="541"/>
        <v>25231633</v>
      </c>
      <c r="Y230" s="113">
        <f t="shared" si="541"/>
        <v>2270156423</v>
      </c>
      <c r="Z230" s="113">
        <f t="shared" si="541"/>
        <v>0</v>
      </c>
      <c r="AA230" s="113">
        <f t="shared" si="541"/>
        <v>2889500</v>
      </c>
      <c r="AB230" s="113">
        <f t="shared" si="541"/>
        <v>1023217186</v>
      </c>
      <c r="AC230" s="113">
        <f t="shared" si="541"/>
        <v>0</v>
      </c>
      <c r="AD230" s="113">
        <f t="shared" si="541"/>
        <v>0</v>
      </c>
      <c r="AE230" s="113">
        <f t="shared" si="541"/>
        <v>16200000</v>
      </c>
      <c r="AF230" s="113">
        <f t="shared" si="541"/>
        <v>0</v>
      </c>
      <c r="AG230" s="113">
        <f t="shared" si="541"/>
        <v>7789100</v>
      </c>
      <c r="AH230" s="113">
        <f t="shared" si="541"/>
        <v>0</v>
      </c>
      <c r="AI230" s="113">
        <f t="shared" si="541"/>
        <v>0</v>
      </c>
      <c r="AJ230" s="113">
        <f t="shared" si="541"/>
        <v>0</v>
      </c>
      <c r="AK230" s="113">
        <f t="shared" si="541"/>
        <v>0</v>
      </c>
      <c r="AL230" s="113">
        <f t="shared" si="541"/>
        <v>0</v>
      </c>
      <c r="AM230" s="113">
        <f t="shared" si="541"/>
        <v>0</v>
      </c>
      <c r="AN230" s="113">
        <f t="shared" si="541"/>
        <v>0</v>
      </c>
      <c r="AO230" s="113">
        <f t="shared" si="541"/>
        <v>0</v>
      </c>
      <c r="AP230" s="113">
        <f t="shared" si="541"/>
        <v>0</v>
      </c>
      <c r="AQ230" s="113">
        <f t="shared" si="541"/>
        <v>0</v>
      </c>
      <c r="AR230" s="113">
        <f t="shared" si="541"/>
        <v>0</v>
      </c>
      <c r="AS230" s="113">
        <f t="shared" si="541"/>
        <v>0</v>
      </c>
      <c r="AT230" s="113"/>
      <c r="AU230" s="113">
        <f t="shared" si="474"/>
        <v>4895279198</v>
      </c>
      <c r="AV230" s="121">
        <f t="shared" si="526"/>
        <v>74.332005931036889</v>
      </c>
      <c r="AW230" s="122">
        <f t="shared" si="475"/>
        <v>1690415802</v>
      </c>
      <c r="AX230" s="121">
        <f t="shared" si="476"/>
        <v>25.667994068963107</v>
      </c>
      <c r="AY230" s="110" t="s">
        <v>532</v>
      </c>
      <c r="AZ230" s="110" t="s">
        <v>533</v>
      </c>
      <c r="BA230" s="110" t="s">
        <v>3804</v>
      </c>
      <c r="BB230" s="113">
        <f t="shared" ref="BB230:BE230" si="544">SUM(BB231:BB235)</f>
        <v>0</v>
      </c>
      <c r="BC230" s="113">
        <f t="shared" si="544"/>
        <v>0</v>
      </c>
      <c r="BD230" s="113">
        <f t="shared" si="544"/>
        <v>0</v>
      </c>
      <c r="BE230" s="113">
        <f t="shared" si="544"/>
        <v>0</v>
      </c>
      <c r="BF230" s="113">
        <f t="shared" ref="BF230" si="545">SUM(BF231:BF235)</f>
        <v>0</v>
      </c>
      <c r="BG230" s="113">
        <f t="shared" ref="BG230:BH230" si="546">SUM(BG231:BG235)</f>
        <v>0</v>
      </c>
      <c r="BH230" s="113">
        <f t="shared" si="546"/>
        <v>25231633</v>
      </c>
      <c r="BI230" s="113">
        <f t="shared" ref="BI230:BJ230" si="547">SUM(BI231:BI235)</f>
        <v>2889500</v>
      </c>
      <c r="BJ230" s="113">
        <f t="shared" si="547"/>
        <v>0</v>
      </c>
      <c r="BK230" s="113">
        <f t="shared" ref="BK230:BL230" si="548">SUM(BK231:BK235)</f>
        <v>0</v>
      </c>
      <c r="BL230" s="113">
        <f t="shared" si="548"/>
        <v>7789100</v>
      </c>
    </row>
    <row r="231" spans="2:64">
      <c r="B231" s="172">
        <v>521211</v>
      </c>
      <c r="C231" s="110" t="s">
        <v>7</v>
      </c>
      <c r="D231" s="110"/>
      <c r="E231" s="366"/>
      <c r="F231" s="111">
        <v>25000000</v>
      </c>
      <c r="G231" s="111">
        <v>25000000</v>
      </c>
      <c r="H231" s="111"/>
      <c r="I231" s="111">
        <f t="shared" ref="I231:I235" si="549">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c r="AG231" s="111">
        <v>2922100</v>
      </c>
      <c r="AH231" s="111"/>
      <c r="AI231" s="111"/>
      <c r="AJ231" s="111"/>
      <c r="AK231" s="111"/>
      <c r="AL231" s="111"/>
      <c r="AM231" s="111"/>
      <c r="AN231" s="111"/>
      <c r="AO231" s="111"/>
      <c r="AP231" s="111"/>
      <c r="AQ231" s="111"/>
      <c r="AR231" s="111"/>
      <c r="AS231" s="111"/>
      <c r="AT231" s="111"/>
      <c r="AU231" s="111">
        <f t="shared" si="474"/>
        <v>5839600</v>
      </c>
      <c r="AV231" s="114">
        <f t="shared" si="526"/>
        <v>23.358400000000003</v>
      </c>
      <c r="AW231" s="115">
        <f t="shared" si="475"/>
        <v>19160400</v>
      </c>
      <c r="AX231" s="114">
        <f t="shared" si="476"/>
        <v>76.641599999999997</v>
      </c>
      <c r="AY231" s="110" t="s">
        <v>532</v>
      </c>
      <c r="AZ231" s="110" t="s">
        <v>533</v>
      </c>
      <c r="BA231" s="110" t="s">
        <v>3804</v>
      </c>
      <c r="BB231" s="111"/>
      <c r="BC231" s="111"/>
      <c r="BD231" s="111"/>
      <c r="BE231" s="111"/>
      <c r="BF231" s="111"/>
      <c r="BG231" s="111"/>
      <c r="BH231" s="111">
        <v>1475000</v>
      </c>
      <c r="BI231" s="111">
        <v>1442500</v>
      </c>
      <c r="BJ231" s="111"/>
      <c r="BK231" s="111"/>
      <c r="BL231" s="111">
        <v>2922100</v>
      </c>
    </row>
    <row r="232" spans="2:64">
      <c r="B232" s="172">
        <v>521219</v>
      </c>
      <c r="C232" s="110" t="s">
        <v>53</v>
      </c>
      <c r="D232" s="110"/>
      <c r="E232" s="366"/>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v>16200000</v>
      </c>
      <c r="AF232" s="111"/>
      <c r="AG232" s="111"/>
      <c r="AH232" s="111"/>
      <c r="AI232" s="111"/>
      <c r="AJ232" s="111"/>
      <c r="AK232" s="111"/>
      <c r="AL232" s="111"/>
      <c r="AM232" s="111"/>
      <c r="AN232" s="111"/>
      <c r="AO232" s="111"/>
      <c r="AP232" s="111"/>
      <c r="AQ232" s="111"/>
      <c r="AR232" s="111"/>
      <c r="AS232" s="111"/>
      <c r="AT232" s="111"/>
      <c r="AU232" s="111">
        <f t="shared" si="474"/>
        <v>4823760092</v>
      </c>
      <c r="AV232" s="114">
        <f t="shared" si="526"/>
        <v>76.462090685950102</v>
      </c>
      <c r="AW232" s="115">
        <f t="shared" si="475"/>
        <v>1484934908</v>
      </c>
      <c r="AX232" s="114">
        <f t="shared" si="476"/>
        <v>23.537909314049895</v>
      </c>
      <c r="AY232" s="110" t="s">
        <v>532</v>
      </c>
      <c r="AZ232" s="110" t="s">
        <v>533</v>
      </c>
      <c r="BA232" s="110" t="s">
        <v>3804</v>
      </c>
      <c r="BB232" s="111"/>
      <c r="BC232" s="111"/>
      <c r="BD232" s="111"/>
      <c r="BE232" s="111"/>
      <c r="BF232" s="111"/>
      <c r="BG232" s="111"/>
      <c r="BH232" s="111"/>
      <c r="BI232" s="111"/>
      <c r="BJ232" s="111"/>
      <c r="BK232" s="111"/>
      <c r="BL232" s="111"/>
    </row>
    <row r="233" spans="2:64">
      <c r="B233" s="172">
        <v>521811</v>
      </c>
      <c r="C233" s="110" t="s">
        <v>64</v>
      </c>
      <c r="D233" s="110"/>
      <c r="E233" s="366"/>
      <c r="F233" s="111">
        <v>30000000</v>
      </c>
      <c r="G233" s="111">
        <v>30000000</v>
      </c>
      <c r="H233" s="111"/>
      <c r="I233" s="111">
        <f t="shared" si="549"/>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474"/>
        <v>9678000</v>
      </c>
      <c r="AV233" s="114">
        <f t="shared" si="526"/>
        <v>32.26</v>
      </c>
      <c r="AW233" s="115">
        <f t="shared" si="475"/>
        <v>20322000</v>
      </c>
      <c r="AX233" s="114">
        <f t="shared" si="476"/>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row>
    <row r="234" spans="2:64">
      <c r="B234" s="172">
        <v>522151</v>
      </c>
      <c r="C234" s="110" t="s">
        <v>11</v>
      </c>
      <c r="D234" s="110"/>
      <c r="E234" s="366"/>
      <c r="F234" s="111">
        <v>6000000</v>
      </c>
      <c r="G234" s="111">
        <v>6000000</v>
      </c>
      <c r="H234" s="111"/>
      <c r="I234" s="111">
        <f t="shared" si="549"/>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474"/>
        <v>0</v>
      </c>
      <c r="AV234" s="114">
        <f t="shared" si="526"/>
        <v>0</v>
      </c>
      <c r="AW234" s="115">
        <f t="shared" si="475"/>
        <v>6000000</v>
      </c>
      <c r="AX234" s="114">
        <f t="shared" si="476"/>
        <v>100</v>
      </c>
      <c r="AY234" s="110" t="s">
        <v>532</v>
      </c>
      <c r="AZ234" s="110" t="s">
        <v>533</v>
      </c>
      <c r="BA234" s="110" t="s">
        <v>3804</v>
      </c>
      <c r="BB234" s="111"/>
      <c r="BC234" s="111"/>
      <c r="BD234" s="111"/>
      <c r="BE234" s="111"/>
      <c r="BF234" s="111"/>
      <c r="BG234" s="111"/>
      <c r="BH234" s="111"/>
      <c r="BI234" s="111"/>
      <c r="BJ234" s="111"/>
      <c r="BK234" s="111"/>
      <c r="BL234" s="111"/>
    </row>
    <row r="235" spans="2:64">
      <c r="B235" s="172">
        <v>524111</v>
      </c>
      <c r="C235" s="110" t="s">
        <v>19</v>
      </c>
      <c r="D235" s="110"/>
      <c r="E235" s="366"/>
      <c r="F235" s="111">
        <v>216000000</v>
      </c>
      <c r="G235" s="111">
        <v>216000000</v>
      </c>
      <c r="H235" s="111"/>
      <c r="I235" s="111">
        <f t="shared" si="549"/>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c r="AG235" s="111"/>
      <c r="AH235" s="111"/>
      <c r="AI235" s="111"/>
      <c r="AJ235" s="111"/>
      <c r="AK235" s="111"/>
      <c r="AL235" s="111"/>
      <c r="AM235" s="111"/>
      <c r="AN235" s="111"/>
      <c r="AO235" s="111"/>
      <c r="AP235" s="111"/>
      <c r="AQ235" s="111"/>
      <c r="AR235" s="111"/>
      <c r="AS235" s="111"/>
      <c r="AT235" s="111"/>
      <c r="AU235" s="111">
        <f t="shared" si="474"/>
        <v>56001506</v>
      </c>
      <c r="AV235" s="114">
        <f t="shared" si="526"/>
        <v>25.926623148148149</v>
      </c>
      <c r="AW235" s="115">
        <f t="shared" si="475"/>
        <v>159998494</v>
      </c>
      <c r="AX235" s="114">
        <f t="shared" si="476"/>
        <v>74.073376851851847</v>
      </c>
      <c r="AY235" s="110" t="s">
        <v>532</v>
      </c>
      <c r="AZ235" s="110" t="s">
        <v>533</v>
      </c>
      <c r="BA235" s="110" t="s">
        <v>3804</v>
      </c>
      <c r="BB235" s="111"/>
      <c r="BC235" s="111"/>
      <c r="BD235" s="111"/>
      <c r="BE235" s="111"/>
      <c r="BF235" s="111"/>
      <c r="BG235" s="111"/>
      <c r="BH235" s="111">
        <v>20392633</v>
      </c>
      <c r="BI235" s="111"/>
      <c r="BJ235" s="111"/>
      <c r="BK235" s="111"/>
      <c r="BL235" s="111"/>
    </row>
    <row r="236" spans="2:64">
      <c r="B236" s="174" t="s">
        <v>509</v>
      </c>
      <c r="C236" s="112" t="s">
        <v>192</v>
      </c>
      <c r="D236" s="112"/>
      <c r="E236" s="358"/>
      <c r="F236" s="113">
        <f t="shared" ref="F236:AS236" si="550">SUM(F237:F239)</f>
        <v>174041000</v>
      </c>
      <c r="G236" s="113">
        <f t="shared" ref="G236:H236" si="551">SUM(G237:G239)</f>
        <v>174041000</v>
      </c>
      <c r="H236" s="113">
        <f t="shared" si="551"/>
        <v>0</v>
      </c>
      <c r="I236" s="113">
        <f t="shared" ref="I236" si="552">SUM(I237:I239)</f>
        <v>0</v>
      </c>
      <c r="J236" s="113">
        <f t="shared" si="550"/>
        <v>0</v>
      </c>
      <c r="K236" s="113">
        <f t="shared" si="550"/>
        <v>0</v>
      </c>
      <c r="L236" s="113">
        <f t="shared" si="550"/>
        <v>0</v>
      </c>
      <c r="M236" s="113">
        <f t="shared" si="550"/>
        <v>0</v>
      </c>
      <c r="N236" s="113">
        <f t="shared" si="550"/>
        <v>0</v>
      </c>
      <c r="O236" s="113">
        <f t="shared" si="550"/>
        <v>0</v>
      </c>
      <c r="P236" s="113">
        <f t="shared" si="550"/>
        <v>0</v>
      </c>
      <c r="Q236" s="113">
        <f t="shared" si="550"/>
        <v>0</v>
      </c>
      <c r="R236" s="113">
        <f t="shared" si="550"/>
        <v>0</v>
      </c>
      <c r="S236" s="113">
        <f t="shared" si="550"/>
        <v>0</v>
      </c>
      <c r="T236" s="113">
        <f t="shared" si="550"/>
        <v>0</v>
      </c>
      <c r="U236" s="113">
        <f t="shared" si="550"/>
        <v>0</v>
      </c>
      <c r="V236" s="113">
        <f t="shared" si="550"/>
        <v>0</v>
      </c>
      <c r="W236" s="113">
        <f t="shared" si="550"/>
        <v>0</v>
      </c>
      <c r="X236" s="113">
        <f t="shared" si="550"/>
        <v>0</v>
      </c>
      <c r="Y236" s="113">
        <f t="shared" si="550"/>
        <v>0</v>
      </c>
      <c r="Z236" s="113">
        <f t="shared" si="550"/>
        <v>0</v>
      </c>
      <c r="AA236" s="113">
        <f t="shared" si="550"/>
        <v>0</v>
      </c>
      <c r="AB236" s="113">
        <f t="shared" si="550"/>
        <v>0</v>
      </c>
      <c r="AC236" s="113">
        <f t="shared" si="550"/>
        <v>0</v>
      </c>
      <c r="AD236" s="113">
        <f t="shared" si="550"/>
        <v>0</v>
      </c>
      <c r="AE236" s="113">
        <f t="shared" si="550"/>
        <v>0</v>
      </c>
      <c r="AF236" s="113">
        <f t="shared" si="550"/>
        <v>0</v>
      </c>
      <c r="AG236" s="113">
        <f t="shared" si="550"/>
        <v>0</v>
      </c>
      <c r="AH236" s="113">
        <f t="shared" si="550"/>
        <v>0</v>
      </c>
      <c r="AI236" s="113">
        <f t="shared" si="550"/>
        <v>0</v>
      </c>
      <c r="AJ236" s="113">
        <f t="shared" si="550"/>
        <v>0</v>
      </c>
      <c r="AK236" s="113">
        <f t="shared" si="550"/>
        <v>0</v>
      </c>
      <c r="AL236" s="113">
        <f t="shared" si="550"/>
        <v>0</v>
      </c>
      <c r="AM236" s="113">
        <f t="shared" si="550"/>
        <v>0</v>
      </c>
      <c r="AN236" s="113">
        <f t="shared" si="550"/>
        <v>0</v>
      </c>
      <c r="AO236" s="113">
        <f t="shared" si="550"/>
        <v>0</v>
      </c>
      <c r="AP236" s="113">
        <f t="shared" si="550"/>
        <v>0</v>
      </c>
      <c r="AQ236" s="113">
        <f t="shared" si="550"/>
        <v>0</v>
      </c>
      <c r="AR236" s="113">
        <f t="shared" si="550"/>
        <v>0</v>
      </c>
      <c r="AS236" s="113">
        <f t="shared" si="550"/>
        <v>0</v>
      </c>
      <c r="AT236" s="113"/>
      <c r="AU236" s="113">
        <f t="shared" si="474"/>
        <v>0</v>
      </c>
      <c r="AV236" s="121">
        <f t="shared" si="526"/>
        <v>0</v>
      </c>
      <c r="AW236" s="122">
        <f t="shared" si="475"/>
        <v>174041000</v>
      </c>
      <c r="AX236" s="121">
        <f t="shared" si="476"/>
        <v>100</v>
      </c>
      <c r="AY236" s="110" t="s">
        <v>532</v>
      </c>
      <c r="AZ236" s="110" t="s">
        <v>533</v>
      </c>
      <c r="BA236" s="110" t="s">
        <v>3804</v>
      </c>
      <c r="BB236" s="113">
        <f t="shared" ref="BB236:BE236" si="553">SUM(BB237:BB239)</f>
        <v>0</v>
      </c>
      <c r="BC236" s="113">
        <f t="shared" si="553"/>
        <v>0</v>
      </c>
      <c r="BD236" s="113">
        <f t="shared" si="553"/>
        <v>0</v>
      </c>
      <c r="BE236" s="113">
        <f t="shared" si="553"/>
        <v>0</v>
      </c>
      <c r="BF236" s="113">
        <f t="shared" ref="BF236" si="554">SUM(BF237:BF239)</f>
        <v>0</v>
      </c>
      <c r="BG236" s="113">
        <f t="shared" ref="BG236:BH236" si="555">SUM(BG237:BG239)</f>
        <v>0</v>
      </c>
      <c r="BH236" s="113">
        <f t="shared" si="555"/>
        <v>0</v>
      </c>
      <c r="BI236" s="113">
        <f t="shared" ref="BI236" si="556">SUM(BI237:BI239)</f>
        <v>0</v>
      </c>
      <c r="BJ236" s="113">
        <f t="shared" ref="BJ236:BK236" si="557">SUM(BJ237:BJ239)</f>
        <v>0</v>
      </c>
      <c r="BK236" s="113">
        <f t="shared" si="557"/>
        <v>0</v>
      </c>
      <c r="BL236" s="113">
        <f t="shared" ref="BL236" si="558">SUM(BL237:BL239)</f>
        <v>0</v>
      </c>
    </row>
    <row r="237" spans="2:64">
      <c r="B237" s="172">
        <v>521211</v>
      </c>
      <c r="C237" s="110" t="s">
        <v>7</v>
      </c>
      <c r="D237" s="110"/>
      <c r="E237" s="366"/>
      <c r="F237" s="111">
        <v>12000000</v>
      </c>
      <c r="G237" s="111">
        <v>12000000</v>
      </c>
      <c r="H237" s="111"/>
      <c r="I237" s="111">
        <f t="shared" ref="I237:I239" si="559">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474"/>
        <v>0</v>
      </c>
      <c r="AV237" s="114">
        <f t="shared" si="526"/>
        <v>0</v>
      </c>
      <c r="AW237" s="115">
        <f t="shared" si="475"/>
        <v>12000000</v>
      </c>
      <c r="AX237" s="114">
        <f t="shared" si="476"/>
        <v>100</v>
      </c>
      <c r="AY237" s="110" t="s">
        <v>532</v>
      </c>
      <c r="AZ237" s="110" t="s">
        <v>533</v>
      </c>
      <c r="BA237" s="110" t="s">
        <v>3804</v>
      </c>
      <c r="BB237" s="111"/>
      <c r="BC237" s="111"/>
      <c r="BD237" s="111"/>
      <c r="BE237" s="111"/>
      <c r="BF237" s="111"/>
      <c r="BG237" s="111"/>
      <c r="BH237" s="111"/>
      <c r="BI237" s="111"/>
      <c r="BJ237" s="111"/>
      <c r="BK237" s="111"/>
      <c r="BL237" s="111"/>
    </row>
    <row r="238" spans="2:64">
      <c r="B238" s="172">
        <v>521219</v>
      </c>
      <c r="C238" s="110" t="s">
        <v>53</v>
      </c>
      <c r="D238" s="110"/>
      <c r="E238" s="366"/>
      <c r="F238" s="111">
        <v>20000000</v>
      </c>
      <c r="G238" s="111">
        <v>20000000</v>
      </c>
      <c r="H238" s="111"/>
      <c r="I238" s="111">
        <f t="shared" si="559"/>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474"/>
        <v>0</v>
      </c>
      <c r="AV238" s="114">
        <f t="shared" si="526"/>
        <v>0</v>
      </c>
      <c r="AW238" s="115">
        <f t="shared" si="475"/>
        <v>20000000</v>
      </c>
      <c r="AX238" s="114">
        <f t="shared" si="476"/>
        <v>100</v>
      </c>
      <c r="AY238" s="110" t="s">
        <v>532</v>
      </c>
      <c r="AZ238" s="110" t="s">
        <v>533</v>
      </c>
      <c r="BA238" s="110" t="s">
        <v>3804</v>
      </c>
      <c r="BB238" s="111"/>
      <c r="BC238" s="111"/>
      <c r="BD238" s="111"/>
      <c r="BE238" s="111"/>
      <c r="BF238" s="111"/>
      <c r="BG238" s="111"/>
      <c r="BH238" s="111"/>
      <c r="BI238" s="111"/>
      <c r="BJ238" s="111"/>
      <c r="BK238" s="111"/>
      <c r="BL238" s="111"/>
    </row>
    <row r="239" spans="2:64">
      <c r="B239" s="172">
        <v>524211</v>
      </c>
      <c r="C239" s="110" t="s">
        <v>1130</v>
      </c>
      <c r="D239" s="110"/>
      <c r="E239" s="366"/>
      <c r="F239" s="111">
        <v>142041000</v>
      </c>
      <c r="G239" s="111">
        <v>142041000</v>
      </c>
      <c r="H239" s="111"/>
      <c r="I239" s="111">
        <f t="shared" si="559"/>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474"/>
        <v>0</v>
      </c>
      <c r="AV239" s="114">
        <f t="shared" si="526"/>
        <v>0</v>
      </c>
      <c r="AW239" s="115">
        <f t="shared" si="475"/>
        <v>142041000</v>
      </c>
      <c r="AX239" s="114">
        <f t="shared" si="476"/>
        <v>100</v>
      </c>
      <c r="AY239" s="110" t="s">
        <v>532</v>
      </c>
      <c r="AZ239" s="110" t="s">
        <v>533</v>
      </c>
      <c r="BA239" s="110" t="s">
        <v>3804</v>
      </c>
      <c r="BB239" s="111"/>
      <c r="BC239" s="111"/>
      <c r="BD239" s="111"/>
      <c r="BE239" s="111"/>
      <c r="BF239" s="111"/>
      <c r="BG239" s="111"/>
      <c r="BH239" s="111"/>
      <c r="BI239" s="111"/>
      <c r="BJ239" s="111"/>
      <c r="BK239" s="111"/>
      <c r="BL239" s="111"/>
    </row>
    <row r="240" spans="2:64">
      <c r="B240" s="174" t="s">
        <v>511</v>
      </c>
      <c r="C240" s="112" t="s">
        <v>3513</v>
      </c>
      <c r="D240" s="112"/>
      <c r="E240" s="358"/>
      <c r="F240" s="113">
        <f t="shared" ref="F240:AS240" si="560">SUM(F241)</f>
        <v>0</v>
      </c>
      <c r="G240" s="113">
        <f t="shared" si="560"/>
        <v>0</v>
      </c>
      <c r="H240" s="113">
        <f t="shared" si="560"/>
        <v>0</v>
      </c>
      <c r="I240" s="113">
        <f t="shared" si="560"/>
        <v>0</v>
      </c>
      <c r="J240" s="113">
        <f t="shared" si="560"/>
        <v>0</v>
      </c>
      <c r="K240" s="113">
        <f t="shared" si="560"/>
        <v>0</v>
      </c>
      <c r="L240" s="113">
        <f t="shared" si="560"/>
        <v>0</v>
      </c>
      <c r="M240" s="113">
        <f t="shared" si="560"/>
        <v>0</v>
      </c>
      <c r="N240" s="113">
        <f t="shared" si="560"/>
        <v>0</v>
      </c>
      <c r="O240" s="113">
        <f t="shared" si="560"/>
        <v>0</v>
      </c>
      <c r="P240" s="113">
        <f t="shared" si="560"/>
        <v>0</v>
      </c>
      <c r="Q240" s="113">
        <f t="shared" si="560"/>
        <v>0</v>
      </c>
      <c r="R240" s="113">
        <f t="shared" si="560"/>
        <v>0</v>
      </c>
      <c r="S240" s="113">
        <f t="shared" si="560"/>
        <v>0</v>
      </c>
      <c r="T240" s="113">
        <f t="shared" si="560"/>
        <v>0</v>
      </c>
      <c r="U240" s="113">
        <f t="shared" si="560"/>
        <v>0</v>
      </c>
      <c r="V240" s="113">
        <f t="shared" si="560"/>
        <v>0</v>
      </c>
      <c r="W240" s="113">
        <f t="shared" si="560"/>
        <v>0</v>
      </c>
      <c r="X240" s="113">
        <f t="shared" si="560"/>
        <v>0</v>
      </c>
      <c r="Y240" s="113">
        <f t="shared" si="560"/>
        <v>0</v>
      </c>
      <c r="Z240" s="113">
        <f t="shared" si="560"/>
        <v>0</v>
      </c>
      <c r="AA240" s="113">
        <f t="shared" si="560"/>
        <v>0</v>
      </c>
      <c r="AB240" s="113">
        <f t="shared" si="560"/>
        <v>0</v>
      </c>
      <c r="AC240" s="113">
        <f t="shared" si="560"/>
        <v>0</v>
      </c>
      <c r="AD240" s="113">
        <f t="shared" si="560"/>
        <v>0</v>
      </c>
      <c r="AE240" s="113">
        <f t="shared" si="560"/>
        <v>0</v>
      </c>
      <c r="AF240" s="113">
        <f t="shared" si="560"/>
        <v>0</v>
      </c>
      <c r="AG240" s="113">
        <f t="shared" si="560"/>
        <v>0</v>
      </c>
      <c r="AH240" s="113">
        <f t="shared" si="560"/>
        <v>0</v>
      </c>
      <c r="AI240" s="113">
        <f t="shared" si="560"/>
        <v>0</v>
      </c>
      <c r="AJ240" s="113">
        <f t="shared" si="560"/>
        <v>0</v>
      </c>
      <c r="AK240" s="113">
        <f t="shared" si="560"/>
        <v>0</v>
      </c>
      <c r="AL240" s="113">
        <f t="shared" si="560"/>
        <v>0</v>
      </c>
      <c r="AM240" s="113">
        <f t="shared" si="560"/>
        <v>0</v>
      </c>
      <c r="AN240" s="113">
        <f t="shared" si="560"/>
        <v>0</v>
      </c>
      <c r="AO240" s="113">
        <f t="shared" si="560"/>
        <v>0</v>
      </c>
      <c r="AP240" s="113">
        <f t="shared" si="560"/>
        <v>0</v>
      </c>
      <c r="AQ240" s="113">
        <f t="shared" si="560"/>
        <v>0</v>
      </c>
      <c r="AR240" s="113">
        <f t="shared" si="560"/>
        <v>0</v>
      </c>
      <c r="AS240" s="113">
        <f t="shared" si="560"/>
        <v>0</v>
      </c>
      <c r="AT240" s="113"/>
      <c r="AU240" s="113">
        <f t="shared" si="474"/>
        <v>0</v>
      </c>
      <c r="AV240" s="121">
        <f t="shared" si="526"/>
        <v>0</v>
      </c>
      <c r="AW240" s="122">
        <f t="shared" si="475"/>
        <v>0</v>
      </c>
      <c r="AX240" s="121" t="e">
        <f t="shared" si="476"/>
        <v>#DIV/0!</v>
      </c>
      <c r="AY240" s="110" t="s">
        <v>532</v>
      </c>
      <c r="AZ240" s="110" t="s">
        <v>533</v>
      </c>
      <c r="BA240" s="110" t="s">
        <v>3804</v>
      </c>
      <c r="BB240" s="113">
        <f t="shared" ref="BB240:BL240" si="561">SUM(BB241)</f>
        <v>0</v>
      </c>
      <c r="BC240" s="113">
        <f t="shared" si="561"/>
        <v>0</v>
      </c>
      <c r="BD240" s="113">
        <f t="shared" si="561"/>
        <v>0</v>
      </c>
      <c r="BE240" s="113">
        <f t="shared" si="561"/>
        <v>0</v>
      </c>
      <c r="BF240" s="113">
        <f t="shared" si="561"/>
        <v>0</v>
      </c>
      <c r="BG240" s="113">
        <f t="shared" si="561"/>
        <v>0</v>
      </c>
      <c r="BH240" s="113">
        <f t="shared" si="561"/>
        <v>0</v>
      </c>
      <c r="BI240" s="113">
        <f t="shared" si="561"/>
        <v>0</v>
      </c>
      <c r="BJ240" s="113">
        <f t="shared" si="561"/>
        <v>0</v>
      </c>
      <c r="BK240" s="113">
        <f t="shared" si="561"/>
        <v>0</v>
      </c>
      <c r="BL240" s="113">
        <f t="shared" si="561"/>
        <v>0</v>
      </c>
    </row>
    <row r="241" spans="2:64">
      <c r="B241" s="172">
        <v>522192</v>
      </c>
      <c r="C241" s="110" t="s">
        <v>24</v>
      </c>
      <c r="D241" s="110"/>
      <c r="E241" s="366"/>
      <c r="F241" s="111">
        <v>0</v>
      </c>
      <c r="G241" s="111">
        <v>0</v>
      </c>
      <c r="H241" s="111"/>
      <c r="I241" s="111">
        <f t="shared" ref="I241" si="562">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474"/>
        <v>0</v>
      </c>
      <c r="AV241" s="114">
        <f t="shared" si="526"/>
        <v>0</v>
      </c>
      <c r="AW241" s="115">
        <f t="shared" si="475"/>
        <v>0</v>
      </c>
      <c r="AX241" s="114" t="e">
        <f t="shared" si="476"/>
        <v>#DIV/0!</v>
      </c>
      <c r="AY241" s="110" t="s">
        <v>532</v>
      </c>
      <c r="AZ241" s="110" t="s">
        <v>533</v>
      </c>
      <c r="BA241" s="110" t="s">
        <v>3804</v>
      </c>
      <c r="BB241" s="111"/>
      <c r="BC241" s="111"/>
      <c r="BD241" s="111"/>
      <c r="BE241" s="111"/>
      <c r="BF241" s="111"/>
      <c r="BG241" s="111"/>
      <c r="BH241" s="111"/>
      <c r="BI241" s="111"/>
      <c r="BJ241" s="111"/>
      <c r="BK241" s="111"/>
      <c r="BL241" s="111"/>
    </row>
    <row r="242" spans="2:64">
      <c r="B242" s="116">
        <v>302</v>
      </c>
      <c r="C242" s="117" t="s">
        <v>193</v>
      </c>
      <c r="D242" s="117"/>
      <c r="E242" s="364"/>
      <c r="F242" s="118">
        <f>F243</f>
        <v>109200000</v>
      </c>
      <c r="G242" s="118">
        <f>G243</f>
        <v>109200000</v>
      </c>
      <c r="H242" s="118">
        <f>H243</f>
        <v>0</v>
      </c>
      <c r="I242" s="118">
        <f>I243</f>
        <v>0</v>
      </c>
      <c r="J242" s="118">
        <f t="shared" ref="J242:AS242" si="563">J243</f>
        <v>0</v>
      </c>
      <c r="K242" s="118">
        <f t="shared" si="563"/>
        <v>0</v>
      </c>
      <c r="L242" s="118">
        <f t="shared" si="563"/>
        <v>0</v>
      </c>
      <c r="M242" s="118">
        <f t="shared" si="563"/>
        <v>0</v>
      </c>
      <c r="N242" s="118">
        <f t="shared" si="563"/>
        <v>0</v>
      </c>
      <c r="O242" s="118">
        <f t="shared" si="563"/>
        <v>0</v>
      </c>
      <c r="P242" s="118">
        <f t="shared" si="563"/>
        <v>0</v>
      </c>
      <c r="Q242" s="118">
        <f t="shared" si="563"/>
        <v>0</v>
      </c>
      <c r="R242" s="118">
        <f t="shared" si="563"/>
        <v>0</v>
      </c>
      <c r="S242" s="118">
        <f t="shared" si="563"/>
        <v>0</v>
      </c>
      <c r="T242" s="118">
        <f t="shared" si="563"/>
        <v>0</v>
      </c>
      <c r="U242" s="118">
        <f t="shared" si="563"/>
        <v>0</v>
      </c>
      <c r="V242" s="118">
        <f t="shared" si="563"/>
        <v>0</v>
      </c>
      <c r="W242" s="118">
        <f t="shared" si="563"/>
        <v>0</v>
      </c>
      <c r="X242" s="118">
        <f t="shared" si="563"/>
        <v>7806000</v>
      </c>
      <c r="Y242" s="118">
        <f t="shared" si="563"/>
        <v>0</v>
      </c>
      <c r="Z242" s="118">
        <f t="shared" si="563"/>
        <v>0</v>
      </c>
      <c r="AA242" s="118">
        <f t="shared" si="563"/>
        <v>0</v>
      </c>
      <c r="AB242" s="118">
        <f t="shared" si="563"/>
        <v>0</v>
      </c>
      <c r="AC242" s="118">
        <f t="shared" si="563"/>
        <v>0</v>
      </c>
      <c r="AD242" s="118">
        <f t="shared" si="563"/>
        <v>0</v>
      </c>
      <c r="AE242" s="118">
        <f t="shared" si="563"/>
        <v>0</v>
      </c>
      <c r="AF242" s="118">
        <f t="shared" si="563"/>
        <v>0</v>
      </c>
      <c r="AG242" s="118">
        <f t="shared" si="563"/>
        <v>6334400</v>
      </c>
      <c r="AH242" s="118">
        <f t="shared" si="563"/>
        <v>0</v>
      </c>
      <c r="AI242" s="118">
        <f t="shared" si="563"/>
        <v>0</v>
      </c>
      <c r="AJ242" s="118">
        <f t="shared" si="563"/>
        <v>0</v>
      </c>
      <c r="AK242" s="118">
        <f t="shared" si="563"/>
        <v>0</v>
      </c>
      <c r="AL242" s="118">
        <f t="shared" si="563"/>
        <v>0</v>
      </c>
      <c r="AM242" s="118">
        <f t="shared" si="563"/>
        <v>0</v>
      </c>
      <c r="AN242" s="118">
        <f t="shared" si="563"/>
        <v>0</v>
      </c>
      <c r="AO242" s="118">
        <f t="shared" si="563"/>
        <v>0</v>
      </c>
      <c r="AP242" s="118">
        <f t="shared" si="563"/>
        <v>0</v>
      </c>
      <c r="AQ242" s="118">
        <f t="shared" si="563"/>
        <v>0</v>
      </c>
      <c r="AR242" s="118">
        <f t="shared" si="563"/>
        <v>0</v>
      </c>
      <c r="AS242" s="118">
        <f t="shared" si="563"/>
        <v>0</v>
      </c>
      <c r="AT242" s="118"/>
      <c r="AU242" s="118">
        <f t="shared" si="474"/>
        <v>14140400</v>
      </c>
      <c r="AV242" s="119">
        <f t="shared" si="526"/>
        <v>12.949084249084249</v>
      </c>
      <c r="AW242" s="120">
        <f t="shared" si="475"/>
        <v>95059600</v>
      </c>
      <c r="AX242" s="119">
        <f t="shared" si="476"/>
        <v>87.050915750915749</v>
      </c>
      <c r="AY242" s="110" t="s">
        <v>532</v>
      </c>
      <c r="AZ242" s="110" t="s">
        <v>533</v>
      </c>
      <c r="BA242" s="110" t="s">
        <v>3804</v>
      </c>
      <c r="BB242" s="118">
        <f t="shared" ref="BB242:BL242" si="564">BB243</f>
        <v>0</v>
      </c>
      <c r="BC242" s="118">
        <f t="shared" si="564"/>
        <v>0</v>
      </c>
      <c r="BD242" s="118">
        <f t="shared" si="564"/>
        <v>0</v>
      </c>
      <c r="BE242" s="118">
        <f t="shared" si="564"/>
        <v>0</v>
      </c>
      <c r="BF242" s="118">
        <f t="shared" si="564"/>
        <v>0</v>
      </c>
      <c r="BG242" s="118">
        <f t="shared" si="564"/>
        <v>0</v>
      </c>
      <c r="BH242" s="118">
        <f t="shared" si="564"/>
        <v>7806000</v>
      </c>
      <c r="BI242" s="118">
        <f t="shared" si="564"/>
        <v>0</v>
      </c>
      <c r="BJ242" s="118">
        <f t="shared" si="564"/>
        <v>0</v>
      </c>
      <c r="BK242" s="118">
        <f t="shared" si="564"/>
        <v>0</v>
      </c>
      <c r="BL242" s="118">
        <f t="shared" si="564"/>
        <v>6334400</v>
      </c>
    </row>
    <row r="243" spans="2:64">
      <c r="B243" s="174" t="s">
        <v>8</v>
      </c>
      <c r="C243" s="112" t="s">
        <v>193</v>
      </c>
      <c r="D243" s="112"/>
      <c r="E243" s="358"/>
      <c r="F243" s="113">
        <f>SUM(F244:F246)</f>
        <v>109200000</v>
      </c>
      <c r="G243" s="113">
        <f>SUM(G244:G246)</f>
        <v>109200000</v>
      </c>
      <c r="H243" s="113">
        <f>SUM(H244:H246)</f>
        <v>0</v>
      </c>
      <c r="I243" s="113">
        <f>SUM(I244:I246)</f>
        <v>0</v>
      </c>
      <c r="J243" s="113">
        <f t="shared" ref="J243:AS243" si="565">SUM(J244:J246)</f>
        <v>0</v>
      </c>
      <c r="K243" s="113">
        <f t="shared" si="565"/>
        <v>0</v>
      </c>
      <c r="L243" s="113">
        <f t="shared" si="565"/>
        <v>0</v>
      </c>
      <c r="M243" s="113">
        <f t="shared" si="565"/>
        <v>0</v>
      </c>
      <c r="N243" s="113">
        <f t="shared" si="565"/>
        <v>0</v>
      </c>
      <c r="O243" s="113">
        <f t="shared" si="565"/>
        <v>0</v>
      </c>
      <c r="P243" s="113">
        <f t="shared" si="565"/>
        <v>0</v>
      </c>
      <c r="Q243" s="113">
        <f t="shared" si="565"/>
        <v>0</v>
      </c>
      <c r="R243" s="113">
        <f t="shared" si="565"/>
        <v>0</v>
      </c>
      <c r="S243" s="113">
        <f t="shared" si="565"/>
        <v>0</v>
      </c>
      <c r="T243" s="113">
        <f t="shared" si="565"/>
        <v>0</v>
      </c>
      <c r="U243" s="113">
        <f t="shared" si="565"/>
        <v>0</v>
      </c>
      <c r="V243" s="113">
        <f t="shared" si="565"/>
        <v>0</v>
      </c>
      <c r="W243" s="113">
        <f t="shared" si="565"/>
        <v>0</v>
      </c>
      <c r="X243" s="113">
        <f t="shared" si="565"/>
        <v>7806000</v>
      </c>
      <c r="Y243" s="113">
        <f t="shared" si="565"/>
        <v>0</v>
      </c>
      <c r="Z243" s="113">
        <f t="shared" si="565"/>
        <v>0</v>
      </c>
      <c r="AA243" s="113">
        <f t="shared" si="565"/>
        <v>0</v>
      </c>
      <c r="AB243" s="113">
        <f t="shared" si="565"/>
        <v>0</v>
      </c>
      <c r="AC243" s="113">
        <f t="shared" si="565"/>
        <v>0</v>
      </c>
      <c r="AD243" s="113">
        <f t="shared" si="565"/>
        <v>0</v>
      </c>
      <c r="AE243" s="113">
        <f t="shared" si="565"/>
        <v>0</v>
      </c>
      <c r="AF243" s="113">
        <f t="shared" si="565"/>
        <v>0</v>
      </c>
      <c r="AG243" s="113">
        <f t="shared" si="565"/>
        <v>6334400</v>
      </c>
      <c r="AH243" s="113">
        <f t="shared" si="565"/>
        <v>0</v>
      </c>
      <c r="AI243" s="113">
        <f t="shared" si="565"/>
        <v>0</v>
      </c>
      <c r="AJ243" s="113">
        <f t="shared" si="565"/>
        <v>0</v>
      </c>
      <c r="AK243" s="113">
        <f t="shared" si="565"/>
        <v>0</v>
      </c>
      <c r="AL243" s="113">
        <f t="shared" si="565"/>
        <v>0</v>
      </c>
      <c r="AM243" s="113">
        <f t="shared" si="565"/>
        <v>0</v>
      </c>
      <c r="AN243" s="113">
        <f t="shared" si="565"/>
        <v>0</v>
      </c>
      <c r="AO243" s="113">
        <f t="shared" si="565"/>
        <v>0</v>
      </c>
      <c r="AP243" s="113">
        <f t="shared" si="565"/>
        <v>0</v>
      </c>
      <c r="AQ243" s="113">
        <f t="shared" si="565"/>
        <v>0</v>
      </c>
      <c r="AR243" s="113">
        <f t="shared" si="565"/>
        <v>0</v>
      </c>
      <c r="AS243" s="113">
        <f t="shared" si="565"/>
        <v>0</v>
      </c>
      <c r="AT243" s="113"/>
      <c r="AU243" s="113">
        <f>SUM(J243:AS243)</f>
        <v>14140400</v>
      </c>
      <c r="AV243" s="121">
        <f t="shared" si="526"/>
        <v>12.949084249084249</v>
      </c>
      <c r="AW243" s="122">
        <f>F243-AU243</f>
        <v>95059600</v>
      </c>
      <c r="AX243" s="121">
        <f t="shared" si="476"/>
        <v>87.050915750915749</v>
      </c>
      <c r="AY243" s="110" t="s">
        <v>532</v>
      </c>
      <c r="AZ243" s="110" t="s">
        <v>533</v>
      </c>
      <c r="BA243" s="110" t="s">
        <v>3804</v>
      </c>
      <c r="BB243" s="113">
        <f t="shared" ref="BB243:BD243" si="566">SUM(BB244:BB246)</f>
        <v>0</v>
      </c>
      <c r="BC243" s="113">
        <f t="shared" si="566"/>
        <v>0</v>
      </c>
      <c r="BD243" s="113">
        <f t="shared" si="566"/>
        <v>0</v>
      </c>
      <c r="BE243" s="113">
        <f t="shared" ref="BE243" si="567">SUM(BE244:BE246)</f>
        <v>0</v>
      </c>
      <c r="BF243" s="113">
        <f t="shared" ref="BF243" si="568">SUM(BF244:BF246)</f>
        <v>0</v>
      </c>
      <c r="BG243" s="113">
        <f t="shared" ref="BG243:BH243" si="569">SUM(BG244:BG246)</f>
        <v>0</v>
      </c>
      <c r="BH243" s="113">
        <f t="shared" si="569"/>
        <v>7806000</v>
      </c>
      <c r="BI243" s="113">
        <f t="shared" ref="BI243:BJ243" si="570">SUM(BI244:BI246)</f>
        <v>0</v>
      </c>
      <c r="BJ243" s="113">
        <f t="shared" si="570"/>
        <v>0</v>
      </c>
      <c r="BK243" s="113">
        <f t="shared" ref="BK243:BL243" si="571">SUM(BK244:BK246)</f>
        <v>0</v>
      </c>
      <c r="BL243" s="113">
        <f t="shared" si="571"/>
        <v>6334400</v>
      </c>
    </row>
    <row r="244" spans="2:64">
      <c r="B244" s="172">
        <v>521211</v>
      </c>
      <c r="C244" s="110" t="s">
        <v>7</v>
      </c>
      <c r="D244" s="110"/>
      <c r="E244" s="366"/>
      <c r="F244" s="111">
        <v>25000000</v>
      </c>
      <c r="G244" s="111">
        <v>25000000</v>
      </c>
      <c r="H244" s="111"/>
      <c r="I244" s="111">
        <f t="shared" ref="I244:I246" si="572">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474"/>
        <v>5920400</v>
      </c>
      <c r="AV244" s="114">
        <f t="shared" si="526"/>
        <v>23.6816</v>
      </c>
      <c r="AW244" s="115">
        <f t="shared" si="475"/>
        <v>19079600</v>
      </c>
      <c r="AX244" s="114">
        <f t="shared" si="476"/>
        <v>76.318399999999997</v>
      </c>
      <c r="AY244" s="110" t="s">
        <v>532</v>
      </c>
      <c r="AZ244" s="110" t="s">
        <v>533</v>
      </c>
      <c r="BA244" s="110" t="s">
        <v>3804</v>
      </c>
      <c r="BB244" s="111"/>
      <c r="BC244" s="111"/>
      <c r="BD244" s="111"/>
      <c r="BE244" s="111"/>
      <c r="BF244" s="111"/>
      <c r="BG244" s="111"/>
      <c r="BH244" s="111">
        <v>2961000</v>
      </c>
      <c r="BI244" s="111"/>
      <c r="BJ244" s="111"/>
      <c r="BK244" s="111"/>
      <c r="BL244" s="111">
        <v>2959400</v>
      </c>
    </row>
    <row r="245" spans="2:64">
      <c r="B245" s="172">
        <v>521811</v>
      </c>
      <c r="C245" s="110" t="s">
        <v>64</v>
      </c>
      <c r="D245" s="110"/>
      <c r="E245" s="366"/>
      <c r="F245" s="111">
        <v>30000000</v>
      </c>
      <c r="G245" s="111">
        <v>30000000</v>
      </c>
      <c r="H245" s="111"/>
      <c r="I245" s="111">
        <f t="shared" si="572"/>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474"/>
        <v>8220000</v>
      </c>
      <c r="AV245" s="114">
        <f t="shared" si="526"/>
        <v>27.400000000000002</v>
      </c>
      <c r="AW245" s="115">
        <f t="shared" si="475"/>
        <v>21780000</v>
      </c>
      <c r="AX245" s="114">
        <f t="shared" si="476"/>
        <v>72.599999999999994</v>
      </c>
      <c r="AY245" s="110" t="s">
        <v>532</v>
      </c>
      <c r="AZ245" s="110" t="s">
        <v>533</v>
      </c>
      <c r="BA245" s="110" t="s">
        <v>3804</v>
      </c>
      <c r="BB245" s="111"/>
      <c r="BC245" s="111"/>
      <c r="BD245" s="111"/>
      <c r="BE245" s="111"/>
      <c r="BF245" s="111"/>
      <c r="BG245" s="111"/>
      <c r="BH245" s="111">
        <v>4845000</v>
      </c>
      <c r="BI245" s="111"/>
      <c r="BJ245" s="111"/>
      <c r="BK245" s="111"/>
      <c r="BL245" s="111">
        <v>3375000</v>
      </c>
    </row>
    <row r="246" spans="2:64">
      <c r="B246" s="172">
        <v>524111</v>
      </c>
      <c r="C246" s="110" t="s">
        <v>19</v>
      </c>
      <c r="D246" s="110"/>
      <c r="E246" s="366"/>
      <c r="F246" s="111">
        <v>54200000</v>
      </c>
      <c r="G246" s="111">
        <v>54200000</v>
      </c>
      <c r="H246" s="111"/>
      <c r="I246" s="111">
        <f t="shared" si="572"/>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26"/>
        <v>0</v>
      </c>
      <c r="AW246" s="115">
        <f t="shared" si="475"/>
        <v>54200000</v>
      </c>
      <c r="AX246" s="114">
        <f t="shared" si="476"/>
        <v>100</v>
      </c>
      <c r="AY246" s="110" t="s">
        <v>532</v>
      </c>
      <c r="AZ246" s="110" t="s">
        <v>533</v>
      </c>
      <c r="BA246" s="110" t="s">
        <v>3804</v>
      </c>
      <c r="BB246" s="111"/>
      <c r="BC246" s="111"/>
      <c r="BD246" s="111"/>
      <c r="BE246" s="111"/>
      <c r="BF246" s="111"/>
      <c r="BG246" s="111"/>
      <c r="BH246" s="111"/>
      <c r="BI246" s="111"/>
      <c r="BJ246" s="111"/>
      <c r="BK246" s="111"/>
      <c r="BL246" s="111"/>
    </row>
    <row r="247" spans="2:64">
      <c r="F247" s="171"/>
      <c r="G247" s="171"/>
      <c r="H247" s="171"/>
      <c r="I247" s="171"/>
      <c r="AU247" s="164"/>
    </row>
    <row r="248" spans="2:64">
      <c r="AV248" t="s">
        <v>3726</v>
      </c>
    </row>
    <row r="249" spans="2:64" s="208" customFormat="1">
      <c r="B249" s="284" t="s">
        <v>585</v>
      </c>
      <c r="C249" s="285" t="s">
        <v>586</v>
      </c>
      <c r="D249" s="285" t="s">
        <v>587</v>
      </c>
      <c r="E249" s="285" t="s">
        <v>588</v>
      </c>
      <c r="F249" s="285" t="s">
        <v>4602</v>
      </c>
      <c r="G249" s="285" t="s">
        <v>4603</v>
      </c>
      <c r="H249" s="258" t="s">
        <v>4645</v>
      </c>
      <c r="I249" s="258" t="s">
        <v>4646</v>
      </c>
      <c r="J249" s="286" t="s">
        <v>3711</v>
      </c>
      <c r="K249" s="286" t="s">
        <v>4647</v>
      </c>
      <c r="L249" s="286" t="s">
        <v>4648</v>
      </c>
      <c r="M249" s="286" t="s">
        <v>3712</v>
      </c>
      <c r="N249" s="286" t="s">
        <v>4649</v>
      </c>
      <c r="O249" s="286" t="s">
        <v>4650</v>
      </c>
      <c r="P249" s="286" t="s">
        <v>3713</v>
      </c>
      <c r="Q249" s="286" t="s">
        <v>4651</v>
      </c>
      <c r="R249" s="286" t="s">
        <v>4652</v>
      </c>
      <c r="S249" s="286" t="s">
        <v>3714</v>
      </c>
      <c r="T249" s="286" t="s">
        <v>4653</v>
      </c>
      <c r="U249" s="286" t="s">
        <v>4654</v>
      </c>
      <c r="V249" s="286" t="s">
        <v>3715</v>
      </c>
      <c r="W249" s="286" t="s">
        <v>4655</v>
      </c>
      <c r="X249" s="286" t="s">
        <v>4656</v>
      </c>
      <c r="Y249" s="286" t="s">
        <v>3716</v>
      </c>
      <c r="Z249" s="286" t="s">
        <v>4657</v>
      </c>
      <c r="AA249" s="286" t="s">
        <v>4658</v>
      </c>
      <c r="AB249" s="286" t="s">
        <v>3717</v>
      </c>
      <c r="AC249" s="286" t="s">
        <v>4659</v>
      </c>
      <c r="AD249" s="286" t="s">
        <v>4660</v>
      </c>
      <c r="AE249" s="286" t="s">
        <v>3718</v>
      </c>
      <c r="AF249" s="286" t="s">
        <v>4661</v>
      </c>
      <c r="AG249" s="286" t="s">
        <v>4662</v>
      </c>
      <c r="AH249" s="286" t="s">
        <v>3719</v>
      </c>
      <c r="AI249" s="286" t="s">
        <v>4663</v>
      </c>
      <c r="AJ249" s="286" t="s">
        <v>4664</v>
      </c>
      <c r="AK249" s="286" t="s">
        <v>3720</v>
      </c>
      <c r="AL249" s="286" t="s">
        <v>4665</v>
      </c>
      <c r="AM249" s="286" t="s">
        <v>4666</v>
      </c>
      <c r="AN249" s="286" t="s">
        <v>3721</v>
      </c>
      <c r="AO249" s="286" t="s">
        <v>4667</v>
      </c>
      <c r="AP249" s="286" t="s">
        <v>4668</v>
      </c>
      <c r="AQ249" s="286" t="s">
        <v>3722</v>
      </c>
      <c r="AR249" s="286" t="s">
        <v>4669</v>
      </c>
      <c r="AS249" s="286" t="s">
        <v>4670</v>
      </c>
      <c r="AT249" s="286" t="s">
        <v>4821</v>
      </c>
      <c r="AU249" s="285" t="s">
        <v>3728</v>
      </c>
      <c r="AV249" s="287" t="s">
        <v>3729</v>
      </c>
      <c r="AW249" s="288" t="s">
        <v>3730</v>
      </c>
      <c r="AX249" s="288" t="s">
        <v>4671</v>
      </c>
      <c r="AY249" s="289" t="s">
        <v>3898</v>
      </c>
      <c r="AZ249" s="289" t="s">
        <v>500</v>
      </c>
      <c r="BA249" s="289" t="s">
        <v>3884</v>
      </c>
      <c r="BB249" s="290" t="s">
        <v>3897</v>
      </c>
      <c r="BC249" s="290" t="s">
        <v>4672</v>
      </c>
      <c r="BD249" s="290" t="s">
        <v>4673</v>
      </c>
      <c r="BE249" s="290" t="s">
        <v>4674</v>
      </c>
      <c r="BF249" s="290" t="s">
        <v>4675</v>
      </c>
      <c r="BG249" s="290" t="s">
        <v>4676</v>
      </c>
      <c r="BH249" s="290" t="s">
        <v>4677</v>
      </c>
      <c r="BI249" s="290" t="s">
        <v>4678</v>
      </c>
    </row>
    <row r="250" spans="2:64">
      <c r="B250" s="280"/>
      <c r="C250" s="258"/>
      <c r="D250" s="258"/>
      <c r="E250" s="356"/>
      <c r="F250" s="258"/>
      <c r="G250" s="258"/>
      <c r="H250" s="258"/>
      <c r="I250" s="301">
        <f t="shared" ref="I250:I265" si="573">G250-F250</f>
        <v>0</v>
      </c>
      <c r="J250" s="256" t="s">
        <v>3725</v>
      </c>
      <c r="K250" s="256" t="s">
        <v>3723</v>
      </c>
      <c r="L250" s="256" t="s">
        <v>3724</v>
      </c>
      <c r="M250" s="256" t="s">
        <v>3725</v>
      </c>
      <c r="N250" s="256" t="s">
        <v>3723</v>
      </c>
      <c r="O250" s="256" t="s">
        <v>3724</v>
      </c>
      <c r="P250" s="256" t="s">
        <v>3725</v>
      </c>
      <c r="Q250" s="256" t="s">
        <v>3723</v>
      </c>
      <c r="R250" s="256" t="s">
        <v>3724</v>
      </c>
      <c r="S250" s="256" t="s">
        <v>3725</v>
      </c>
      <c r="T250" s="256" t="s">
        <v>3723</v>
      </c>
      <c r="U250" s="256" t="s">
        <v>3724</v>
      </c>
      <c r="V250" s="256" t="s">
        <v>3725</v>
      </c>
      <c r="W250" s="256" t="s">
        <v>3723</v>
      </c>
      <c r="X250" s="256" t="s">
        <v>3724</v>
      </c>
      <c r="Y250" s="256" t="s">
        <v>3725</v>
      </c>
      <c r="Z250" s="256" t="s">
        <v>3723</v>
      </c>
      <c r="AA250" s="256" t="s">
        <v>3724</v>
      </c>
      <c r="AB250" s="256" t="s">
        <v>3725</v>
      </c>
      <c r="AC250" s="256" t="s">
        <v>3723</v>
      </c>
      <c r="AD250" s="256" t="s">
        <v>3724</v>
      </c>
      <c r="AE250" s="256" t="s">
        <v>3725</v>
      </c>
      <c r="AF250" s="256" t="s">
        <v>3723</v>
      </c>
      <c r="AG250" s="256" t="s">
        <v>3724</v>
      </c>
      <c r="AH250" s="256" t="s">
        <v>3725</v>
      </c>
      <c r="AI250" s="256" t="s">
        <v>3723</v>
      </c>
      <c r="AJ250" s="256" t="s">
        <v>3724</v>
      </c>
      <c r="AK250" s="256" t="s">
        <v>3725</v>
      </c>
      <c r="AL250" s="256" t="s">
        <v>3723</v>
      </c>
      <c r="AM250" s="256" t="s">
        <v>3724</v>
      </c>
      <c r="AN250" s="256" t="s">
        <v>3725</v>
      </c>
      <c r="AO250" s="256" t="s">
        <v>3723</v>
      </c>
      <c r="AP250" s="256" t="s">
        <v>3724</v>
      </c>
      <c r="AQ250" s="256" t="s">
        <v>3725</v>
      </c>
      <c r="AR250" s="256" t="s">
        <v>3723</v>
      </c>
      <c r="AS250" s="256" t="s">
        <v>3724</v>
      </c>
      <c r="AT250" s="357"/>
      <c r="AU250" s="258"/>
      <c r="AV250" s="259"/>
      <c r="AW250" s="257"/>
      <c r="AX250" s="257"/>
      <c r="AY250" s="183"/>
      <c r="AZ250" s="183"/>
      <c r="BA250" s="183"/>
      <c r="BB250" s="181" t="s">
        <v>3894</v>
      </c>
      <c r="BC250" s="180" t="s">
        <v>3895</v>
      </c>
      <c r="BD250" s="181" t="s">
        <v>3896</v>
      </c>
      <c r="BE250" s="180" t="s">
        <v>3904</v>
      </c>
      <c r="BF250" s="221" t="s">
        <v>4221</v>
      </c>
      <c r="BG250" s="221" t="s">
        <v>4256</v>
      </c>
      <c r="BH250" s="221" t="s">
        <v>4257</v>
      </c>
      <c r="BI250" s="221" t="s">
        <v>4410</v>
      </c>
    </row>
    <row r="251" spans="2:64" s="133" customFormat="1">
      <c r="B251" s="281" t="s">
        <v>501</v>
      </c>
      <c r="C251" s="129" t="s">
        <v>76</v>
      </c>
      <c r="D251" s="129"/>
      <c r="E251" s="362"/>
      <c r="F251" s="130">
        <f>F252+F265</f>
        <v>6478996000</v>
      </c>
      <c r="G251" s="130">
        <f t="shared" ref="G251:AR251" si="574">G252+G265</f>
        <v>6478996000</v>
      </c>
      <c r="H251" s="130">
        <f t="shared" ref="H251" si="575">H252+H265</f>
        <v>323949000</v>
      </c>
      <c r="I251" s="130">
        <f t="shared" si="573"/>
        <v>0</v>
      </c>
      <c r="J251" s="130">
        <f t="shared" si="574"/>
        <v>208949299</v>
      </c>
      <c r="K251" s="130">
        <f t="shared" si="574"/>
        <v>0</v>
      </c>
      <c r="L251" s="130">
        <f t="shared" si="574"/>
        <v>0</v>
      </c>
      <c r="M251" s="130">
        <f t="shared" si="574"/>
        <v>471416928</v>
      </c>
      <c r="N251" s="130">
        <f t="shared" si="574"/>
        <v>0</v>
      </c>
      <c r="O251" s="130">
        <f t="shared" si="574"/>
        <v>0</v>
      </c>
      <c r="P251" s="130">
        <f t="shared" si="574"/>
        <v>493246114</v>
      </c>
      <c r="Q251" s="130">
        <f t="shared" si="574"/>
        <v>0</v>
      </c>
      <c r="R251" s="130">
        <f t="shared" si="574"/>
        <v>0</v>
      </c>
      <c r="S251" s="130">
        <f t="shared" si="574"/>
        <v>811194029</v>
      </c>
      <c r="T251" s="130">
        <f t="shared" si="574"/>
        <v>0</v>
      </c>
      <c r="U251" s="130">
        <f t="shared" si="574"/>
        <v>0</v>
      </c>
      <c r="V251" s="130">
        <f t="shared" si="574"/>
        <v>480605233</v>
      </c>
      <c r="W251" s="130">
        <f t="shared" si="574"/>
        <v>0</v>
      </c>
      <c r="X251" s="130">
        <f t="shared" si="574"/>
        <v>0</v>
      </c>
      <c r="Y251" s="130">
        <f t="shared" si="574"/>
        <v>474970701</v>
      </c>
      <c r="Z251" s="130">
        <f t="shared" si="574"/>
        <v>0</v>
      </c>
      <c r="AA251" s="130">
        <f t="shared" si="574"/>
        <v>0</v>
      </c>
      <c r="AB251" s="130">
        <f t="shared" si="574"/>
        <v>831049295</v>
      </c>
      <c r="AC251" s="130">
        <f t="shared" si="574"/>
        <v>0</v>
      </c>
      <c r="AD251" s="130">
        <f t="shared" si="574"/>
        <v>0</v>
      </c>
      <c r="AE251" s="130">
        <f t="shared" si="574"/>
        <v>470736598</v>
      </c>
      <c r="AF251" s="130">
        <f t="shared" si="574"/>
        <v>0</v>
      </c>
      <c r="AG251" s="130">
        <f t="shared" si="574"/>
        <v>0</v>
      </c>
      <c r="AH251" s="130">
        <f t="shared" si="574"/>
        <v>0</v>
      </c>
      <c r="AI251" s="130">
        <f t="shared" si="574"/>
        <v>0</v>
      </c>
      <c r="AJ251" s="130">
        <f t="shared" si="574"/>
        <v>0</v>
      </c>
      <c r="AK251" s="130">
        <f t="shared" si="574"/>
        <v>0</v>
      </c>
      <c r="AL251" s="130">
        <f t="shared" si="574"/>
        <v>0</v>
      </c>
      <c r="AM251" s="130">
        <f t="shared" si="574"/>
        <v>0</v>
      </c>
      <c r="AN251" s="130">
        <f t="shared" si="574"/>
        <v>0</v>
      </c>
      <c r="AO251" s="130">
        <f t="shared" si="574"/>
        <v>0</v>
      </c>
      <c r="AP251" s="130">
        <f t="shared" si="574"/>
        <v>0</v>
      </c>
      <c r="AQ251" s="130">
        <f t="shared" si="574"/>
        <v>0</v>
      </c>
      <c r="AR251" s="130">
        <f t="shared" si="574"/>
        <v>0</v>
      </c>
      <c r="AS251" s="130"/>
      <c r="AT251" s="130"/>
      <c r="AU251" s="130">
        <f t="shared" ref="AU251:AU263" si="576">SUM(J251:AS251)</f>
        <v>4242168197</v>
      </c>
      <c r="AV251" s="277">
        <f t="shared" ref="AV251:AV263" si="577">IFERROR(AU251/F251*100,0)</f>
        <v>65.475703287978575</v>
      </c>
      <c r="AW251" s="131">
        <f t="shared" ref="AW251:AW263" si="578">F251-AU251</f>
        <v>2236827803</v>
      </c>
      <c r="AX251" s="131">
        <f t="shared" ref="AX251:AX263" si="579">AW251/F251*100</f>
        <v>34.524296712021432</v>
      </c>
      <c r="AY251" s="129" t="s">
        <v>565</v>
      </c>
      <c r="AZ251" s="133" t="s">
        <v>535</v>
      </c>
      <c r="BB251" s="261"/>
      <c r="BD251" s="261"/>
    </row>
    <row r="252" spans="2:64">
      <c r="B252" s="282" t="s">
        <v>1786</v>
      </c>
      <c r="C252" s="262" t="s">
        <v>1787</v>
      </c>
      <c r="D252" s="263"/>
      <c r="E252" s="367"/>
      <c r="F252" s="264">
        <f>SUM(F253:F263)</f>
        <v>6155047000</v>
      </c>
      <c r="G252" s="264">
        <f>SUM(G253:G263)</f>
        <v>6155047000</v>
      </c>
      <c r="H252" s="264">
        <f>SUM(H253:H263)</f>
        <v>0</v>
      </c>
      <c r="I252" s="264">
        <f t="shared" si="573"/>
        <v>0</v>
      </c>
      <c r="J252" s="264">
        <f t="shared" ref="J252:K252" si="580">SUM(J253:J263)</f>
        <v>208949299</v>
      </c>
      <c r="K252" s="264">
        <f t="shared" si="580"/>
        <v>0</v>
      </c>
      <c r="L252" s="264">
        <f>SUM(L253:L263)</f>
        <v>0</v>
      </c>
      <c r="M252" s="264">
        <f t="shared" ref="M252:N252" si="581">SUM(M253:M263)</f>
        <v>471416928</v>
      </c>
      <c r="N252" s="264">
        <f t="shared" si="581"/>
        <v>0</v>
      </c>
      <c r="O252" s="264">
        <f>SUM(O253:O263)</f>
        <v>0</v>
      </c>
      <c r="P252" s="264">
        <f t="shared" ref="P252:Q252" si="582">SUM(P253:P263)</f>
        <v>493246114</v>
      </c>
      <c r="Q252" s="264">
        <f t="shared" si="582"/>
        <v>0</v>
      </c>
      <c r="R252" s="264">
        <f>SUM(R253:R263)</f>
        <v>0</v>
      </c>
      <c r="S252" s="264">
        <f t="shared" ref="S252:AR252" si="583">SUM(S253:S263)</f>
        <v>811194029</v>
      </c>
      <c r="T252" s="264">
        <f t="shared" si="583"/>
        <v>0</v>
      </c>
      <c r="U252" s="264">
        <f t="shared" si="583"/>
        <v>0</v>
      </c>
      <c r="V252" s="264">
        <f t="shared" si="583"/>
        <v>480605233</v>
      </c>
      <c r="W252" s="264">
        <f t="shared" si="583"/>
        <v>0</v>
      </c>
      <c r="X252" s="264">
        <f t="shared" si="583"/>
        <v>0</v>
      </c>
      <c r="Y252" s="264">
        <f t="shared" si="583"/>
        <v>474970701</v>
      </c>
      <c r="Z252" s="264">
        <f t="shared" si="583"/>
        <v>0</v>
      </c>
      <c r="AA252" s="264">
        <f t="shared" si="583"/>
        <v>0</v>
      </c>
      <c r="AB252" s="264">
        <f t="shared" si="583"/>
        <v>831049295</v>
      </c>
      <c r="AC252" s="264">
        <f t="shared" si="583"/>
        <v>0</v>
      </c>
      <c r="AD252" s="264">
        <f t="shared" si="583"/>
        <v>0</v>
      </c>
      <c r="AE252" s="264">
        <f t="shared" si="583"/>
        <v>470736598</v>
      </c>
      <c r="AF252" s="264">
        <f t="shared" si="583"/>
        <v>0</v>
      </c>
      <c r="AG252" s="264">
        <f t="shared" si="583"/>
        <v>0</v>
      </c>
      <c r="AH252" s="264">
        <f t="shared" si="583"/>
        <v>0</v>
      </c>
      <c r="AI252" s="264">
        <f t="shared" si="583"/>
        <v>0</v>
      </c>
      <c r="AJ252" s="264">
        <f t="shared" si="583"/>
        <v>0</v>
      </c>
      <c r="AK252" s="264">
        <f t="shared" si="583"/>
        <v>0</v>
      </c>
      <c r="AL252" s="264">
        <f t="shared" si="583"/>
        <v>0</v>
      </c>
      <c r="AM252" s="264">
        <f t="shared" si="583"/>
        <v>0</v>
      </c>
      <c r="AN252" s="264">
        <f t="shared" si="583"/>
        <v>0</v>
      </c>
      <c r="AO252" s="264">
        <f t="shared" si="583"/>
        <v>0</v>
      </c>
      <c r="AP252" s="264">
        <f t="shared" si="583"/>
        <v>0</v>
      </c>
      <c r="AQ252" s="264">
        <f t="shared" si="583"/>
        <v>0</v>
      </c>
      <c r="AR252" s="264">
        <f t="shared" si="583"/>
        <v>0</v>
      </c>
      <c r="AS252" s="113"/>
      <c r="AT252" s="113"/>
      <c r="AU252" s="113">
        <f t="shared" si="576"/>
        <v>4242168197</v>
      </c>
      <c r="AV252" s="170">
        <f t="shared" si="577"/>
        <v>68.921783976629257</v>
      </c>
      <c r="AW252" s="121">
        <f t="shared" si="578"/>
        <v>1912878803</v>
      </c>
      <c r="AX252" s="276">
        <f t="shared" si="579"/>
        <v>31.078216023370743</v>
      </c>
      <c r="AY252" s="263" t="s">
        <v>565</v>
      </c>
      <c r="AZ252" t="s">
        <v>535</v>
      </c>
      <c r="BB252" s="265"/>
      <c r="BC252"/>
      <c r="BD252" s="265"/>
      <c r="BE252"/>
    </row>
    <row r="253" spans="2:64">
      <c r="B253" s="283">
        <v>511111</v>
      </c>
      <c r="C253" s="266" t="s">
        <v>77</v>
      </c>
      <c r="D253" s="266"/>
      <c r="E253" s="368"/>
      <c r="F253" s="267">
        <v>2483477000</v>
      </c>
      <c r="G253" s="268">
        <v>2483477000</v>
      </c>
      <c r="H253" s="268"/>
      <c r="I253" s="268">
        <f t="shared" si="573"/>
        <v>0</v>
      </c>
      <c r="J253" s="268">
        <v>165683660</v>
      </c>
      <c r="K253" s="269"/>
      <c r="L253" s="269"/>
      <c r="M253" s="269">
        <v>164673160</v>
      </c>
      <c r="N253" s="269"/>
      <c r="O253" s="269"/>
      <c r="P253" s="270">
        <v>178479060</v>
      </c>
      <c r="Q253" s="269"/>
      <c r="R253" s="269"/>
      <c r="S253" s="270">
        <v>333776320</v>
      </c>
      <c r="T253" s="269"/>
      <c r="U253" s="269"/>
      <c r="V253" s="271">
        <f>167581800+211500</f>
        <v>167793300</v>
      </c>
      <c r="W253" s="269"/>
      <c r="X253" s="269"/>
      <c r="Y253" s="269">
        <f>3445500+167581800+618300</f>
        <v>171645600</v>
      </c>
      <c r="Z253" s="269"/>
      <c r="AA253" s="269"/>
      <c r="AB253" s="269">
        <f>166352500+171027300+203000+211500+8172200+1911000</f>
        <v>347877500</v>
      </c>
      <c r="AC253" s="269"/>
      <c r="AD253" s="269"/>
      <c r="AE253" s="269">
        <v>163059300</v>
      </c>
      <c r="AF253" s="269"/>
      <c r="AG253" s="269"/>
      <c r="AH253" s="269"/>
      <c r="AI253" s="269"/>
      <c r="AJ253" s="269"/>
      <c r="AK253" s="269"/>
      <c r="AL253" s="269"/>
      <c r="AM253" s="269"/>
      <c r="AN253" s="269"/>
      <c r="AO253" s="269"/>
      <c r="AP253" s="269"/>
      <c r="AQ253" s="269"/>
      <c r="AR253" s="269"/>
      <c r="AS253" s="269"/>
      <c r="AT253" s="269"/>
      <c r="AU253" s="269">
        <f t="shared" si="576"/>
        <v>1692987900</v>
      </c>
      <c r="AV253" s="278">
        <f t="shared" si="577"/>
        <v>68.170065597547307</v>
      </c>
      <c r="AW253" s="273">
        <f t="shared" si="578"/>
        <v>790489100</v>
      </c>
      <c r="AX253" s="272">
        <f t="shared" si="579"/>
        <v>31.829934402452693</v>
      </c>
      <c r="AY253" s="266" t="s">
        <v>565</v>
      </c>
      <c r="AZ253" t="s">
        <v>535</v>
      </c>
      <c r="BB253" s="159"/>
      <c r="BC253"/>
      <c r="BD253" s="159"/>
      <c r="BE253"/>
    </row>
    <row r="254" spans="2:64">
      <c r="B254" s="283">
        <v>511119</v>
      </c>
      <c r="C254" s="266" t="s">
        <v>79</v>
      </c>
      <c r="D254" s="266"/>
      <c r="E254" s="368"/>
      <c r="F254" s="267">
        <v>38000</v>
      </c>
      <c r="G254" s="268">
        <v>38000</v>
      </c>
      <c r="H254" s="268"/>
      <c r="I254" s="268">
        <f t="shared" si="573"/>
        <v>0</v>
      </c>
      <c r="J254" s="268">
        <v>2296</v>
      </c>
      <c r="K254" s="269"/>
      <c r="L254" s="269"/>
      <c r="M254" s="270">
        <v>2382</v>
      </c>
      <c r="N254" s="269"/>
      <c r="O254" s="269"/>
      <c r="P254" s="270">
        <v>3161</v>
      </c>
      <c r="Q254" s="269"/>
      <c r="R254" s="269"/>
      <c r="S254" s="270">
        <v>5493</v>
      </c>
      <c r="T254" s="269"/>
      <c r="U254" s="269"/>
      <c r="V254" s="271">
        <f>2454+35</f>
        <v>2489</v>
      </c>
      <c r="W254" s="269"/>
      <c r="X254" s="269"/>
      <c r="Y254" s="269">
        <f>17+2454+47</f>
        <v>2518</v>
      </c>
      <c r="Z254" s="269"/>
      <c r="AA254" s="269"/>
      <c r="AB254" s="269">
        <f>2379+2768+35+66</f>
        <v>5248</v>
      </c>
      <c r="AC254" s="269"/>
      <c r="AD254" s="269"/>
      <c r="AE254" s="269">
        <v>2487</v>
      </c>
      <c r="AF254" s="269"/>
      <c r="AG254" s="269"/>
      <c r="AH254" s="269"/>
      <c r="AI254" s="269"/>
      <c r="AJ254" s="269"/>
      <c r="AK254" s="269"/>
      <c r="AL254" s="269"/>
      <c r="AM254" s="269"/>
      <c r="AN254" s="269"/>
      <c r="AO254" s="269"/>
      <c r="AP254" s="269"/>
      <c r="AQ254" s="269"/>
      <c r="AR254" s="269"/>
      <c r="AS254" s="269"/>
      <c r="AT254" s="269"/>
      <c r="AU254" s="269">
        <f t="shared" si="576"/>
        <v>26074</v>
      </c>
      <c r="AV254" s="278">
        <f t="shared" si="577"/>
        <v>68.615789473684202</v>
      </c>
      <c r="AW254" s="273">
        <f t="shared" si="578"/>
        <v>11926</v>
      </c>
      <c r="AX254" s="272">
        <f t="shared" si="579"/>
        <v>31.38421052631579</v>
      </c>
      <c r="AY254" s="266" t="s">
        <v>565</v>
      </c>
      <c r="AZ254" t="s">
        <v>535</v>
      </c>
      <c r="BB254" s="159"/>
      <c r="BC254"/>
      <c r="BD254" s="159"/>
      <c r="BE254"/>
    </row>
    <row r="255" spans="2:64">
      <c r="B255" s="283">
        <v>511121</v>
      </c>
      <c r="C255" s="266" t="s">
        <v>80</v>
      </c>
      <c r="D255" s="266"/>
      <c r="E255" s="368"/>
      <c r="F255" s="267">
        <v>171959000</v>
      </c>
      <c r="G255" s="268">
        <v>171959000</v>
      </c>
      <c r="H255" s="268"/>
      <c r="I255" s="268">
        <f t="shared" si="573"/>
        <v>0</v>
      </c>
      <c r="J255" s="268">
        <v>11298990</v>
      </c>
      <c r="K255" s="269"/>
      <c r="L255" s="269"/>
      <c r="M255" s="270">
        <v>10479130</v>
      </c>
      <c r="N255" s="269"/>
      <c r="O255" s="269"/>
      <c r="P255" s="270">
        <v>11369370</v>
      </c>
      <c r="Q255" s="269"/>
      <c r="R255" s="269"/>
      <c r="S255" s="270">
        <v>21754920</v>
      </c>
      <c r="T255" s="269"/>
      <c r="U255" s="269"/>
      <c r="V255" s="271">
        <v>10849200</v>
      </c>
      <c r="W255" s="269"/>
      <c r="X255" s="269"/>
      <c r="Y255" s="269">
        <f>344550+10849200</f>
        <v>11193750</v>
      </c>
      <c r="Z255" s="269"/>
      <c r="AA255" s="269"/>
      <c r="AB255" s="269">
        <f>10726270+11193750+20300+817220</f>
        <v>22757540</v>
      </c>
      <c r="AC255" s="269"/>
      <c r="AD255" s="269"/>
      <c r="AE255" s="269">
        <v>11128310</v>
      </c>
      <c r="AF255" s="269"/>
      <c r="AG255" s="269"/>
      <c r="AH255" s="269"/>
      <c r="AI255" s="269"/>
      <c r="AJ255" s="269"/>
      <c r="AK255" s="269"/>
      <c r="AL255" s="269"/>
      <c r="AM255" s="269"/>
      <c r="AN255" s="269"/>
      <c r="AO255" s="269"/>
      <c r="AP255" s="269"/>
      <c r="AQ255" s="269"/>
      <c r="AR255" s="269"/>
      <c r="AS255" s="269"/>
      <c r="AT255" s="269"/>
      <c r="AU255" s="269">
        <f t="shared" si="576"/>
        <v>110831210</v>
      </c>
      <c r="AV255" s="278">
        <f t="shared" si="577"/>
        <v>64.452113585215073</v>
      </c>
      <c r="AW255" s="273">
        <f t="shared" si="578"/>
        <v>61127790</v>
      </c>
      <c r="AX255" s="272">
        <f t="shared" si="579"/>
        <v>35.547886414784919</v>
      </c>
      <c r="AY255" s="266" t="s">
        <v>565</v>
      </c>
      <c r="AZ255" t="s">
        <v>535</v>
      </c>
      <c r="BB255" s="159"/>
      <c r="BC255"/>
      <c r="BD255" s="159"/>
      <c r="BE255"/>
    </row>
    <row r="256" spans="2:64">
      <c r="B256" s="283">
        <v>511122</v>
      </c>
      <c r="C256" s="266" t="s">
        <v>81</v>
      </c>
      <c r="D256" s="266"/>
      <c r="E256" s="368"/>
      <c r="F256" s="267">
        <v>46700000</v>
      </c>
      <c r="G256" s="268">
        <v>46700000</v>
      </c>
      <c r="H256" s="268"/>
      <c r="I256" s="268">
        <f t="shared" si="573"/>
        <v>0</v>
      </c>
      <c r="J256" s="268">
        <v>3180974</v>
      </c>
      <c r="K256" s="269"/>
      <c r="L256" s="269"/>
      <c r="M256" s="270">
        <v>3106994</v>
      </c>
      <c r="N256" s="269"/>
      <c r="O256" s="269"/>
      <c r="P256" s="270">
        <v>3451660</v>
      </c>
      <c r="Q256" s="269"/>
      <c r="R256" s="269"/>
      <c r="S256" s="270">
        <v>6510188</v>
      </c>
      <c r="T256" s="269"/>
      <c r="U256" s="269"/>
      <c r="V256" s="271">
        <v>3249442</v>
      </c>
      <c r="W256" s="269"/>
      <c r="X256" s="269"/>
      <c r="Y256" s="269">
        <f>137820+3249442</f>
        <v>3387262</v>
      </c>
      <c r="Z256" s="269"/>
      <c r="AA256" s="269"/>
      <c r="AB256" s="269">
        <f>3392150+3387262+163444</f>
        <v>6942856</v>
      </c>
      <c r="AC256" s="269"/>
      <c r="AD256" s="269"/>
      <c r="AE256" s="269">
        <v>3435240</v>
      </c>
      <c r="AF256" s="269"/>
      <c r="AG256" s="269"/>
      <c r="AH256" s="269"/>
      <c r="AI256" s="269"/>
      <c r="AJ256" s="269"/>
      <c r="AK256" s="269"/>
      <c r="AL256" s="269"/>
      <c r="AM256" s="269"/>
      <c r="AN256" s="269"/>
      <c r="AO256" s="269"/>
      <c r="AP256" s="269"/>
      <c r="AQ256" s="269"/>
      <c r="AR256" s="269"/>
      <c r="AS256" s="269"/>
      <c r="AT256" s="269"/>
      <c r="AU256" s="269">
        <f t="shared" si="576"/>
        <v>33264616</v>
      </c>
      <c r="AV256" s="278">
        <f t="shared" si="577"/>
        <v>71.230441113490357</v>
      </c>
      <c r="AW256" s="273">
        <f t="shared" si="578"/>
        <v>13435384</v>
      </c>
      <c r="AX256" s="272">
        <f t="shared" si="579"/>
        <v>28.769558886509639</v>
      </c>
      <c r="AY256" s="266" t="s">
        <v>565</v>
      </c>
      <c r="AZ256" t="s">
        <v>535</v>
      </c>
      <c r="BB256" s="159"/>
      <c r="BC256"/>
      <c r="BD256" s="159"/>
      <c r="BE256"/>
    </row>
    <row r="257" spans="2:61">
      <c r="B257" s="283">
        <v>511123</v>
      </c>
      <c r="C257" s="266" t="s">
        <v>82</v>
      </c>
      <c r="D257" s="266"/>
      <c r="E257" s="368"/>
      <c r="F257" s="267">
        <v>158000000</v>
      </c>
      <c r="G257" s="268">
        <v>158000000</v>
      </c>
      <c r="H257" s="268"/>
      <c r="I257" s="268">
        <f t="shared" si="573"/>
        <v>0</v>
      </c>
      <c r="J257" s="268">
        <v>9730000</v>
      </c>
      <c r="K257" s="269"/>
      <c r="L257" s="269"/>
      <c r="M257" s="270">
        <v>9730000</v>
      </c>
      <c r="N257" s="269"/>
      <c r="O257" s="269"/>
      <c r="P257" s="270">
        <v>9730000</v>
      </c>
      <c r="Q257" s="269"/>
      <c r="R257" s="269"/>
      <c r="S257" s="270">
        <v>19460000</v>
      </c>
      <c r="T257" s="269"/>
      <c r="U257" s="269"/>
      <c r="V257" s="271">
        <v>9730000</v>
      </c>
      <c r="W257" s="269"/>
      <c r="X257" s="269"/>
      <c r="Y257" s="269">
        <v>9730000</v>
      </c>
      <c r="Z257" s="269"/>
      <c r="AA257" s="269"/>
      <c r="AB257" s="269">
        <f>9730000+9730000</f>
        <v>19460000</v>
      </c>
      <c r="AC257" s="269"/>
      <c r="AD257" s="269"/>
      <c r="AE257" s="269">
        <v>9730000</v>
      </c>
      <c r="AF257" s="269"/>
      <c r="AG257" s="269"/>
      <c r="AH257" s="269"/>
      <c r="AI257" s="269"/>
      <c r="AJ257" s="269"/>
      <c r="AK257" s="269"/>
      <c r="AL257" s="269"/>
      <c r="AM257" s="269"/>
      <c r="AN257" s="269"/>
      <c r="AO257" s="269"/>
      <c r="AP257" s="269"/>
      <c r="AQ257" s="269"/>
      <c r="AR257" s="269"/>
      <c r="AS257" s="269"/>
      <c r="AT257" s="269"/>
      <c r="AU257" s="269">
        <f t="shared" si="576"/>
        <v>97300000</v>
      </c>
      <c r="AV257" s="278">
        <f t="shared" si="577"/>
        <v>61.582278481012651</v>
      </c>
      <c r="AW257" s="273">
        <f t="shared" si="578"/>
        <v>60700000</v>
      </c>
      <c r="AX257" s="272">
        <f t="shared" si="579"/>
        <v>38.417721518987342</v>
      </c>
      <c r="AY257" s="266" t="s">
        <v>565</v>
      </c>
      <c r="AZ257" t="s">
        <v>535</v>
      </c>
      <c r="BB257" s="159"/>
      <c r="BC257"/>
      <c r="BD257" s="159"/>
      <c r="BE257"/>
    </row>
    <row r="258" spans="2:61">
      <c r="B258" s="283">
        <v>511124</v>
      </c>
      <c r="C258" s="266" t="s">
        <v>83</v>
      </c>
      <c r="D258" s="266"/>
      <c r="E258" s="368"/>
      <c r="F258" s="267">
        <v>48180000</v>
      </c>
      <c r="G258" s="268">
        <v>48180000</v>
      </c>
      <c r="H258" s="268"/>
      <c r="I258" s="268">
        <f t="shared" si="573"/>
        <v>0</v>
      </c>
      <c r="J258" s="268">
        <v>4480000</v>
      </c>
      <c r="K258" s="269"/>
      <c r="L258" s="269"/>
      <c r="M258" s="270">
        <v>4480000</v>
      </c>
      <c r="N258" s="269"/>
      <c r="O258" s="269"/>
      <c r="P258" s="270">
        <v>5134000</v>
      </c>
      <c r="Q258" s="269"/>
      <c r="R258" s="269"/>
      <c r="S258" s="270">
        <v>9614000</v>
      </c>
      <c r="T258" s="269"/>
      <c r="U258" s="269"/>
      <c r="V258" s="271">
        <v>4807000</v>
      </c>
      <c r="W258" s="269"/>
      <c r="X258" s="269"/>
      <c r="Y258" s="269">
        <f>480000+4807000</f>
        <v>5287000</v>
      </c>
      <c r="Z258" s="269"/>
      <c r="AA258" s="269"/>
      <c r="AB258" s="269">
        <f>5287000+5287000</f>
        <v>10574000</v>
      </c>
      <c r="AC258" s="269"/>
      <c r="AD258" s="269"/>
      <c r="AE258" s="269">
        <v>4960000</v>
      </c>
      <c r="AF258" s="269"/>
      <c r="AG258" s="269"/>
      <c r="AH258" s="269"/>
      <c r="AI258" s="269"/>
      <c r="AJ258" s="269"/>
      <c r="AK258" s="269"/>
      <c r="AL258" s="269"/>
      <c r="AM258" s="269"/>
      <c r="AN258" s="269"/>
      <c r="AO258" s="269"/>
      <c r="AP258" s="269"/>
      <c r="AQ258" s="269"/>
      <c r="AR258" s="269"/>
      <c r="AS258" s="269"/>
      <c r="AT258" s="269"/>
      <c r="AU258" s="269">
        <f t="shared" si="576"/>
        <v>49336000</v>
      </c>
      <c r="AV258" s="278">
        <f t="shared" si="577"/>
        <v>102.39933582399337</v>
      </c>
      <c r="AW258" s="273">
        <f t="shared" si="578"/>
        <v>-1156000</v>
      </c>
      <c r="AX258" s="272">
        <f t="shared" si="579"/>
        <v>-2.3993358239933582</v>
      </c>
      <c r="AY258" s="266" t="s">
        <v>565</v>
      </c>
      <c r="AZ258" t="s">
        <v>535</v>
      </c>
      <c r="BB258" s="159"/>
      <c r="BC258"/>
      <c r="BD258" s="159"/>
      <c r="BE258"/>
    </row>
    <row r="259" spans="2:61">
      <c r="B259" s="283">
        <v>511125</v>
      </c>
      <c r="C259" s="266" t="s">
        <v>84</v>
      </c>
      <c r="D259" s="266"/>
      <c r="E259" s="368"/>
      <c r="F259" s="267">
        <v>13133000</v>
      </c>
      <c r="G259" s="268">
        <v>13133000</v>
      </c>
      <c r="H259" s="268"/>
      <c r="I259" s="268">
        <f t="shared" si="573"/>
        <v>0</v>
      </c>
      <c r="J259" s="268">
        <v>265559</v>
      </c>
      <c r="K259" s="269"/>
      <c r="L259" s="269"/>
      <c r="M259" s="270">
        <v>273792</v>
      </c>
      <c r="N259" s="269"/>
      <c r="O259" s="269"/>
      <c r="P259" s="270">
        <v>399758</v>
      </c>
      <c r="Q259" s="269"/>
      <c r="R259" s="269"/>
      <c r="S259" s="270">
        <v>2872401</v>
      </c>
      <c r="T259" s="269"/>
      <c r="U259" s="269"/>
      <c r="V259" s="271">
        <f>273209+10008</f>
        <v>283217</v>
      </c>
      <c r="W259" s="269"/>
      <c r="X259" s="269"/>
      <c r="Y259" s="269">
        <v>273209</v>
      </c>
      <c r="Z259" s="269"/>
      <c r="AA259" s="269"/>
      <c r="AB259" s="269">
        <f>273209+2599192+10008</f>
        <v>2882409</v>
      </c>
      <c r="AC259" s="269"/>
      <c r="AD259" s="269"/>
      <c r="AE259" s="269">
        <v>277571</v>
      </c>
      <c r="AF259" s="269"/>
      <c r="AG259" s="269"/>
      <c r="AH259" s="269"/>
      <c r="AI259" s="269"/>
      <c r="AJ259" s="269"/>
      <c r="AK259" s="269"/>
      <c r="AL259" s="269"/>
      <c r="AM259" s="269"/>
      <c r="AN259" s="269"/>
      <c r="AO259" s="269"/>
      <c r="AP259" s="269"/>
      <c r="AQ259" s="269"/>
      <c r="AR259" s="269"/>
      <c r="AS259" s="269"/>
      <c r="AT259" s="269"/>
      <c r="AU259" s="269">
        <f t="shared" si="576"/>
        <v>7527916</v>
      </c>
      <c r="AV259" s="278">
        <f t="shared" si="577"/>
        <v>57.320612198279143</v>
      </c>
      <c r="AW259" s="273">
        <f t="shared" si="578"/>
        <v>5605084</v>
      </c>
      <c r="AX259" s="272">
        <f t="shared" si="579"/>
        <v>42.679387801720857</v>
      </c>
      <c r="AY259" s="266" t="s">
        <v>565</v>
      </c>
      <c r="AZ259" t="s">
        <v>535</v>
      </c>
      <c r="BB259" s="159"/>
      <c r="BC259"/>
      <c r="BD259" s="159"/>
      <c r="BE259"/>
    </row>
    <row r="260" spans="2:61">
      <c r="B260" s="283">
        <v>511126</v>
      </c>
      <c r="C260" s="266" t="s">
        <v>85</v>
      </c>
      <c r="D260" s="266"/>
      <c r="E260" s="368"/>
      <c r="F260" s="267">
        <v>130333000</v>
      </c>
      <c r="G260" s="268">
        <v>130333000</v>
      </c>
      <c r="H260" s="268"/>
      <c r="I260" s="268">
        <f t="shared" si="573"/>
        <v>0</v>
      </c>
      <c r="J260" s="268">
        <v>8762820</v>
      </c>
      <c r="K260" s="269"/>
      <c r="L260" s="269"/>
      <c r="M260" s="270">
        <v>8545560</v>
      </c>
      <c r="N260" s="269"/>
      <c r="O260" s="269"/>
      <c r="P260" s="270">
        <v>9197340</v>
      </c>
      <c r="Q260" s="269"/>
      <c r="R260" s="269"/>
      <c r="S260" s="270">
        <f>8907660+8762820</f>
        <v>17670480</v>
      </c>
      <c r="T260" s="269"/>
      <c r="U260" s="269"/>
      <c r="V260" s="271">
        <v>8835240</v>
      </c>
      <c r="W260" s="269"/>
      <c r="X260" s="269"/>
      <c r="Y260" s="269">
        <f>289680+8835240</f>
        <v>9124920</v>
      </c>
      <c r="Z260" s="269"/>
      <c r="AA260" s="269"/>
      <c r="AB260" s="269">
        <f>8980080+9124920</f>
        <v>18105000</v>
      </c>
      <c r="AC260" s="269"/>
      <c r="AD260" s="269"/>
      <c r="AE260" s="269">
        <v>8980080</v>
      </c>
      <c r="AF260" s="269"/>
      <c r="AG260" s="269"/>
      <c r="AH260" s="269"/>
      <c r="AI260" s="269"/>
      <c r="AJ260" s="269"/>
      <c r="AK260" s="269"/>
      <c r="AL260" s="269"/>
      <c r="AM260" s="269"/>
      <c r="AN260" s="269"/>
      <c r="AO260" s="269"/>
      <c r="AP260" s="269"/>
      <c r="AQ260" s="269"/>
      <c r="AR260" s="269"/>
      <c r="AS260" s="269"/>
      <c r="AT260" s="269"/>
      <c r="AU260" s="269">
        <f t="shared" si="576"/>
        <v>89221440</v>
      </c>
      <c r="AV260" s="278">
        <f t="shared" si="577"/>
        <v>68.456522906708202</v>
      </c>
      <c r="AW260" s="273">
        <f t="shared" si="578"/>
        <v>41111560</v>
      </c>
      <c r="AX260" s="272">
        <f t="shared" si="579"/>
        <v>31.543477093291798</v>
      </c>
      <c r="AY260" s="266" t="s">
        <v>565</v>
      </c>
      <c r="AZ260" t="s">
        <v>535</v>
      </c>
      <c r="BB260" s="159"/>
      <c r="BC260"/>
      <c r="BD260" s="159"/>
      <c r="BE260"/>
    </row>
    <row r="261" spans="2:61">
      <c r="B261" s="283">
        <v>511129</v>
      </c>
      <c r="C261" s="266" t="s">
        <v>86</v>
      </c>
      <c r="D261" s="266"/>
      <c r="E261" s="368"/>
      <c r="F261" s="267">
        <v>379379000</v>
      </c>
      <c r="G261" s="269">
        <v>379379000</v>
      </c>
      <c r="H261" s="269"/>
      <c r="I261" s="269">
        <f t="shared" si="573"/>
        <v>0</v>
      </c>
      <c r="J261" s="269"/>
      <c r="K261" s="269"/>
      <c r="L261" s="269"/>
      <c r="M261" s="270">
        <v>31515000</v>
      </c>
      <c r="N261" s="269"/>
      <c r="O261" s="269"/>
      <c r="P261" s="270">
        <v>24572000</v>
      </c>
      <c r="Q261" s="269"/>
      <c r="R261" s="269"/>
      <c r="S261" s="270">
        <v>27330000</v>
      </c>
      <c r="T261" s="269"/>
      <c r="U261" s="269"/>
      <c r="V261" s="270">
        <v>26312000</v>
      </c>
      <c r="W261" s="269"/>
      <c r="X261" s="269"/>
      <c r="Y261" s="269">
        <v>16698000</v>
      </c>
      <c r="Z261" s="269"/>
      <c r="AA261" s="269"/>
      <c r="AB261" s="269">
        <v>28309000</v>
      </c>
      <c r="AC261" s="269"/>
      <c r="AD261" s="269"/>
      <c r="AE261" s="269">
        <v>26666000</v>
      </c>
      <c r="AF261" s="269"/>
      <c r="AG261" s="269"/>
      <c r="AH261" s="269"/>
      <c r="AI261" s="269"/>
      <c r="AJ261" s="269"/>
      <c r="AK261" s="269"/>
      <c r="AL261" s="269"/>
      <c r="AM261" s="269"/>
      <c r="AN261" s="269"/>
      <c r="AO261" s="269"/>
      <c r="AP261" s="269"/>
      <c r="AQ261" s="269"/>
      <c r="AR261" s="269"/>
      <c r="AS261" s="269"/>
      <c r="AT261" s="269"/>
      <c r="AU261" s="269">
        <f t="shared" si="576"/>
        <v>181402000</v>
      </c>
      <c r="AV261" s="278">
        <f t="shared" si="577"/>
        <v>47.815509029229347</v>
      </c>
      <c r="AW261" s="273">
        <f t="shared" si="578"/>
        <v>197977000</v>
      </c>
      <c r="AX261" s="272">
        <f t="shared" si="579"/>
        <v>52.184490970770661</v>
      </c>
      <c r="AY261" s="266" t="s">
        <v>565</v>
      </c>
      <c r="AZ261" t="s">
        <v>535</v>
      </c>
      <c r="BB261" s="159"/>
      <c r="BC261"/>
      <c r="BD261" s="159"/>
      <c r="BE261"/>
    </row>
    <row r="262" spans="2:61">
      <c r="B262" s="283">
        <v>511151</v>
      </c>
      <c r="C262" s="266" t="s">
        <v>87</v>
      </c>
      <c r="D262" s="266"/>
      <c r="E262" s="368"/>
      <c r="F262" s="267">
        <v>88360000</v>
      </c>
      <c r="G262" s="269">
        <v>88360000</v>
      </c>
      <c r="H262" s="269"/>
      <c r="I262" s="269">
        <f t="shared" si="573"/>
        <v>0</v>
      </c>
      <c r="J262" s="269">
        <v>5545000</v>
      </c>
      <c r="K262" s="269"/>
      <c r="L262" s="269"/>
      <c r="M262" s="270">
        <v>5545000</v>
      </c>
      <c r="N262" s="269"/>
      <c r="O262" s="269"/>
      <c r="P262" s="270">
        <v>5735000</v>
      </c>
      <c r="Q262" s="269"/>
      <c r="R262" s="269"/>
      <c r="S262" s="270">
        <v>11070000</v>
      </c>
      <c r="T262" s="269"/>
      <c r="U262" s="269"/>
      <c r="V262" s="271">
        <v>5535000</v>
      </c>
      <c r="W262" s="269"/>
      <c r="X262" s="269"/>
      <c r="Y262" s="269">
        <v>5535000</v>
      </c>
      <c r="Z262" s="269"/>
      <c r="AA262" s="269"/>
      <c r="AB262" s="269">
        <f>5355000+5535000+5000</f>
        <v>10895000</v>
      </c>
      <c r="AC262" s="269"/>
      <c r="AD262" s="269"/>
      <c r="AE262" s="269">
        <v>5355000</v>
      </c>
      <c r="AF262" s="269"/>
      <c r="AG262" s="269"/>
      <c r="AH262" s="269"/>
      <c r="AI262" s="269"/>
      <c r="AJ262" s="269"/>
      <c r="AK262" s="269"/>
      <c r="AL262" s="269"/>
      <c r="AM262" s="269"/>
      <c r="AN262" s="269"/>
      <c r="AO262" s="269"/>
      <c r="AP262" s="269"/>
      <c r="AQ262" s="269"/>
      <c r="AR262" s="269"/>
      <c r="AS262" s="269"/>
      <c r="AT262" s="269"/>
      <c r="AU262" s="269">
        <f t="shared" si="576"/>
        <v>55215000</v>
      </c>
      <c r="AV262" s="278">
        <f t="shared" si="577"/>
        <v>62.488682661837935</v>
      </c>
      <c r="AW262" s="273">
        <f t="shared" si="578"/>
        <v>33145000</v>
      </c>
      <c r="AX262" s="272">
        <f t="shared" si="579"/>
        <v>37.511317338162065</v>
      </c>
      <c r="AY262" s="266" t="s">
        <v>565</v>
      </c>
      <c r="AZ262" t="s">
        <v>535</v>
      </c>
      <c r="BB262" s="159"/>
      <c r="BC262"/>
      <c r="BD262" s="159"/>
      <c r="BE262"/>
    </row>
    <row r="263" spans="2:61">
      <c r="B263" s="283">
        <v>512411</v>
      </c>
      <c r="C263" s="266" t="s">
        <v>88</v>
      </c>
      <c r="D263" s="266"/>
      <c r="E263" s="368"/>
      <c r="F263" s="267">
        <v>2635488000</v>
      </c>
      <c r="G263" s="269">
        <v>2635488000</v>
      </c>
      <c r="H263" s="269"/>
      <c r="I263" s="269">
        <f t="shared" si="573"/>
        <v>0</v>
      </c>
      <c r="J263" s="269"/>
      <c r="K263" s="269"/>
      <c r="L263" s="269"/>
      <c r="M263" s="270">
        <v>233065910</v>
      </c>
      <c r="N263" s="269"/>
      <c r="O263" s="269"/>
      <c r="P263" s="270">
        <v>245174765</v>
      </c>
      <c r="Q263" s="269"/>
      <c r="R263" s="269"/>
      <c r="S263" s="270">
        <v>361130227</v>
      </c>
      <c r="T263" s="269"/>
      <c r="U263" s="269"/>
      <c r="V263" s="271">
        <f>236089382+4745975+2372988</f>
        <v>243208345</v>
      </c>
      <c r="W263" s="269"/>
      <c r="X263" s="269"/>
      <c r="Y263" s="269">
        <f>241668914+424528</f>
        <v>242093442</v>
      </c>
      <c r="Z263" s="269"/>
      <c r="AA263" s="269"/>
      <c r="AB263" s="269">
        <f>121840910+241399832</f>
        <v>363240742</v>
      </c>
      <c r="AC263" s="269"/>
      <c r="AD263" s="269"/>
      <c r="AE263" s="269">
        <v>237142610</v>
      </c>
      <c r="AF263" s="269"/>
      <c r="AG263" s="269"/>
      <c r="AH263" s="269"/>
      <c r="AI263" s="269"/>
      <c r="AJ263" s="269"/>
      <c r="AK263" s="269"/>
      <c r="AL263" s="269"/>
      <c r="AM263" s="269"/>
      <c r="AN263" s="269"/>
      <c r="AO263" s="269"/>
      <c r="AP263" s="269"/>
      <c r="AQ263" s="269"/>
      <c r="AR263" s="269"/>
      <c r="AS263" s="269"/>
      <c r="AT263" s="269"/>
      <c r="AU263" s="269">
        <f t="shared" si="576"/>
        <v>1925056041</v>
      </c>
      <c r="AV263" s="278">
        <f t="shared" si="577"/>
        <v>73.043627631770661</v>
      </c>
      <c r="AW263" s="273">
        <f t="shared" si="578"/>
        <v>710431959</v>
      </c>
      <c r="AX263" s="272">
        <f t="shared" si="579"/>
        <v>26.956372368229335</v>
      </c>
      <c r="AY263" s="266" t="s">
        <v>565</v>
      </c>
      <c r="AZ263" t="s">
        <v>535</v>
      </c>
      <c r="BB263" s="159"/>
      <c r="BC263"/>
      <c r="BD263" s="159"/>
      <c r="BE263"/>
    </row>
    <row r="264" spans="2:61">
      <c r="B264" s="282" t="s">
        <v>2187</v>
      </c>
      <c r="C264" s="262" t="s">
        <v>3604</v>
      </c>
      <c r="D264" s="263"/>
      <c r="E264" s="367"/>
      <c r="F264" s="264">
        <f t="shared" ref="F264:G264" si="584">F265</f>
        <v>323949000</v>
      </c>
      <c r="G264" s="264">
        <f t="shared" si="584"/>
        <v>323949000</v>
      </c>
      <c r="H264" s="264">
        <f>H265</f>
        <v>323949000</v>
      </c>
      <c r="I264" s="264">
        <f t="shared" si="573"/>
        <v>0</v>
      </c>
      <c r="J264" s="264">
        <f t="shared" ref="J264:K264" si="585">SUM(J265:J275)</f>
        <v>0</v>
      </c>
      <c r="K264" s="264">
        <f t="shared" si="585"/>
        <v>0</v>
      </c>
      <c r="L264" s="264">
        <f>SUM(L265:L275)</f>
        <v>0</v>
      </c>
      <c r="M264" s="264">
        <f t="shared" ref="M264:N264" si="586">SUM(M265:M275)</f>
        <v>0</v>
      </c>
      <c r="N264" s="264">
        <f t="shared" si="586"/>
        <v>0</v>
      </c>
      <c r="O264" s="264">
        <f>SUM(O265:O275)</f>
        <v>0</v>
      </c>
      <c r="P264" s="264">
        <f t="shared" ref="P264:Q264" si="587">SUM(P265:P275)</f>
        <v>0</v>
      </c>
      <c r="Q264" s="264">
        <f t="shared" si="587"/>
        <v>0</v>
      </c>
      <c r="R264" s="264">
        <f>SUM(R265:R275)</f>
        <v>0</v>
      </c>
      <c r="S264" s="264">
        <f t="shared" ref="S264:AR264" si="588">SUM(S265:S275)</f>
        <v>0</v>
      </c>
      <c r="T264" s="264">
        <f t="shared" si="588"/>
        <v>0</v>
      </c>
      <c r="U264" s="264">
        <f t="shared" si="588"/>
        <v>0</v>
      </c>
      <c r="V264" s="264">
        <f t="shared" si="588"/>
        <v>0</v>
      </c>
      <c r="W264" s="264">
        <f t="shared" si="588"/>
        <v>0</v>
      </c>
      <c r="X264" s="264">
        <f t="shared" si="588"/>
        <v>0</v>
      </c>
      <c r="Y264" s="264">
        <f t="shared" si="588"/>
        <v>0</v>
      </c>
      <c r="Z264" s="264">
        <f t="shared" si="588"/>
        <v>0</v>
      </c>
      <c r="AA264" s="264">
        <f t="shared" si="588"/>
        <v>0</v>
      </c>
      <c r="AB264" s="264">
        <f t="shared" si="588"/>
        <v>0</v>
      </c>
      <c r="AC264" s="264">
        <f t="shared" si="588"/>
        <v>0</v>
      </c>
      <c r="AD264" s="264">
        <f t="shared" si="588"/>
        <v>0</v>
      </c>
      <c r="AE264" s="264">
        <f t="shared" si="588"/>
        <v>0</v>
      </c>
      <c r="AF264" s="264">
        <f t="shared" si="588"/>
        <v>0</v>
      </c>
      <c r="AG264" s="264">
        <f t="shared" si="588"/>
        <v>0</v>
      </c>
      <c r="AH264" s="264">
        <f t="shared" si="588"/>
        <v>0</v>
      </c>
      <c r="AI264" s="264">
        <f t="shared" si="588"/>
        <v>0</v>
      </c>
      <c r="AJ264" s="264">
        <f t="shared" si="588"/>
        <v>0</v>
      </c>
      <c r="AK264" s="264">
        <f t="shared" si="588"/>
        <v>0</v>
      </c>
      <c r="AL264" s="264">
        <f t="shared" si="588"/>
        <v>0</v>
      </c>
      <c r="AM264" s="264">
        <f t="shared" si="588"/>
        <v>0</v>
      </c>
      <c r="AN264" s="264">
        <f t="shared" si="588"/>
        <v>0</v>
      </c>
      <c r="AO264" s="264">
        <f t="shared" si="588"/>
        <v>0</v>
      </c>
      <c r="AP264" s="264">
        <f t="shared" si="588"/>
        <v>0</v>
      </c>
      <c r="AQ264" s="264">
        <f t="shared" si="588"/>
        <v>0</v>
      </c>
      <c r="AR264" s="264">
        <f t="shared" si="588"/>
        <v>0</v>
      </c>
      <c r="AS264" s="113"/>
      <c r="AT264" s="113"/>
      <c r="AU264" s="113">
        <f t="shared" ref="AU264" si="589">SUM(J264:AS264)</f>
        <v>0</v>
      </c>
      <c r="AV264" s="170">
        <f t="shared" ref="AV264" si="590">IFERROR(AU264/F264*100,0)</f>
        <v>0</v>
      </c>
      <c r="AW264" s="113">
        <f t="shared" ref="AW264" si="591">F264-AU264</f>
        <v>323949000</v>
      </c>
      <c r="AX264" s="276">
        <f t="shared" ref="AX264" si="592">AW264/F264*100</f>
        <v>100</v>
      </c>
      <c r="AY264" s="263" t="s">
        <v>565</v>
      </c>
      <c r="AZ264" t="s">
        <v>535</v>
      </c>
      <c r="BB264" s="265"/>
      <c r="BC264"/>
      <c r="BD264" s="265"/>
      <c r="BE264"/>
    </row>
    <row r="265" spans="2:61">
      <c r="B265" s="283">
        <v>512411</v>
      </c>
      <c r="C265" s="291" t="s">
        <v>88</v>
      </c>
      <c r="D265" s="291"/>
      <c r="E265" s="369"/>
      <c r="F265" s="292">
        <v>323949000</v>
      </c>
      <c r="G265" s="292">
        <v>323949000</v>
      </c>
      <c r="H265" s="292">
        <v>323949000</v>
      </c>
      <c r="I265" s="292">
        <f t="shared" si="573"/>
        <v>0</v>
      </c>
      <c r="J265" s="292"/>
      <c r="K265" s="292"/>
      <c r="L265" s="292"/>
      <c r="M265" s="293"/>
      <c r="N265" s="292"/>
      <c r="O265" s="292"/>
      <c r="P265" s="293"/>
      <c r="Q265" s="292"/>
      <c r="R265" s="292"/>
      <c r="S265" s="293"/>
      <c r="T265" s="292"/>
      <c r="U265" s="292"/>
      <c r="V265" s="294"/>
      <c r="W265" s="292"/>
      <c r="X265" s="292"/>
      <c r="Y265" s="292"/>
      <c r="Z265" s="292"/>
      <c r="AA265" s="292"/>
      <c r="AB265" s="292"/>
      <c r="AC265" s="292"/>
      <c r="AD265" s="292"/>
      <c r="AE265" s="292"/>
      <c r="AF265" s="292"/>
      <c r="AG265" s="292"/>
      <c r="AH265" s="292"/>
      <c r="AI265" s="292"/>
      <c r="AJ265" s="292"/>
      <c r="AK265" s="292"/>
      <c r="AL265" s="292"/>
      <c r="AM265" s="292"/>
      <c r="AN265" s="292"/>
      <c r="AO265" s="292"/>
      <c r="AP265" s="292"/>
      <c r="AQ265" s="292"/>
      <c r="AR265" s="292"/>
      <c r="AS265" s="292"/>
      <c r="AT265" s="292"/>
      <c r="AU265" s="292">
        <f>SUM(J265:AS265)</f>
        <v>0</v>
      </c>
      <c r="AV265" s="295">
        <f>IFERROR(AU265/F265*100,0)</f>
        <v>0</v>
      </c>
      <c r="AW265" s="296">
        <f>F265-AU265</f>
        <v>323949000</v>
      </c>
      <c r="AX265" s="297">
        <f>AW265/F265*100</f>
        <v>100</v>
      </c>
      <c r="AY265" s="291"/>
      <c r="AZ265" s="171"/>
      <c r="BA265" s="171"/>
      <c r="BB265" s="298"/>
      <c r="BC265" s="298"/>
      <c r="BD265" s="298"/>
      <c r="BE265" s="298"/>
      <c r="BF265" s="171"/>
      <c r="BG265" s="171"/>
      <c r="BH265" s="171"/>
      <c r="BI265" s="171"/>
    </row>
    <row r="268" spans="2:61">
      <c r="AG268" t="s">
        <v>7750</v>
      </c>
      <c r="AU268" s="161">
        <f>AU253+AU254+AU255+AU256+AU257+AU258+AU259+AU260+AU262</f>
        <v>2135710156</v>
      </c>
    </row>
    <row r="269" spans="2:61">
      <c r="AG269" t="s">
        <v>7751</v>
      </c>
      <c r="AU269" s="161">
        <f>AU261</f>
        <v>181402000</v>
      </c>
    </row>
    <row r="270" spans="2:61">
      <c r="AB270" s="161"/>
      <c r="AG270" t="s">
        <v>7752</v>
      </c>
      <c r="AU270" s="161">
        <f>AU263</f>
        <v>1925056041</v>
      </c>
    </row>
    <row r="271" spans="2:61">
      <c r="AU271" s="161">
        <f>SUM(AU268:AU270)</f>
        <v>4242168197</v>
      </c>
    </row>
    <row r="272" spans="2:61">
      <c r="D272" s="159"/>
      <c r="E272" s="370"/>
      <c r="F272" s="159"/>
    </row>
    <row r="273" spans="4:6">
      <c r="D273" s="159"/>
      <c r="E273" s="370"/>
      <c r="F273" s="159"/>
    </row>
    <row r="274" spans="4:6">
      <c r="D274" s="159"/>
      <c r="E274" s="370"/>
      <c r="F274" s="159"/>
    </row>
    <row r="275" spans="4:6">
      <c r="D275" s="159"/>
      <c r="E275" s="370"/>
      <c r="F275" s="159"/>
    </row>
    <row r="276" spans="4:6">
      <c r="D276" s="159"/>
      <c r="E276" s="370"/>
      <c r="F276" s="159"/>
    </row>
    <row r="277" spans="4:6">
      <c r="D277" s="159"/>
      <c r="E277" s="370"/>
      <c r="F277" s="159"/>
    </row>
    <row r="278" spans="4:6">
      <c r="D278" s="159"/>
      <c r="E278" s="370"/>
      <c r="F278" s="159"/>
    </row>
    <row r="279" spans="4:6">
      <c r="D279" s="159"/>
      <c r="E279" s="370"/>
      <c r="F279" s="159"/>
    </row>
    <row r="280" spans="4:6">
      <c r="D280" s="159"/>
      <c r="E280" s="370"/>
      <c r="F280" s="159"/>
    </row>
    <row r="281" spans="4:6">
      <c r="D281" s="159"/>
      <c r="E281" s="370"/>
      <c r="F281" s="159"/>
    </row>
    <row r="282" spans="4:6">
      <c r="D282" s="159"/>
      <c r="E282" s="370"/>
      <c r="F282" s="159"/>
    </row>
  </sheetData>
  <autoFilter ref="B4:BL246" xr:uid="{B070A0AF-EFE7-4050-AFDE-970D0A0520C8}"/>
  <mergeCells count="16">
    <mergeCell ref="Y12:AA12"/>
    <mergeCell ref="J12:L12"/>
    <mergeCell ref="M12:O12"/>
    <mergeCell ref="P12:R12"/>
    <mergeCell ref="S12:U12"/>
    <mergeCell ref="V12:X12"/>
    <mergeCell ref="AX12:AX13"/>
    <mergeCell ref="AU12:AU13"/>
    <mergeCell ref="AV12:AV13"/>
    <mergeCell ref="AW12:AW13"/>
    <mergeCell ref="AB12:AD12"/>
    <mergeCell ref="AE12:AG12"/>
    <mergeCell ref="AH12:AJ12"/>
    <mergeCell ref="AK12:AM12"/>
    <mergeCell ref="AN12:AP12"/>
    <mergeCell ref="AQ12:AS12"/>
  </mergeCells>
  <phoneticPr fontId="26" type="noConversion"/>
  <conditionalFormatting sqref="AU21:AU246">
    <cfRule type="expression" dxfId="3771" priority="8">
      <formula>ROW()=CELL("ROW")</formula>
    </cfRule>
  </conditionalFormatting>
  <conditionalFormatting sqref="AS251:AT252">
    <cfRule type="expression" dxfId="3770" priority="6">
      <formula>ROW()=CELL("ROW")</formula>
    </cfRule>
  </conditionalFormatting>
  <conditionalFormatting sqref="B252:C252">
    <cfRule type="expression" dxfId="3769" priority="5">
      <formula>AND($R$4="Ya",$Q$2=ROW())</formula>
    </cfRule>
  </conditionalFormatting>
  <conditionalFormatting sqref="AU253:AU263">
    <cfRule type="expression" dxfId="3768" priority="4">
      <formula>ROW()=CELL("ROW")</formula>
    </cfRule>
  </conditionalFormatting>
  <conditionalFormatting sqref="AS264:AT264">
    <cfRule type="expression" dxfId="3767" priority="3">
      <formula>ROW()=CELL("ROW")</formula>
    </cfRule>
  </conditionalFormatting>
  <conditionalFormatting sqref="B264:C264">
    <cfRule type="expression" dxfId="3766" priority="2">
      <formula>AND($R$4="Ya",$Q$2=ROW())</formula>
    </cfRule>
  </conditionalFormatting>
  <conditionalFormatting sqref="AW251:AW265">
    <cfRule type="cellIs" dxfId="3765" priority="1" operator="lessThan">
      <formula>0</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zoomScale="85" zoomScaleNormal="85" workbookViewId="0">
      <pane xSplit="2" ySplit="3" topLeftCell="C10" activePane="bottomRight" state="frozen"/>
      <selection pane="topRight" activeCell="C1" sqref="C1"/>
      <selection pane="bottomLeft" activeCell="A4" sqref="A4"/>
      <selection pane="bottomRight" activeCell="P22" sqref="P22"/>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 min="16" max="16" width="41.42578125" style="159" customWidth="1"/>
    <col min="17" max="17" width="9.7109375" bestFit="1" customWidth="1"/>
  </cols>
  <sheetData>
    <row r="1" spans="1:15" ht="15.75">
      <c r="A1" s="508" t="s">
        <v>7686</v>
      </c>
      <c r="B1" s="508"/>
      <c r="C1" s="508"/>
      <c r="D1" s="508"/>
      <c r="E1" s="508"/>
      <c r="F1" s="508"/>
      <c r="G1" s="508"/>
      <c r="H1" s="508"/>
      <c r="I1" s="508"/>
      <c r="J1" s="508"/>
      <c r="K1" s="508"/>
      <c r="L1" s="508"/>
      <c r="M1" s="508"/>
      <c r="N1" s="508"/>
    </row>
    <row r="2" spans="1:15" ht="15.75">
      <c r="A2" s="509" t="str">
        <f>'PER BULAN'!B5</f>
        <v>Berdasarkan DIPA Revisi 3 TA. 2022 (Tanggal 13 Juli 2022)</v>
      </c>
      <c r="B2" s="509"/>
      <c r="C2" s="509"/>
      <c r="D2" s="509"/>
      <c r="E2" s="509"/>
      <c r="F2" s="509"/>
      <c r="G2" s="509"/>
      <c r="H2" s="509"/>
      <c r="I2" s="509"/>
      <c r="J2" s="509"/>
      <c r="K2" s="509"/>
      <c r="L2" s="509"/>
      <c r="M2" s="509"/>
      <c r="N2" s="509"/>
    </row>
    <row r="3" spans="1:15" ht="15.75">
      <c r="A3" s="509" t="str">
        <f>'PER BULAN'!B6</f>
        <v>SAMPAI DENGAN 18 AGUSTUS 2022</v>
      </c>
      <c r="B3" s="509"/>
      <c r="C3" s="509"/>
      <c r="D3" s="509"/>
      <c r="E3" s="509"/>
      <c r="F3" s="509"/>
      <c r="G3" s="509"/>
      <c r="H3" s="509"/>
      <c r="I3" s="509"/>
      <c r="J3" s="509"/>
      <c r="K3" s="509"/>
      <c r="L3" s="509"/>
      <c r="M3" s="509"/>
      <c r="N3" s="509"/>
    </row>
    <row r="4" spans="1:15">
      <c r="A4" s="360"/>
      <c r="B4" s="360"/>
      <c r="C4" s="360"/>
      <c r="D4" s="360"/>
      <c r="E4" s="360"/>
      <c r="F4" s="360"/>
      <c r="G4" s="360"/>
      <c r="H4" s="360"/>
      <c r="I4" s="360"/>
      <c r="J4" s="360"/>
      <c r="K4" s="360"/>
      <c r="L4" s="360"/>
      <c r="M4" s="360"/>
      <c r="N4" s="360"/>
    </row>
    <row r="5" spans="1:15" ht="15.75">
      <c r="A5" s="328" t="s">
        <v>3878</v>
      </c>
    </row>
    <row r="6" spans="1:15">
      <c r="A6" s="517" t="s">
        <v>571</v>
      </c>
      <c r="B6" s="517" t="s">
        <v>500</v>
      </c>
      <c r="C6" s="528" t="s">
        <v>7680</v>
      </c>
      <c r="D6" s="529"/>
      <c r="E6" s="529"/>
      <c r="F6" s="529"/>
      <c r="G6" s="530"/>
      <c r="H6" s="512" t="s">
        <v>7682</v>
      </c>
      <c r="I6" s="513"/>
      <c r="J6" s="513"/>
      <c r="K6" s="513"/>
      <c r="L6" s="514"/>
      <c r="M6" s="536" t="s">
        <v>4679</v>
      </c>
      <c r="N6" s="536" t="s">
        <v>4681</v>
      </c>
    </row>
    <row r="7" spans="1:15" ht="14.45" customHeight="1">
      <c r="A7" s="518"/>
      <c r="B7" s="518"/>
      <c r="C7" s="531" t="s">
        <v>7681</v>
      </c>
      <c r="D7" s="528" t="s">
        <v>3732</v>
      </c>
      <c r="E7" s="530"/>
      <c r="F7" s="528" t="s">
        <v>3733</v>
      </c>
      <c r="G7" s="530"/>
      <c r="H7" s="515" t="s">
        <v>7683</v>
      </c>
      <c r="I7" s="512" t="s">
        <v>3732</v>
      </c>
      <c r="J7" s="514"/>
      <c r="K7" s="512" t="s">
        <v>3733</v>
      </c>
      <c r="L7" s="514"/>
      <c r="M7" s="537"/>
      <c r="N7" s="537"/>
    </row>
    <row r="8" spans="1:15" ht="14.45" customHeight="1">
      <c r="A8" s="519"/>
      <c r="B8" s="519"/>
      <c r="C8" s="532"/>
      <c r="D8" s="312" t="s">
        <v>4691</v>
      </c>
      <c r="E8" s="312" t="s">
        <v>3729</v>
      </c>
      <c r="F8" s="312" t="s">
        <v>4691</v>
      </c>
      <c r="G8" s="312" t="s">
        <v>3729</v>
      </c>
      <c r="H8" s="516"/>
      <c r="I8" s="443" t="s">
        <v>4691</v>
      </c>
      <c r="J8" s="443" t="s">
        <v>3729</v>
      </c>
      <c r="K8" s="443" t="s">
        <v>4691</v>
      </c>
      <c r="L8" s="443" t="s">
        <v>3729</v>
      </c>
      <c r="M8" s="538"/>
      <c r="N8" s="538"/>
    </row>
    <row r="9" spans="1:15">
      <c r="A9" s="522"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23"/>
      <c r="B10" s="139" t="s">
        <v>3734</v>
      </c>
      <c r="C10" s="115" cm="1">
        <f t="array" ref="C10">SUM(_xlfn._xlws.FILTER(SP2D[DIPA_REVISI3],SP2D[Komponen]=$B10,0))</f>
        <v>2195658000</v>
      </c>
      <c r="D10" s="115" cm="1">
        <f t="array" ref="D10">SUM(_xlfn._xlws.FILTER(SP2D[Realisasi],SP2D[Komponen]=$B10,0))</f>
        <v>947702314</v>
      </c>
      <c r="E10" s="167">
        <f t="shared" ref="E10:E25" si="0">IFERROR(D10/C10*100,0)</f>
        <v>43.162565117153946</v>
      </c>
      <c r="F10" s="115">
        <f t="shared" ref="F10:F25" si="1">C10-D10</f>
        <v>1247955686</v>
      </c>
      <c r="G10" s="167">
        <f t="shared" ref="G10:G25" si="2">IFERROR(F10/C10*100,0)</f>
        <v>56.837434882846047</v>
      </c>
      <c r="H10" s="115" cm="1">
        <f t="array" ref="H10">SUM(_xlfn._xlws.FILTER(SP2D[Pagu-Blokir],SP2D[Komponen]=$B10,0))</f>
        <v>2095658000</v>
      </c>
      <c r="I10" s="115">
        <f t="shared" ref="I10:I12" si="3">D10</f>
        <v>947702314</v>
      </c>
      <c r="J10" s="167">
        <f t="shared" ref="J10:J25" si="4">IFERROR(I10/H10*100,0)</f>
        <v>45.222183867787585</v>
      </c>
      <c r="K10" s="115">
        <f t="shared" ref="K10:K25" si="5">H10-I10</f>
        <v>1147955686</v>
      </c>
      <c r="L10" s="167">
        <f t="shared" ref="L10:L25" si="6">IFERROR(K10/H10*100,0)</f>
        <v>54.777816132212408</v>
      </c>
      <c r="M10" s="115" cm="1">
        <f t="array" ref="M10">SUM(_xlfn._xlws.FILTER(SP2D[Blokir AA ke 1],SP2D[Komponen]=$B10,0))</f>
        <v>100000000</v>
      </c>
      <c r="N10" s="115" cm="1">
        <f t="array" ref="N10">SUM(_xlfn._xlws.FILTER(SP2D[Blokir AA ke 2],SP2D[Komponen]=$B10,0))</f>
        <v>0</v>
      </c>
    </row>
    <row r="11" spans="1:15">
      <c r="A11" s="523"/>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23"/>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24"/>
      <c r="B13" s="452" t="s">
        <v>4687</v>
      </c>
      <c r="C13" s="453">
        <f>SUM(C9:C12)</f>
        <v>4328014000</v>
      </c>
      <c r="D13" s="453">
        <f>SUM(D9:D12)</f>
        <v>2275241963</v>
      </c>
      <c r="E13" s="454">
        <f t="shared" si="0"/>
        <v>52.570115600365433</v>
      </c>
      <c r="F13" s="453">
        <f t="shared" si="1"/>
        <v>2052772037</v>
      </c>
      <c r="G13" s="454">
        <f t="shared" si="2"/>
        <v>47.429884399634567</v>
      </c>
      <c r="H13" s="453">
        <f>SUM(H9:H12)</f>
        <v>3618462000</v>
      </c>
      <c r="I13" s="453">
        <f>SUM(I9:I12)</f>
        <v>2275241963</v>
      </c>
      <c r="J13" s="454">
        <f t="shared" si="4"/>
        <v>62.878702691917177</v>
      </c>
      <c r="K13" s="453">
        <f t="shared" si="5"/>
        <v>1343220037</v>
      </c>
      <c r="L13" s="454">
        <f t="shared" si="6"/>
        <v>37.121297308082831</v>
      </c>
      <c r="M13" s="453">
        <f>SUM(M9:M12)</f>
        <v>100000000</v>
      </c>
      <c r="N13" s="453">
        <f>SUM(N9:N12)</f>
        <v>609552000</v>
      </c>
    </row>
    <row r="14" spans="1:15" ht="15" customHeight="1">
      <c r="A14" s="522" t="s">
        <v>532</v>
      </c>
      <c r="B14" s="166" t="s">
        <v>533</v>
      </c>
      <c r="C14" s="115" cm="1">
        <f t="array" ref="C14">SUM(_xlfn._xlws.FILTER(SP2D[DIPA_REVISI3],SP2D[Subkoordinator]=$B14,0))-C15</f>
        <v>768918000</v>
      </c>
      <c r="D14" s="115" cm="1">
        <f t="array" ref="D14">SUM(_xlfn._xlws.FILTER(SP2D[Realisasi],SP2D[Subkoordinator]=$B14,0))-D15</f>
        <v>158511126</v>
      </c>
      <c r="E14" s="167">
        <f t="shared" si="0"/>
        <v>20.614828369214923</v>
      </c>
      <c r="F14" s="115">
        <f t="shared" si="1"/>
        <v>610406874</v>
      </c>
      <c r="G14" s="167">
        <f t="shared" si="2"/>
        <v>79.385171630785081</v>
      </c>
      <c r="H14" s="115" cm="1">
        <f t="array" ref="H14">SUM(_xlfn._xlws.FILTER(SP2D[Pagu-Blokir],SP2D[Subkoordinator]=$B14,0))-H15</f>
        <v>293918000</v>
      </c>
      <c r="I14" s="115">
        <f t="shared" ref="I14:I16" si="7">D14</f>
        <v>158511126</v>
      </c>
      <c r="J14" s="167">
        <f t="shared" si="4"/>
        <v>53.930390789267754</v>
      </c>
      <c r="K14" s="115">
        <f t="shared" si="5"/>
        <v>135406874</v>
      </c>
      <c r="L14" s="167">
        <f t="shared" si="6"/>
        <v>46.069609210732246</v>
      </c>
      <c r="M14" s="115" cm="1">
        <f t="array" ref="M14">SUM(_xlfn._xlws.FILTER(SP2D[Blokir AA ke 1],SP2D[Subkoordinator]=$B14,0))</f>
        <v>0</v>
      </c>
      <c r="N14" s="115" cm="1">
        <f t="array" ref="N14">SUM(_xlfn._xlws.FILTER(SP2D[Blokir AA ke 2],SP2D[Subkoordinator]=$B14,0))-N15</f>
        <v>475000000</v>
      </c>
    </row>
    <row r="15" spans="1:15">
      <c r="A15" s="523"/>
      <c r="B15" s="139" t="s">
        <v>3803</v>
      </c>
      <c r="C15" s="115" cm="1">
        <f t="array" ref="C15">SUM(_xlfn._xlws.FILTER(SP2D[DIPA_REVISI3],SP2D[Kegiatan]=$B15,0))</f>
        <v>8582500000</v>
      </c>
      <c r="D15" s="115" cm="1">
        <f t="array" ref="D15">SUM(_xlfn._xlws.FILTER(SP2D[Realisasi],SP2D[Kegiatan]=$B15,0))</f>
        <v>4939644598</v>
      </c>
      <c r="E15" s="167">
        <f t="shared" si="0"/>
        <v>57.554845301485578</v>
      </c>
      <c r="F15" s="115">
        <f t="shared" si="1"/>
        <v>3642855402</v>
      </c>
      <c r="G15" s="167">
        <f t="shared" si="2"/>
        <v>42.445154698514422</v>
      </c>
      <c r="H15" s="115" cm="1">
        <f t="array" ref="H15">SUM(_xlfn._xlws.FILTER(SP2D[Pagu-Blokir],SP2D[Kegiatan]=$B15,0))</f>
        <v>8582500000</v>
      </c>
      <c r="I15" s="115">
        <f t="shared" si="7"/>
        <v>4939644598</v>
      </c>
      <c r="J15" s="167">
        <f t="shared" si="4"/>
        <v>57.554845301485578</v>
      </c>
      <c r="K15" s="115">
        <f t="shared" si="5"/>
        <v>3642855402</v>
      </c>
      <c r="L15" s="167">
        <f t="shared" si="6"/>
        <v>42.445154698514422</v>
      </c>
      <c r="M15" s="115" cm="1">
        <f t="array" ref="M15">SUM(_xlfn._xlws.FILTER(SP2D[Blokir AA ke 1],SP2D[Kegiatan]=$B15,0))</f>
        <v>0</v>
      </c>
      <c r="N15" s="115" cm="1">
        <f t="array" ref="N15">SUM(_xlfn._xlws.FILTER(SP2D[Blokir AA ke 2],SP2D[Kegiatan]=$B15,0))</f>
        <v>0</v>
      </c>
      <c r="O15" s="161"/>
    </row>
    <row r="16" spans="1:15">
      <c r="A16" s="523"/>
      <c r="B16" s="166" t="s">
        <v>570</v>
      </c>
      <c r="C16" s="115" cm="1">
        <f t="array" ref="C16">SUM(_xlfn._xlws.FILTER(SP2D[DIPA_REVISI3],SP2D[Subkoordinator]=$B16,0))</f>
        <v>633732000</v>
      </c>
      <c r="D16" s="115" cm="1">
        <f t="array" ref="D16">SUM(_xlfn._xlws.FILTER(SP2D[Realisasi],SP2D[Subkoordinator]=$B16,0))</f>
        <v>122390956</v>
      </c>
      <c r="E16" s="167">
        <f t="shared" si="0"/>
        <v>19.312730933580756</v>
      </c>
      <c r="F16" s="115">
        <f t="shared" si="1"/>
        <v>511341044</v>
      </c>
      <c r="G16" s="167">
        <f t="shared" si="2"/>
        <v>80.687269066419248</v>
      </c>
      <c r="H16" s="115" cm="1">
        <f t="array" ref="H16">SUM(_xlfn._xlws.FILTER(SP2D[Pagu-Blokir],SP2D[Subkoordinator]=$B16,0))</f>
        <v>169798000</v>
      </c>
      <c r="I16" s="115">
        <f t="shared" si="7"/>
        <v>122390956</v>
      </c>
      <c r="J16" s="167">
        <f t="shared" si="4"/>
        <v>72.080328390204826</v>
      </c>
      <c r="K16" s="115">
        <f t="shared" si="5"/>
        <v>47407044</v>
      </c>
      <c r="L16" s="167">
        <f t="shared" si="6"/>
        <v>27.919671609795166</v>
      </c>
      <c r="M16" s="115" cm="1">
        <f t="array" ref="M16">SUM(_xlfn._xlws.FILTER(SP2D[Blokir AA ke 1],SP2D[Subkoordinator]=$B16,0))</f>
        <v>0</v>
      </c>
      <c r="N16" s="115" cm="1">
        <f t="array" ref="N16">SUM(_xlfn._xlws.FILTER(SP2D[Blokir AA ke 2],SP2D[Subkoordinator]=$B16,0))</f>
        <v>463934000</v>
      </c>
    </row>
    <row r="17" spans="1:17">
      <c r="A17" s="524"/>
      <c r="B17" s="452" t="s">
        <v>4688</v>
      </c>
      <c r="C17" s="453">
        <f>SUM(C14:C16)</f>
        <v>9985150000</v>
      </c>
      <c r="D17" s="453">
        <f>SUM(D14:D16)</f>
        <v>5220546680</v>
      </c>
      <c r="E17" s="454">
        <f t="shared" si="0"/>
        <v>52.283107214213111</v>
      </c>
      <c r="F17" s="453">
        <f t="shared" si="1"/>
        <v>4764603320</v>
      </c>
      <c r="G17" s="454">
        <f t="shared" si="2"/>
        <v>47.716892785786897</v>
      </c>
      <c r="H17" s="453">
        <f>SUM(H14:H16)</f>
        <v>9046216000</v>
      </c>
      <c r="I17" s="453">
        <f>SUM(I14:I16)</f>
        <v>5220546680</v>
      </c>
      <c r="J17" s="454">
        <f t="shared" si="4"/>
        <v>57.709728354927627</v>
      </c>
      <c r="K17" s="453">
        <f t="shared" si="5"/>
        <v>3825669320</v>
      </c>
      <c r="L17" s="454">
        <f t="shared" si="6"/>
        <v>42.290271645072366</v>
      </c>
      <c r="M17" s="453">
        <f t="shared" ref="M17:N17" si="8">SUM(M14:M16)</f>
        <v>0</v>
      </c>
      <c r="N17" s="453">
        <f t="shared" si="8"/>
        <v>938934000</v>
      </c>
    </row>
    <row r="18" spans="1:17" ht="15" customHeight="1">
      <c r="A18" s="522" t="s">
        <v>524</v>
      </c>
      <c r="B18" s="166" t="s">
        <v>525</v>
      </c>
      <c r="C18" s="115" cm="1">
        <f t="array" ref="C18">SUM(_xlfn._xlws.FILTER(SP2D[DIPA_REVISI3],SP2D[Subkoordinator]=$B18,0))</f>
        <v>474100000</v>
      </c>
      <c r="D18" s="115" cm="1">
        <f t="array" ref="D18">SUM(_xlfn._xlws.FILTER(SP2D[Realisasi],SP2D[Subkoordinator]=$B18,0))</f>
        <v>156810590</v>
      </c>
      <c r="E18" s="167">
        <f t="shared" si="0"/>
        <v>33.075425015819448</v>
      </c>
      <c r="F18" s="115">
        <f t="shared" si="1"/>
        <v>317289410</v>
      </c>
      <c r="G18" s="167">
        <f t="shared" si="2"/>
        <v>66.924574984180552</v>
      </c>
      <c r="H18" s="115" cm="1">
        <f t="array" ref="H18">SUM(_xlfn._xlws.FILTER(SP2D[Pagu-Blokir],SP2D[Subkoordinator]=$B18,0))</f>
        <v>207606000</v>
      </c>
      <c r="I18" s="115">
        <f t="shared" ref="I18:I19" si="9">D18</f>
        <v>156810590</v>
      </c>
      <c r="J18" s="167">
        <f t="shared" si="4"/>
        <v>75.5327832528925</v>
      </c>
      <c r="K18" s="115">
        <f t="shared" si="5"/>
        <v>50795410</v>
      </c>
      <c r="L18" s="167">
        <f t="shared" si="6"/>
        <v>24.4672167471075</v>
      </c>
      <c r="M18" s="115" cm="1">
        <f t="array" ref="M18">SUM(_xlfn._xlws.FILTER(SP2D[Blokir AA ke 1],SP2D[Subkoordinator]=$B18,0))</f>
        <v>0</v>
      </c>
      <c r="N18" s="115" cm="1">
        <f t="array" ref="N18">SUM(_xlfn._xlws.FILTER(SP2D[Blokir AA ke 2],SP2D[Subkoordinator]=$B18,0))</f>
        <v>266494000</v>
      </c>
    </row>
    <row r="19" spans="1:17">
      <c r="A19" s="523"/>
      <c r="B19" s="166" t="s">
        <v>527</v>
      </c>
      <c r="C19" s="115" cm="1">
        <f t="array" ref="C19">SUM(_xlfn._xlws.FILTER(SP2D[DIPA_REVISI3],SP2D[Subkoordinator]=$B19,0))</f>
        <v>804500000</v>
      </c>
      <c r="D19" s="115" cm="1">
        <f t="array" ref="D19">SUM(_xlfn._xlws.FILTER(SP2D[Realisasi],SP2D[Subkoordinator]=$B19,0))</f>
        <v>89666585</v>
      </c>
      <c r="E19" s="167">
        <f t="shared" si="0"/>
        <v>11.145628962088255</v>
      </c>
      <c r="F19" s="115">
        <f t="shared" si="1"/>
        <v>714833415</v>
      </c>
      <c r="G19" s="167">
        <f t="shared" si="2"/>
        <v>88.854371037911747</v>
      </c>
      <c r="H19" s="115" cm="1">
        <f t="array" ref="H19">SUM(_xlfn._xlws.FILTER(SP2D[Pagu-Blokir],SP2D[Subkoordinator]=$B19,0))</f>
        <v>164763000</v>
      </c>
      <c r="I19" s="115">
        <f t="shared" si="9"/>
        <v>89666585</v>
      </c>
      <c r="J19" s="167">
        <f t="shared" si="4"/>
        <v>54.421553989670016</v>
      </c>
      <c r="K19" s="115">
        <f t="shared" si="5"/>
        <v>75096415</v>
      </c>
      <c r="L19" s="167">
        <f t="shared" si="6"/>
        <v>45.578446010329984</v>
      </c>
      <c r="M19" s="115" cm="1">
        <f t="array" ref="M19">SUM(_xlfn._xlws.FILTER(SP2D[Blokir AA ke 1],SP2D[Subkoordinator]=$B19,0))</f>
        <v>0</v>
      </c>
      <c r="N19" s="115" cm="1">
        <f t="array" ref="N19">SUM(_xlfn._xlws.FILTER(SP2D[Blokir AA ke 2],SP2D[Subkoordinator]=$B19,0))</f>
        <v>639737000</v>
      </c>
      <c r="O19" s="161"/>
    </row>
    <row r="20" spans="1:17">
      <c r="A20" s="524"/>
      <c r="B20" s="452" t="s">
        <v>4689</v>
      </c>
      <c r="C20" s="453">
        <f>SUM(C18:C19)</f>
        <v>1278600000</v>
      </c>
      <c r="D20" s="453">
        <f>SUM(D18:D19)</f>
        <v>246477175</v>
      </c>
      <c r="E20" s="454">
        <f t="shared" si="0"/>
        <v>19.27711363991866</v>
      </c>
      <c r="F20" s="453">
        <f t="shared" si="1"/>
        <v>1032122825</v>
      </c>
      <c r="G20" s="454">
        <f t="shared" si="2"/>
        <v>80.722886360081333</v>
      </c>
      <c r="H20" s="453">
        <f>SUM(H18:H19)</f>
        <v>372369000</v>
      </c>
      <c r="I20" s="453">
        <f>SUM(I18:I19)</f>
        <v>246477175</v>
      </c>
      <c r="J20" s="454">
        <f t="shared" si="4"/>
        <v>66.191647263869982</v>
      </c>
      <c r="K20" s="453">
        <f t="shared" si="5"/>
        <v>125891825</v>
      </c>
      <c r="L20" s="454">
        <f t="shared" si="6"/>
        <v>33.808352736130018</v>
      </c>
      <c r="M20" s="453">
        <f t="shared" ref="M20:N20" si="10">SUM(M18:M19)</f>
        <v>0</v>
      </c>
      <c r="N20" s="453">
        <f t="shared" si="10"/>
        <v>906231000</v>
      </c>
    </row>
    <row r="21" spans="1:17" ht="15" customHeight="1">
      <c r="A21" s="522" t="s">
        <v>528</v>
      </c>
      <c r="B21" s="166" t="s">
        <v>529</v>
      </c>
      <c r="C21" s="115" cm="1">
        <f t="array" ref="C21">SUM(_xlfn._xlws.FILTER(SP2D[DIPA_REVISI3],SP2D[Subkoordinator]=$B21,0))</f>
        <v>686300000</v>
      </c>
      <c r="D21" s="115" cm="1">
        <f t="array" ref="D21">SUM(_xlfn._xlws.FILTER(SP2D[Realisasi],SP2D[Subkoordinator]=$B21,0))</f>
        <v>365968440</v>
      </c>
      <c r="E21" s="167">
        <f t="shared" si="0"/>
        <v>53.324849191315749</v>
      </c>
      <c r="F21" s="115">
        <f t="shared" si="1"/>
        <v>320331560</v>
      </c>
      <c r="G21" s="167">
        <f t="shared" si="2"/>
        <v>46.675150808684251</v>
      </c>
      <c r="H21" s="115" cm="1">
        <f t="array" ref="H21">SUM(_xlfn._xlws.FILTER(SP2D[Pagu-Blokir],SP2D[Subkoordinator]=$B21,0))</f>
        <v>686300000</v>
      </c>
      <c r="I21" s="115">
        <f t="shared" ref="I21:I22" si="11">D21</f>
        <v>365968440</v>
      </c>
      <c r="J21" s="167">
        <f t="shared" si="4"/>
        <v>53.324849191315749</v>
      </c>
      <c r="K21" s="115">
        <f t="shared" si="5"/>
        <v>320331560</v>
      </c>
      <c r="L21" s="167">
        <f t="shared" si="6"/>
        <v>46.675150808684251</v>
      </c>
      <c r="M21" s="115" cm="1">
        <f t="array" ref="M21">SUM(_xlfn._xlws.FILTER(SP2D[Blokir AA ke 1],SP2D[Subkoordinator]=$B21,0))</f>
        <v>0</v>
      </c>
      <c r="N21" s="115" cm="1">
        <f t="array" ref="N21">SUM(_xlfn._xlws.FILTER(SP2D[Blokir AA ke 2],SP2D[Subkoordinator]=$B21,0))</f>
        <v>0</v>
      </c>
    </row>
    <row r="22" spans="1:17">
      <c r="A22" s="523"/>
      <c r="B22" s="166" t="s">
        <v>531</v>
      </c>
      <c r="C22" s="115" cm="1">
        <f t="array" ref="C22">SUM(_xlfn._xlws.FILTER(SP2D[DIPA_REVISI3],SP2D[Subkoordinator]=$B22,0))</f>
        <v>585100000</v>
      </c>
      <c r="D22" s="115" cm="1">
        <f t="array" ref="D22">SUM(_xlfn._xlws.FILTER(SP2D[Realisasi],SP2D[Subkoordinator]=$B22,0))</f>
        <v>95249218</v>
      </c>
      <c r="E22" s="167">
        <f t="shared" si="0"/>
        <v>16.279134848743805</v>
      </c>
      <c r="F22" s="115">
        <f t="shared" si="1"/>
        <v>489850782</v>
      </c>
      <c r="G22" s="167">
        <f t="shared" si="2"/>
        <v>83.720865151256191</v>
      </c>
      <c r="H22" s="115" cm="1">
        <f t="array" ref="H22">SUM(_xlfn._xlws.FILTER(SP2D[Pagu-Blokir],SP2D[Subkoordinator]=$B22,0))</f>
        <v>152457000</v>
      </c>
      <c r="I22" s="115">
        <f t="shared" si="11"/>
        <v>95249218</v>
      </c>
      <c r="J22" s="167">
        <f t="shared" si="4"/>
        <v>62.476119823950363</v>
      </c>
      <c r="K22" s="115">
        <f t="shared" si="5"/>
        <v>57207782</v>
      </c>
      <c r="L22" s="167">
        <f t="shared" si="6"/>
        <v>37.523880176049637</v>
      </c>
      <c r="M22" s="115" cm="1">
        <f t="array" ref="M22">SUM(_xlfn._xlws.FILTER(SP2D[Blokir AA ke 1],SP2D[Subkoordinator]=$B22,0))</f>
        <v>0</v>
      </c>
      <c r="N22" s="115" cm="1">
        <f t="array" ref="N22">SUM(_xlfn._xlws.FILTER(SP2D[Blokir AA ke 2],SP2D[Subkoordinator]=$B22,0))</f>
        <v>432643000</v>
      </c>
    </row>
    <row r="23" spans="1:17">
      <c r="A23" s="524"/>
      <c r="B23" s="452" t="s">
        <v>4690</v>
      </c>
      <c r="C23" s="453">
        <f>SUM(C21:C22)</f>
        <v>1271400000</v>
      </c>
      <c r="D23" s="453">
        <f>SUM(D21:D22)</f>
        <v>461217658</v>
      </c>
      <c r="E23" s="454">
        <f t="shared" si="0"/>
        <v>36.276361333962562</v>
      </c>
      <c r="F23" s="453">
        <f t="shared" si="1"/>
        <v>810182342</v>
      </c>
      <c r="G23" s="454">
        <f t="shared" si="2"/>
        <v>63.723638666037438</v>
      </c>
      <c r="H23" s="453">
        <f>SUM(H21:H22)</f>
        <v>838757000</v>
      </c>
      <c r="I23" s="453">
        <f>SUM(I21:I22)</f>
        <v>461217658</v>
      </c>
      <c r="J23" s="454">
        <f t="shared" si="4"/>
        <v>54.988233540822904</v>
      </c>
      <c r="K23" s="453">
        <f t="shared" si="5"/>
        <v>377539342</v>
      </c>
      <c r="L23" s="454">
        <f t="shared" si="6"/>
        <v>45.011766459177096</v>
      </c>
      <c r="M23" s="453">
        <f t="shared" ref="M23:N23" si="12">SUM(M21:M22)</f>
        <v>0</v>
      </c>
      <c r="N23" s="453">
        <f t="shared" si="12"/>
        <v>432643000</v>
      </c>
    </row>
    <row r="24" spans="1:17">
      <c r="A24" s="525" t="s">
        <v>3735</v>
      </c>
      <c r="B24" s="525"/>
      <c r="C24" s="446">
        <f>C13++C17+C20+C23</f>
        <v>16863164000</v>
      </c>
      <c r="D24" s="446">
        <f>D13++D17+D20+D23</f>
        <v>8203483476</v>
      </c>
      <c r="E24" s="447">
        <f t="shared" si="0"/>
        <v>48.647356308697468</v>
      </c>
      <c r="F24" s="446">
        <f t="shared" si="1"/>
        <v>8659680524</v>
      </c>
      <c r="G24" s="447">
        <f t="shared" si="2"/>
        <v>51.352643691302532</v>
      </c>
      <c r="H24" s="144">
        <f>H13++H17+H20+H23</f>
        <v>13875804000</v>
      </c>
      <c r="I24" s="144">
        <f>I13++I17+I20+I23</f>
        <v>8203483476</v>
      </c>
      <c r="J24" s="461">
        <f t="shared" si="4"/>
        <v>59.120779422943706</v>
      </c>
      <c r="K24" s="144">
        <f t="shared" si="5"/>
        <v>5672320524</v>
      </c>
      <c r="L24" s="461">
        <f t="shared" si="6"/>
        <v>40.879220577056294</v>
      </c>
      <c r="M24" s="451">
        <f t="shared" ref="M24:N24" si="13">M13++M17+M20+M23</f>
        <v>100000000</v>
      </c>
      <c r="N24" s="451">
        <f t="shared" si="13"/>
        <v>2887360000</v>
      </c>
      <c r="O24" s="159"/>
    </row>
    <row r="25" spans="1:17">
      <c r="A25" s="520" t="s">
        <v>4685</v>
      </c>
      <c r="B25" s="521"/>
      <c r="C25" s="448">
        <f>C24</f>
        <v>16863164000</v>
      </c>
      <c r="D25" s="449">
        <f>D24</f>
        <v>8203483476</v>
      </c>
      <c r="E25" s="450">
        <f t="shared" si="0"/>
        <v>48.647356308697468</v>
      </c>
      <c r="F25" s="449">
        <f t="shared" si="1"/>
        <v>8659680524</v>
      </c>
      <c r="G25" s="450">
        <f t="shared" si="2"/>
        <v>51.352643691302532</v>
      </c>
      <c r="H25" s="462">
        <f>H24</f>
        <v>13875804000</v>
      </c>
      <c r="I25" s="463">
        <f>I24</f>
        <v>8203483476</v>
      </c>
      <c r="J25" s="464">
        <f t="shared" si="4"/>
        <v>59.120779422943706</v>
      </c>
      <c r="K25" s="463">
        <f t="shared" si="5"/>
        <v>5672320524</v>
      </c>
      <c r="L25" s="464">
        <f t="shared" si="6"/>
        <v>40.879220577056294</v>
      </c>
      <c r="M25" s="542">
        <f>SUM(M24,N24)</f>
        <v>2987360000</v>
      </c>
      <c r="N25" s="543"/>
      <c r="O25" s="161"/>
    </row>
    <row r="28" spans="1:17" ht="15.75">
      <c r="A28" s="328" t="s">
        <v>3885</v>
      </c>
      <c r="P28" s="159">
        <f>I25</f>
        <v>8203483476</v>
      </c>
      <c r="Q28" s="479">
        <v>44775</v>
      </c>
    </row>
    <row r="29" spans="1:17" ht="14.45" customHeight="1">
      <c r="A29" s="533" t="s">
        <v>3871</v>
      </c>
      <c r="B29" s="533" t="s">
        <v>3872</v>
      </c>
      <c r="C29" s="528" t="s">
        <v>7680</v>
      </c>
      <c r="D29" s="529"/>
      <c r="E29" s="529"/>
      <c r="F29" s="529"/>
      <c r="G29" s="530"/>
      <c r="H29" s="512" t="s">
        <v>7682</v>
      </c>
      <c r="I29" s="513"/>
      <c r="J29" s="513"/>
      <c r="K29" s="513"/>
      <c r="L29" s="514"/>
      <c r="M29" s="536" t="s">
        <v>4679</v>
      </c>
      <c r="N29" s="536" t="s">
        <v>4681</v>
      </c>
      <c r="P29" s="159">
        <v>8037886086</v>
      </c>
      <c r="Q29" s="479">
        <v>44774</v>
      </c>
    </row>
    <row r="30" spans="1:17">
      <c r="A30" s="534"/>
      <c r="B30" s="534"/>
      <c r="C30" s="531" t="s">
        <v>7681</v>
      </c>
      <c r="D30" s="528" t="s">
        <v>3732</v>
      </c>
      <c r="E30" s="530"/>
      <c r="F30" s="528" t="s">
        <v>3733</v>
      </c>
      <c r="G30" s="530"/>
      <c r="H30" s="515" t="s">
        <v>7683</v>
      </c>
      <c r="I30" s="512" t="s">
        <v>3732</v>
      </c>
      <c r="J30" s="514"/>
      <c r="K30" s="512" t="s">
        <v>3733</v>
      </c>
      <c r="L30" s="514"/>
      <c r="M30" s="537"/>
      <c r="N30" s="537"/>
      <c r="P30" s="159">
        <f>P28-P29</f>
        <v>165597390</v>
      </c>
      <c r="Q30" s="349">
        <f>P30/H25*100</f>
        <v>1.1934255485303771</v>
      </c>
    </row>
    <row r="31" spans="1:17">
      <c r="A31" s="535"/>
      <c r="B31" s="535"/>
      <c r="C31" s="532"/>
      <c r="D31" s="312" t="s">
        <v>4691</v>
      </c>
      <c r="E31" s="312" t="s">
        <v>3729</v>
      </c>
      <c r="F31" s="312" t="s">
        <v>4691</v>
      </c>
      <c r="G31" s="312" t="s">
        <v>3729</v>
      </c>
      <c r="H31" s="516"/>
      <c r="I31" s="443" t="s">
        <v>4691</v>
      </c>
      <c r="J31" s="443" t="s">
        <v>3729</v>
      </c>
      <c r="K31" s="443" t="s">
        <v>4691</v>
      </c>
      <c r="L31" s="443" t="s">
        <v>3729</v>
      </c>
      <c r="M31" s="538"/>
      <c r="N31" s="538"/>
      <c r="Q31">
        <v>57.93</v>
      </c>
    </row>
    <row r="32" spans="1:17">
      <c r="A32" s="146">
        <v>1</v>
      </c>
      <c r="B32" s="147" t="s">
        <v>3873</v>
      </c>
      <c r="C32" s="148">
        <f>SUM(C33:C34)</f>
        <v>16207230000</v>
      </c>
      <c r="D32" s="148">
        <f>SUM(D33:D34)</f>
        <v>7549283476</v>
      </c>
      <c r="E32" s="444">
        <f t="shared" ref="E32:E35" si="14">IFERROR(D32/C32*100,0)</f>
        <v>46.579726924341792</v>
      </c>
      <c r="F32" s="148">
        <f>SUM(F33:F34)</f>
        <v>8657946524</v>
      </c>
      <c r="G32" s="444">
        <f t="shared" ref="G32:G35" si="15">IFERROR(F32/C32*100,0)</f>
        <v>53.420273075658208</v>
      </c>
      <c r="H32" s="148">
        <f>SUM(H33:H34)</f>
        <v>13221604000</v>
      </c>
      <c r="I32" s="148">
        <f>SUM(I33:I34)</f>
        <v>7549283476</v>
      </c>
      <c r="J32" s="444">
        <f t="shared" ref="J32:J35" si="16">IFERROR(I32/H32*100,0)</f>
        <v>57.098090942672307</v>
      </c>
      <c r="K32" s="148">
        <f>SUM(K33:K34)</f>
        <v>5672320524</v>
      </c>
      <c r="L32" s="444">
        <f t="shared" ref="L32:L35" si="17">IFERROR(K32/H32*100,0)</f>
        <v>42.901909057327686</v>
      </c>
      <c r="M32" s="148">
        <f t="shared" ref="M32:N32" si="18">SUM(M33:M34)</f>
        <v>100000000</v>
      </c>
      <c r="N32" s="148">
        <f t="shared" si="18"/>
        <v>2885626000</v>
      </c>
    </row>
    <row r="33" spans="1:16">
      <c r="A33" s="155"/>
      <c r="B33" s="151" t="s">
        <v>3874</v>
      </c>
      <c r="C33" s="152" cm="1">
        <f t="array" ref="C33">SUM(_xlfn._xlws.FILTER(SP2D[DIPA_REVISI3],SP2D[Jenis Belanja]="Belanja Barang Operasional",0))</f>
        <v>2195658000</v>
      </c>
      <c r="D33" s="152" cm="1">
        <f t="array" ref="D33">SUM(_xlfn._xlws.FILTER(SP2D[Realisasi],SP2D[Jenis Belanja]="Belanja Barang Operasional",0))</f>
        <v>947702314</v>
      </c>
      <c r="E33" s="445">
        <f t="shared" si="14"/>
        <v>43.162565117153946</v>
      </c>
      <c r="F33" s="115">
        <f t="shared" ref="F33:F34" si="19">C33-D33</f>
        <v>1247955686</v>
      </c>
      <c r="G33" s="445">
        <f t="shared" si="15"/>
        <v>56.837434882846047</v>
      </c>
      <c r="H33" s="152" cm="1">
        <f t="array" ref="H33">SUM(_xlfn._xlws.FILTER(SP2D[Pagu-Blokir],SP2D[Jenis Belanja]="Belanja Barang Operasional",0))</f>
        <v>2095658000</v>
      </c>
      <c r="I33" s="152">
        <f t="shared" ref="I33:I34" si="20">D33</f>
        <v>947702314</v>
      </c>
      <c r="J33" s="445">
        <f t="shared" si="16"/>
        <v>45.222183867787585</v>
      </c>
      <c r="K33" s="152">
        <f t="shared" ref="K33:K34" si="21">H33-I33</f>
        <v>1147955686</v>
      </c>
      <c r="L33" s="445">
        <f t="shared" si="17"/>
        <v>54.777816132212408</v>
      </c>
      <c r="M33" s="152" cm="1">
        <f t="array" ref="M33">SUM(_xlfn._xlws.FILTER(SP2D[Blokir AA ke 1],SP2D[Jenis Belanja]="Belanja Barang Operasional",0))</f>
        <v>100000000</v>
      </c>
      <c r="N33" s="152" cm="1">
        <f t="array" ref="N33">SUM(_xlfn._xlws.FILTER(SP2D[Blokir AA ke 2],SP2D[Jenis Belanja]="Belanja Barang Operasional",0))</f>
        <v>0</v>
      </c>
    </row>
    <row r="34" spans="1:16">
      <c r="A34" s="155"/>
      <c r="B34" s="151" t="s">
        <v>4684</v>
      </c>
      <c r="C34" s="152" cm="1">
        <f t="array" ref="C34">SUM(_xlfn._xlws.FILTER(SP2D[DIPA_REVISI3],SP2D[Jenis Belanja]="Belanja Barang Non Operasional",0))</f>
        <v>14011572000</v>
      </c>
      <c r="D34" s="152" cm="1">
        <f t="array" ref="D34">SUM(_xlfn._xlws.FILTER(SP2D[Realisasi],SP2D[Jenis Belanja]="Belanja Barang Non Operasional",0))</f>
        <v>6601581162</v>
      </c>
      <c r="E34" s="445">
        <f t="shared" si="14"/>
        <v>47.115207073124985</v>
      </c>
      <c r="F34" s="115">
        <f t="shared" si="19"/>
        <v>7409990838</v>
      </c>
      <c r="G34" s="445">
        <f t="shared" si="15"/>
        <v>52.884792926875015</v>
      </c>
      <c r="H34" s="152" cm="1">
        <f t="array" ref="H34">SUM(_xlfn._xlws.FILTER(SP2D[Pagu-Blokir],SP2D[Jenis Belanja]="Belanja Barang Non Operasional",0))</f>
        <v>11125946000</v>
      </c>
      <c r="I34" s="152">
        <f t="shared" si="20"/>
        <v>6601581162</v>
      </c>
      <c r="J34" s="445">
        <f t="shared" si="16"/>
        <v>59.335009912864933</v>
      </c>
      <c r="K34" s="152">
        <f t="shared" si="21"/>
        <v>4524364838</v>
      </c>
      <c r="L34" s="445">
        <f t="shared" si="17"/>
        <v>40.66499008713506</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6">
      <c r="A35" s="146">
        <v>2</v>
      </c>
      <c r="B35" s="147" t="s">
        <v>3875</v>
      </c>
      <c r="C35" s="148">
        <f>C11</f>
        <v>655934000</v>
      </c>
      <c r="D35" s="148">
        <f>D11</f>
        <v>654200000</v>
      </c>
      <c r="E35" s="444">
        <f t="shared" si="14"/>
        <v>99.735644134928208</v>
      </c>
      <c r="F35" s="148">
        <f>F11</f>
        <v>1734000</v>
      </c>
      <c r="G35" s="444">
        <f t="shared" si="15"/>
        <v>0.26435586507179076</v>
      </c>
      <c r="H35" s="148">
        <f>H11</f>
        <v>654200000</v>
      </c>
      <c r="I35" s="148">
        <f>I11</f>
        <v>654200000</v>
      </c>
      <c r="J35" s="444">
        <f t="shared" si="16"/>
        <v>100</v>
      </c>
      <c r="K35" s="148">
        <f>K11</f>
        <v>0</v>
      </c>
      <c r="L35" s="444">
        <f t="shared" si="17"/>
        <v>0</v>
      </c>
      <c r="M35" s="148">
        <f>M11</f>
        <v>0</v>
      </c>
      <c r="N35" s="148">
        <f>N11</f>
        <v>1734000</v>
      </c>
    </row>
    <row r="36" spans="1:16">
      <c r="A36" s="146"/>
      <c r="B36" s="147"/>
      <c r="C36" s="148"/>
      <c r="D36" s="148"/>
      <c r="E36" s="148"/>
      <c r="F36" s="148"/>
      <c r="G36" s="148"/>
      <c r="H36" s="148"/>
      <c r="I36" s="148"/>
      <c r="J36" s="444"/>
      <c r="K36" s="148"/>
      <c r="L36" s="444"/>
      <c r="M36" s="148"/>
      <c r="N36" s="148"/>
    </row>
    <row r="37" spans="1:16">
      <c r="A37" s="510" t="s">
        <v>590</v>
      </c>
      <c r="B37" s="511"/>
      <c r="C37" s="455">
        <f>SUM(C32,C35)</f>
        <v>16863164000</v>
      </c>
      <c r="D37" s="455">
        <f>SUM(D32,D35)</f>
        <v>8203483476</v>
      </c>
      <c r="E37" s="456">
        <f t="shared" ref="E37" si="22">IFERROR(D37/C37*100,0)</f>
        <v>48.647356308697468</v>
      </c>
      <c r="F37" s="455">
        <f>SUM(F32,F35)</f>
        <v>8659680524</v>
      </c>
      <c r="G37" s="456">
        <f t="shared" ref="G37" si="23">IFERROR(F37/C37*100,0)</f>
        <v>51.352643691302532</v>
      </c>
      <c r="H37" s="458">
        <f>SUM(H32,H35)</f>
        <v>13875804000</v>
      </c>
      <c r="I37" s="458">
        <f>SUM(I32,I35)</f>
        <v>8203483476</v>
      </c>
      <c r="J37" s="459">
        <f t="shared" ref="J37" si="24">IFERROR(I37/H37*100,0)</f>
        <v>59.120779422943706</v>
      </c>
      <c r="K37" s="458">
        <f>SUM(K32,K35)</f>
        <v>5672320524</v>
      </c>
      <c r="L37" s="459">
        <f t="shared" ref="L37" si="25">IFERROR(K37/H37*100,0)</f>
        <v>40.879220577056294</v>
      </c>
      <c r="M37" s="465">
        <f t="shared" ref="M37:N37" si="26">SUM(M32,M35)</f>
        <v>100000000</v>
      </c>
      <c r="N37" s="465">
        <f t="shared" si="26"/>
        <v>2887360000</v>
      </c>
    </row>
    <row r="38" spans="1:16">
      <c r="A38" s="510" t="s">
        <v>3876</v>
      </c>
      <c r="B38" s="511"/>
      <c r="C38" s="455"/>
      <c r="D38" s="455"/>
      <c r="E38" s="455"/>
      <c r="F38" s="455"/>
      <c r="G38" s="455"/>
      <c r="H38" s="458"/>
      <c r="I38" s="458"/>
      <c r="J38" s="459"/>
      <c r="K38" s="458"/>
      <c r="L38" s="459"/>
      <c r="M38" s="465"/>
      <c r="N38" s="465"/>
    </row>
    <row r="39" spans="1:16">
      <c r="A39" s="510" t="s">
        <v>3877</v>
      </c>
      <c r="B39" s="511"/>
      <c r="C39" s="455">
        <f>C37</f>
        <v>16863164000</v>
      </c>
      <c r="D39" s="455">
        <f>D37</f>
        <v>8203483476</v>
      </c>
      <c r="E39" s="457">
        <f t="shared" ref="E39" si="27">IFERROR(D39/C39*100,0)</f>
        <v>48.647356308697468</v>
      </c>
      <c r="F39" s="455">
        <f>F37</f>
        <v>8659680524</v>
      </c>
      <c r="G39" s="457">
        <f t="shared" ref="G39" si="28">IFERROR(F39/C39*100,0)</f>
        <v>51.352643691302532</v>
      </c>
      <c r="H39" s="458">
        <f>H37</f>
        <v>13875804000</v>
      </c>
      <c r="I39" s="458">
        <f>I37</f>
        <v>8203483476</v>
      </c>
      <c r="J39" s="460">
        <f t="shared" ref="J39" si="29">IFERROR(I39/H39*100,0)</f>
        <v>59.120779422943706</v>
      </c>
      <c r="K39" s="458">
        <f>K37</f>
        <v>5672320524</v>
      </c>
      <c r="L39" s="460">
        <f t="shared" ref="L39" si="30">IFERROR(K39/H39*100,0)</f>
        <v>40.879220577056294</v>
      </c>
      <c r="M39" s="526">
        <f>SUM(M37:N37)</f>
        <v>2987360000</v>
      </c>
      <c r="N39" s="527"/>
    </row>
    <row r="40" spans="1:16" s="279" customFormat="1">
      <c r="A40" s="314"/>
      <c r="B40" s="314"/>
      <c r="C40" s="315"/>
      <c r="D40" s="315"/>
      <c r="E40" s="315"/>
      <c r="F40" s="315"/>
      <c r="G40" s="315"/>
      <c r="H40" s="315"/>
      <c r="I40" s="315"/>
      <c r="J40" s="315"/>
      <c r="K40" s="315"/>
      <c r="L40" s="315"/>
      <c r="M40" s="316"/>
      <c r="N40" s="316"/>
      <c r="P40" s="265"/>
    </row>
    <row r="42" spans="1:16" ht="15.75">
      <c r="A42" s="327" t="s">
        <v>3883</v>
      </c>
    </row>
    <row r="43" spans="1:16">
      <c r="A43" s="517" t="s">
        <v>571</v>
      </c>
      <c r="B43" s="517" t="s">
        <v>500</v>
      </c>
      <c r="C43" s="528" t="s">
        <v>7680</v>
      </c>
      <c r="D43" s="529"/>
      <c r="E43" s="529"/>
      <c r="F43" s="529"/>
      <c r="G43" s="530"/>
      <c r="H43" s="512" t="s">
        <v>7682</v>
      </c>
      <c r="I43" s="513"/>
      <c r="J43" s="513"/>
      <c r="K43" s="513"/>
      <c r="L43" s="514"/>
      <c r="M43" s="536" t="s">
        <v>4679</v>
      </c>
      <c r="N43" s="536" t="s">
        <v>4681</v>
      </c>
    </row>
    <row r="44" spans="1:16">
      <c r="A44" s="518"/>
      <c r="B44" s="518"/>
      <c r="C44" s="531" t="s">
        <v>7681</v>
      </c>
      <c r="D44" s="528" t="s">
        <v>3732</v>
      </c>
      <c r="E44" s="530"/>
      <c r="F44" s="528" t="s">
        <v>3733</v>
      </c>
      <c r="G44" s="530"/>
      <c r="H44" s="515" t="s">
        <v>7683</v>
      </c>
      <c r="I44" s="512" t="s">
        <v>3732</v>
      </c>
      <c r="J44" s="514"/>
      <c r="K44" s="512" t="s">
        <v>3733</v>
      </c>
      <c r="L44" s="514"/>
      <c r="M44" s="537"/>
      <c r="N44" s="537"/>
    </row>
    <row r="45" spans="1:16">
      <c r="A45" s="519"/>
      <c r="B45" s="519"/>
      <c r="C45" s="532"/>
      <c r="D45" s="312" t="s">
        <v>4691</v>
      </c>
      <c r="E45" s="312" t="s">
        <v>3729</v>
      </c>
      <c r="F45" s="312" t="s">
        <v>4691</v>
      </c>
      <c r="G45" s="312" t="s">
        <v>3729</v>
      </c>
      <c r="H45" s="516"/>
      <c r="I45" s="443" t="s">
        <v>4691</v>
      </c>
      <c r="J45" s="443" t="s">
        <v>3729</v>
      </c>
      <c r="K45" s="443" t="s">
        <v>4691</v>
      </c>
      <c r="L45" s="443" t="s">
        <v>3729</v>
      </c>
      <c r="M45" s="538"/>
      <c r="N45" s="538"/>
    </row>
    <row r="46" spans="1:16">
      <c r="A46" s="539"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45">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39"/>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39"/>
      <c r="B48" s="452" t="s">
        <v>4687</v>
      </c>
      <c r="C48" s="453">
        <f>SUM(C46:C47)</f>
        <v>88812000</v>
      </c>
      <c r="D48" s="453">
        <f t="shared" ref="D48" si="38">SUM(D46:D47)</f>
        <v>88811280</v>
      </c>
      <c r="E48" s="454">
        <f t="shared" si="31"/>
        <v>99.999189298743417</v>
      </c>
      <c r="F48" s="453">
        <f t="shared" si="32"/>
        <v>720</v>
      </c>
      <c r="G48" s="454">
        <f t="shared" si="33"/>
        <v>8.107012565869478E-4</v>
      </c>
      <c r="H48" s="453">
        <f>SUM(H46:H47)</f>
        <v>88812000</v>
      </c>
      <c r="I48" s="453">
        <f t="shared" si="37"/>
        <v>88811280</v>
      </c>
      <c r="J48" s="454">
        <f t="shared" si="37"/>
        <v>99.999189298743417</v>
      </c>
      <c r="K48" s="453">
        <f t="shared" si="35"/>
        <v>720</v>
      </c>
      <c r="L48" s="454">
        <f t="shared" si="36"/>
        <v>8.107012565869478E-4</v>
      </c>
      <c r="M48" s="453">
        <f t="shared" ref="M48:N48" si="39">SUM(M46:M47)</f>
        <v>0</v>
      </c>
      <c r="N48" s="453">
        <f t="shared" si="39"/>
        <v>0</v>
      </c>
    </row>
    <row r="49" spans="1:14">
      <c r="A49" s="539"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39"/>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39"/>
      <c r="B51" s="452" t="s">
        <v>4688</v>
      </c>
      <c r="C51" s="453">
        <f t="shared" ref="C51:N51" si="40">SUM(C49:C50)</f>
        <v>0</v>
      </c>
      <c r="D51" s="453">
        <f t="shared" ref="D51" si="41">SUM(D49:D50)</f>
        <v>0</v>
      </c>
      <c r="E51" s="454">
        <f t="shared" si="31"/>
        <v>0</v>
      </c>
      <c r="F51" s="453">
        <f t="shared" si="32"/>
        <v>0</v>
      </c>
      <c r="G51" s="454">
        <f t="shared" si="33"/>
        <v>0</v>
      </c>
      <c r="H51" s="453">
        <f t="shared" ref="H51" si="42">SUM(H49:H50)</f>
        <v>0</v>
      </c>
      <c r="I51" s="453">
        <f t="shared" si="37"/>
        <v>0</v>
      </c>
      <c r="J51" s="454">
        <f t="shared" si="37"/>
        <v>0</v>
      </c>
      <c r="K51" s="453">
        <f t="shared" si="35"/>
        <v>0</v>
      </c>
      <c r="L51" s="454">
        <f t="shared" si="36"/>
        <v>0</v>
      </c>
      <c r="M51" s="453">
        <f t="shared" si="40"/>
        <v>0</v>
      </c>
      <c r="N51" s="453">
        <f t="shared" si="40"/>
        <v>0</v>
      </c>
    </row>
    <row r="52" spans="1:14">
      <c r="A52" s="539"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39"/>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39"/>
      <c r="B54" s="452" t="s">
        <v>4689</v>
      </c>
      <c r="C54" s="453">
        <f t="shared" ref="C54:N54" si="43">SUM(C52:C53)</f>
        <v>0</v>
      </c>
      <c r="D54" s="453">
        <f t="shared" ref="D54" si="44">SUM(D52:D53)</f>
        <v>0</v>
      </c>
      <c r="E54" s="454">
        <f t="shared" si="31"/>
        <v>0</v>
      </c>
      <c r="F54" s="453">
        <f t="shared" si="32"/>
        <v>0</v>
      </c>
      <c r="G54" s="454">
        <f t="shared" si="33"/>
        <v>0</v>
      </c>
      <c r="H54" s="453">
        <f t="shared" ref="H54" si="45">SUM(H52:H53)</f>
        <v>0</v>
      </c>
      <c r="I54" s="453">
        <f t="shared" si="37"/>
        <v>0</v>
      </c>
      <c r="J54" s="454">
        <f t="shared" si="37"/>
        <v>0</v>
      </c>
      <c r="K54" s="453">
        <f t="shared" si="35"/>
        <v>0</v>
      </c>
      <c r="L54" s="454">
        <f t="shared" si="36"/>
        <v>0</v>
      </c>
      <c r="M54" s="453">
        <f t="shared" si="43"/>
        <v>0</v>
      </c>
      <c r="N54" s="453">
        <f t="shared" si="43"/>
        <v>0</v>
      </c>
    </row>
    <row r="55" spans="1:14">
      <c r="A55" s="539"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39"/>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39"/>
      <c r="B57" s="452" t="s">
        <v>4690</v>
      </c>
      <c r="C57" s="453">
        <f t="shared" ref="C57:N57" si="46">SUM(C55:C56)</f>
        <v>8000000</v>
      </c>
      <c r="D57" s="453">
        <f t="shared" ref="D57" si="47">SUM(D55:D56)</f>
        <v>365000</v>
      </c>
      <c r="E57" s="454">
        <f t="shared" si="31"/>
        <v>4.5625</v>
      </c>
      <c r="F57" s="453">
        <f t="shared" si="32"/>
        <v>7635000</v>
      </c>
      <c r="G57" s="454">
        <f t="shared" si="33"/>
        <v>95.4375</v>
      </c>
      <c r="H57" s="453">
        <f t="shared" ref="H57" si="48">SUM(H55:H56)</f>
        <v>8000000</v>
      </c>
      <c r="I57" s="453">
        <f t="shared" si="37"/>
        <v>365000</v>
      </c>
      <c r="J57" s="454">
        <f t="shared" si="37"/>
        <v>4.5625</v>
      </c>
      <c r="K57" s="453">
        <f t="shared" si="35"/>
        <v>7635000</v>
      </c>
      <c r="L57" s="454">
        <f t="shared" si="36"/>
        <v>95.4375</v>
      </c>
      <c r="M57" s="453">
        <f t="shared" si="46"/>
        <v>0</v>
      </c>
      <c r="N57" s="453">
        <f t="shared" si="46"/>
        <v>0</v>
      </c>
    </row>
    <row r="58" spans="1:14">
      <c r="A58" s="525" t="s">
        <v>3735</v>
      </c>
      <c r="B58" s="525"/>
      <c r="C58" s="446">
        <f>C48+C51+C54+C57</f>
        <v>96812000</v>
      </c>
      <c r="D58" s="446">
        <f>D48+D51+D54+D57</f>
        <v>89176280</v>
      </c>
      <c r="E58" s="447">
        <f t="shared" si="31"/>
        <v>92.112837251580387</v>
      </c>
      <c r="F58" s="446">
        <f t="shared" si="32"/>
        <v>7635720</v>
      </c>
      <c r="G58" s="447">
        <f t="shared" si="33"/>
        <v>7.887162748419617</v>
      </c>
      <c r="H58" s="144">
        <f>H48+H51+H54+H57</f>
        <v>96812000</v>
      </c>
      <c r="I58" s="144">
        <f t="shared" si="37"/>
        <v>89176280</v>
      </c>
      <c r="J58" s="461">
        <f t="shared" si="37"/>
        <v>92.112837251580387</v>
      </c>
      <c r="K58" s="144">
        <f t="shared" si="35"/>
        <v>7635720</v>
      </c>
      <c r="L58" s="461">
        <f t="shared" si="36"/>
        <v>7.887162748419617</v>
      </c>
      <c r="M58" s="451">
        <f t="shared" ref="M58:N58" si="49">M48+M51+M54+M57</f>
        <v>0</v>
      </c>
      <c r="N58" s="451">
        <f t="shared" si="49"/>
        <v>0</v>
      </c>
    </row>
    <row r="59" spans="1:14">
      <c r="A59" s="525" t="s">
        <v>4685</v>
      </c>
      <c r="B59" s="525"/>
      <c r="C59" s="448">
        <f>C58</f>
        <v>96812000</v>
      </c>
      <c r="D59" s="448">
        <f>D58</f>
        <v>89176280</v>
      </c>
      <c r="E59" s="466">
        <f t="shared" si="31"/>
        <v>92.112837251580387</v>
      </c>
      <c r="F59" s="448">
        <f t="shared" si="32"/>
        <v>7635720</v>
      </c>
      <c r="G59" s="466">
        <f t="shared" si="33"/>
        <v>7.887162748419617</v>
      </c>
      <c r="H59" s="462">
        <f>H58</f>
        <v>96812000</v>
      </c>
      <c r="I59" s="462">
        <f t="shared" si="37"/>
        <v>89176280</v>
      </c>
      <c r="J59" s="467">
        <f t="shared" si="37"/>
        <v>92.112837251580387</v>
      </c>
      <c r="K59" s="462">
        <f t="shared" si="35"/>
        <v>7635720</v>
      </c>
      <c r="L59" s="467">
        <f t="shared" si="36"/>
        <v>7.887162748419617</v>
      </c>
      <c r="M59" s="540">
        <f>SUM(M58:N58)</f>
        <v>0</v>
      </c>
      <c r="N59" s="541"/>
    </row>
  </sheetData>
  <mergeCells count="57">
    <mergeCell ref="M59:N59"/>
    <mergeCell ref="M25:N25"/>
    <mergeCell ref="N6:N8"/>
    <mergeCell ref="M6:M8"/>
    <mergeCell ref="M29:M31"/>
    <mergeCell ref="N29:N31"/>
    <mergeCell ref="N43:N45"/>
    <mergeCell ref="B43:B45"/>
    <mergeCell ref="A43:A45"/>
    <mergeCell ref="C43:G43"/>
    <mergeCell ref="C44:C45"/>
    <mergeCell ref="D44:E44"/>
    <mergeCell ref="F44:G44"/>
    <mergeCell ref="C6:G6"/>
    <mergeCell ref="C7:C8"/>
    <mergeCell ref="D7:E7"/>
    <mergeCell ref="F30:G30"/>
    <mergeCell ref="B29:B31"/>
    <mergeCell ref="F7:G7"/>
    <mergeCell ref="A58:B58"/>
    <mergeCell ref="A59:B59"/>
    <mergeCell ref="A46:A48"/>
    <mergeCell ref="A49:A51"/>
    <mergeCell ref="A52:A54"/>
    <mergeCell ref="A55:A57"/>
    <mergeCell ref="H43:L43"/>
    <mergeCell ref="H44:H45"/>
    <mergeCell ref="I44:J44"/>
    <mergeCell ref="K44:L44"/>
    <mergeCell ref="M43:M45"/>
    <mergeCell ref="A38:B38"/>
    <mergeCell ref="A39:B39"/>
    <mergeCell ref="M39:N39"/>
    <mergeCell ref="C29:G29"/>
    <mergeCell ref="H29:L29"/>
    <mergeCell ref="C30:C31"/>
    <mergeCell ref="D30:E30"/>
    <mergeCell ref="A29:A31"/>
    <mergeCell ref="H30:H31"/>
    <mergeCell ref="I30:J30"/>
    <mergeCell ref="K30:L30"/>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4" activePane="bottomRight" state="frozen"/>
      <selection pane="topRight" activeCell="C1" sqref="C1"/>
      <selection pane="bottomLeft" activeCell="A4" sqref="A4"/>
      <selection pane="bottomRight" activeCell="Q30" sqref="Q30"/>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44" t="s">
        <v>7687</v>
      </c>
      <c r="B1" s="544"/>
      <c r="C1" s="544"/>
      <c r="D1" s="544"/>
      <c r="E1" s="544"/>
      <c r="F1" s="544"/>
      <c r="G1" s="544"/>
      <c r="H1" s="544"/>
      <c r="I1" s="544"/>
      <c r="J1" s="544"/>
      <c r="K1" s="544"/>
      <c r="L1" s="544"/>
      <c r="M1" s="544"/>
      <c r="N1" s="544"/>
    </row>
    <row r="2" spans="1:15" ht="15.75">
      <c r="A2" s="509" t="str">
        <f>'PER BULAN'!B5</f>
        <v>Berdasarkan DIPA Revisi 3 TA. 2022 (Tanggal 13 Juli 2022)</v>
      </c>
      <c r="B2" s="509"/>
      <c r="C2" s="509"/>
      <c r="D2" s="509"/>
      <c r="E2" s="509"/>
      <c r="F2" s="509"/>
      <c r="G2" s="509"/>
      <c r="H2" s="509"/>
      <c r="I2" s="509"/>
      <c r="J2" s="509"/>
      <c r="K2" s="509"/>
      <c r="L2" s="509"/>
      <c r="M2" s="509"/>
      <c r="N2" s="509"/>
    </row>
    <row r="3" spans="1:15" ht="15.75">
      <c r="A3" s="509" t="str">
        <f>'PER BULAN'!B6</f>
        <v>SAMPAI DENGAN 18 AGUSTUS 2022</v>
      </c>
      <c r="B3" s="509"/>
      <c r="C3" s="509"/>
      <c r="D3" s="509"/>
      <c r="E3" s="509"/>
      <c r="F3" s="509"/>
      <c r="G3" s="509"/>
      <c r="H3" s="509"/>
      <c r="I3" s="509"/>
      <c r="J3" s="509"/>
      <c r="K3" s="509"/>
      <c r="L3" s="509"/>
      <c r="M3" s="509"/>
      <c r="N3" s="509"/>
    </row>
    <row r="4" spans="1:15">
      <c r="A4" s="360"/>
      <c r="B4" s="360"/>
      <c r="C4" s="360"/>
      <c r="D4" s="360"/>
      <c r="E4" s="360"/>
      <c r="F4" s="360"/>
      <c r="G4" s="360"/>
      <c r="H4" s="360"/>
      <c r="I4" s="360"/>
      <c r="J4" s="360"/>
      <c r="K4" s="360"/>
      <c r="L4" s="360"/>
      <c r="M4" s="360"/>
      <c r="N4" s="360"/>
    </row>
    <row r="5" spans="1:15" ht="15.75">
      <c r="A5" s="328" t="s">
        <v>3878</v>
      </c>
    </row>
    <row r="6" spans="1:15">
      <c r="A6" s="517" t="s">
        <v>571</v>
      </c>
      <c r="B6" s="517" t="s">
        <v>500</v>
      </c>
      <c r="C6" s="528" t="s">
        <v>7680</v>
      </c>
      <c r="D6" s="529"/>
      <c r="E6" s="529"/>
      <c r="F6" s="529"/>
      <c r="G6" s="530"/>
      <c r="H6" s="512" t="s">
        <v>7682</v>
      </c>
      <c r="I6" s="513"/>
      <c r="J6" s="513"/>
      <c r="K6" s="513"/>
      <c r="L6" s="514"/>
      <c r="M6" s="536" t="s">
        <v>4679</v>
      </c>
      <c r="N6" s="536" t="s">
        <v>4681</v>
      </c>
    </row>
    <row r="7" spans="1:15" ht="14.45" customHeight="1">
      <c r="A7" s="518"/>
      <c r="B7" s="518"/>
      <c r="C7" s="531" t="s">
        <v>7681</v>
      </c>
      <c r="D7" s="528" t="s">
        <v>3732</v>
      </c>
      <c r="E7" s="530"/>
      <c r="F7" s="528" t="s">
        <v>3733</v>
      </c>
      <c r="G7" s="530"/>
      <c r="H7" s="515" t="s">
        <v>7683</v>
      </c>
      <c r="I7" s="512" t="s">
        <v>3732</v>
      </c>
      <c r="J7" s="514"/>
      <c r="K7" s="512" t="s">
        <v>3733</v>
      </c>
      <c r="L7" s="514"/>
      <c r="M7" s="537"/>
      <c r="N7" s="537"/>
    </row>
    <row r="8" spans="1:15" ht="14.45" customHeight="1">
      <c r="A8" s="519"/>
      <c r="B8" s="519"/>
      <c r="C8" s="532"/>
      <c r="D8" s="312" t="s">
        <v>4691</v>
      </c>
      <c r="E8" s="312" t="s">
        <v>3729</v>
      </c>
      <c r="F8" s="312" t="s">
        <v>4691</v>
      </c>
      <c r="G8" s="312" t="s">
        <v>3729</v>
      </c>
      <c r="H8" s="516"/>
      <c r="I8" s="443" t="s">
        <v>4691</v>
      </c>
      <c r="J8" s="443" t="s">
        <v>3729</v>
      </c>
      <c r="K8" s="443" t="s">
        <v>4691</v>
      </c>
      <c r="L8" s="443" t="s">
        <v>3729</v>
      </c>
      <c r="M8" s="538"/>
      <c r="N8" s="538"/>
    </row>
    <row r="9" spans="1:15">
      <c r="A9" s="522"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23"/>
      <c r="B10" s="139" t="s">
        <v>3734</v>
      </c>
      <c r="C10" s="115" cm="1">
        <f t="array" ref="C10">SUM(_xlfn._xlws.FILTER(SP2D[DIPA_REVISI3],SP2D[Komponen]=$B10,0))</f>
        <v>2195658000</v>
      </c>
      <c r="D10" s="115" cm="1">
        <f t="array" ref="D10">SUM(_xlfn._xlws.FILTER(SP2D[Realisasi],SP2D[Komponen]=$B10,0))</f>
        <v>947702314</v>
      </c>
      <c r="E10" s="167">
        <f t="shared" ref="E10:E26" si="0">IFERROR(D10/C10*100,0)</f>
        <v>43.162565117153946</v>
      </c>
      <c r="F10" s="115">
        <f t="shared" ref="F10:F26" si="1">C10-D10</f>
        <v>1247955686</v>
      </c>
      <c r="G10" s="167">
        <f t="shared" ref="G10:G26" si="2">IFERROR(F10/C10*100,0)</f>
        <v>56.837434882846047</v>
      </c>
      <c r="H10" s="115" cm="1">
        <f t="array" ref="H10">SUM(_xlfn._xlws.FILTER(SP2D[Pagu-Blokir],SP2D[Komponen]=$B10,0))</f>
        <v>2095658000</v>
      </c>
      <c r="I10" s="115">
        <f t="shared" ref="I10:I13" si="3">D10</f>
        <v>947702314</v>
      </c>
      <c r="J10" s="167">
        <f t="shared" ref="J10:J26" si="4">IFERROR(I10/H10*100,0)</f>
        <v>45.222183867787585</v>
      </c>
      <c r="K10" s="115">
        <f t="shared" ref="K10:K26" si="5">H10-I10</f>
        <v>1147955686</v>
      </c>
      <c r="L10" s="167">
        <f t="shared" ref="L10:L26" si="6">IFERROR(K10/H10*100,0)</f>
        <v>54.777816132212408</v>
      </c>
      <c r="M10" s="115" cm="1">
        <f t="array" ref="M10">SUM(_xlfn._xlws.FILTER(SP2D[Blokir AA ke 1],SP2D[Komponen]=$B10,0))</f>
        <v>100000000</v>
      </c>
      <c r="N10" s="115" cm="1">
        <f t="array" ref="N10">SUM(_xlfn._xlws.FILTER(SP2D[Blokir AA ke 2],SP2D[Komponen]=$B10,0))</f>
        <v>0</v>
      </c>
    </row>
    <row r="11" spans="1:15">
      <c r="A11" s="523"/>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23"/>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23"/>
      <c r="B13" s="139" t="s">
        <v>4067</v>
      </c>
      <c r="C13" s="115" cm="1">
        <f t="array" ref="C13">SUM(_xlfn._xlws.FILTER(SP2D_GAJI[Pagu Semula],SP2D_GAJI[Komponen]=B13,0))</f>
        <v>6478996000</v>
      </c>
      <c r="D13" s="115" cm="1">
        <f t="array" ref="D13">SUM(_xlfn._xlws.FILTER(SP2D_GAJI[Realisasi],SP2D_GAJI[Komponen]=B13,0))</f>
        <v>4242168197</v>
      </c>
      <c r="E13" s="167">
        <f t="shared" si="0"/>
        <v>65.475703287978575</v>
      </c>
      <c r="F13" s="115">
        <f t="shared" ref="F13" si="7">C13-D13</f>
        <v>2236827803</v>
      </c>
      <c r="G13" s="167">
        <f t="shared" ref="G13" si="8">IFERROR(F13/C13*100,0)</f>
        <v>34.524296712021432</v>
      </c>
      <c r="H13" s="115">
        <f>C13-SUM(M13:N13)</f>
        <v>6155047000</v>
      </c>
      <c r="I13" s="115">
        <f t="shared" si="3"/>
        <v>4242168197</v>
      </c>
      <c r="J13" s="167">
        <f t="shared" si="4"/>
        <v>68.921783976629257</v>
      </c>
      <c r="K13" s="115">
        <f t="shared" ref="K13" si="9">H13-I13</f>
        <v>1912878803</v>
      </c>
      <c r="L13" s="167">
        <f t="shared" ref="L13" si="10">IFERROR(K13/H13*100,0)</f>
        <v>31.078216023370743</v>
      </c>
      <c r="M13" s="115" cm="1">
        <f t="array" ref="M13">SUM(_xlfn._xlws.FILTER(SP2D_GAJI[Blokir AA ke 1],SP2D_GAJI[Komponen]=$B13,0))</f>
        <v>323949000</v>
      </c>
      <c r="N13" s="115" cm="1">
        <f t="array" ref="N13">SUM(_xlfn._xlws.FILTER(SP2D_GAJI[Blokir AA ke 2],SP2D_GAJI[Komponen]=$B13,0))</f>
        <v>0</v>
      </c>
    </row>
    <row r="14" spans="1:15">
      <c r="A14" s="524"/>
      <c r="B14" s="452" t="s">
        <v>4687</v>
      </c>
      <c r="C14" s="453">
        <f>SUM(C9:C13)</f>
        <v>10807010000</v>
      </c>
      <c r="D14" s="453">
        <f>SUM(D9:D13)</f>
        <v>6517410160</v>
      </c>
      <c r="E14" s="454">
        <f t="shared" si="0"/>
        <v>60.307246500188306</v>
      </c>
      <c r="F14" s="453">
        <f>SUM(F9:F13)</f>
        <v>4289599840</v>
      </c>
      <c r="G14" s="454">
        <f t="shared" si="2"/>
        <v>39.692753499811694</v>
      </c>
      <c r="H14" s="453">
        <f t="shared" ref="H14:I14" si="11">SUM(H9:H13)</f>
        <v>9773509000</v>
      </c>
      <c r="I14" s="453">
        <f t="shared" si="11"/>
        <v>6517410160</v>
      </c>
      <c r="J14" s="454">
        <f t="shared" si="4"/>
        <v>66.684444246176071</v>
      </c>
      <c r="K14" s="453">
        <f>SUM(K9:K13)</f>
        <v>3256098840</v>
      </c>
      <c r="L14" s="454">
        <f t="shared" si="6"/>
        <v>33.315555753823936</v>
      </c>
      <c r="M14" s="453">
        <f>SUM(M9:M13)</f>
        <v>423949000</v>
      </c>
      <c r="N14" s="453">
        <f>SUM(N9:N13)</f>
        <v>609552000</v>
      </c>
    </row>
    <row r="15" spans="1:15" ht="15" customHeight="1">
      <c r="A15" s="522" t="s">
        <v>532</v>
      </c>
      <c r="B15" s="166" t="s">
        <v>533</v>
      </c>
      <c r="C15" s="115" cm="1">
        <f t="array" ref="C15">SUM(_xlfn._xlws.FILTER(SP2D[DIPA_REVISI3],SP2D[Subkoordinator]=$B15,0))-C16</f>
        <v>768918000</v>
      </c>
      <c r="D15" s="115" cm="1">
        <f t="array" ref="D15">SUM(_xlfn._xlws.FILTER(SP2D[Realisasi],SP2D[Subkoordinator]=$B15,0))-D16</f>
        <v>158511126</v>
      </c>
      <c r="E15" s="167">
        <f t="shared" si="0"/>
        <v>20.614828369214923</v>
      </c>
      <c r="F15" s="115">
        <f t="shared" si="1"/>
        <v>610406874</v>
      </c>
      <c r="G15" s="167">
        <f t="shared" si="2"/>
        <v>79.385171630785081</v>
      </c>
      <c r="H15" s="115" cm="1">
        <f t="array" ref="H15">SUM(_xlfn._xlws.FILTER(SP2D[Pagu-Blokir],SP2D[Subkoordinator]=$B15,0))-H16</f>
        <v>293918000</v>
      </c>
      <c r="I15" s="115">
        <f t="shared" ref="I15:I23" si="12">D15</f>
        <v>158511126</v>
      </c>
      <c r="J15" s="167">
        <f t="shared" si="4"/>
        <v>53.930390789267754</v>
      </c>
      <c r="K15" s="115">
        <f t="shared" si="5"/>
        <v>135406874</v>
      </c>
      <c r="L15" s="167">
        <f t="shared" si="6"/>
        <v>46.069609210732246</v>
      </c>
      <c r="M15" s="115" cm="1">
        <f t="array" ref="M15">SUM(_xlfn._xlws.FILTER(SP2D[Blokir AA ke 1],SP2D[Subkoordinator]=$B15,0))</f>
        <v>0</v>
      </c>
      <c r="N15" s="115" cm="1">
        <f t="array" ref="N15">SUM(_xlfn._xlws.FILTER(SP2D[Blokir AA ke 2],SP2D[Subkoordinator]=$B15,0))-N16</f>
        <v>475000000</v>
      </c>
    </row>
    <row r="16" spans="1:15">
      <c r="A16" s="523"/>
      <c r="B16" s="139" t="s">
        <v>3803</v>
      </c>
      <c r="C16" s="115" cm="1">
        <f t="array" ref="C16">SUM(_xlfn._xlws.FILTER(SP2D[DIPA_REVISI3],SP2D[Kegiatan]=$B16,0))</f>
        <v>8582500000</v>
      </c>
      <c r="D16" s="115" cm="1">
        <f t="array" ref="D16">SUM(_xlfn._xlws.FILTER(SP2D[Realisasi],SP2D[Kegiatan]=$B16,0))</f>
        <v>4939644598</v>
      </c>
      <c r="E16" s="167">
        <f t="shared" si="0"/>
        <v>57.554845301485578</v>
      </c>
      <c r="F16" s="115">
        <f t="shared" si="1"/>
        <v>3642855402</v>
      </c>
      <c r="G16" s="167">
        <f t="shared" si="2"/>
        <v>42.445154698514422</v>
      </c>
      <c r="H16" s="115" cm="1">
        <f t="array" ref="H16">SUM(_xlfn._xlws.FILTER(SP2D[Pagu-Blokir],SP2D[Kegiatan]=$B16,0))</f>
        <v>8582500000</v>
      </c>
      <c r="I16" s="115">
        <f t="shared" si="12"/>
        <v>4939644598</v>
      </c>
      <c r="J16" s="167">
        <f t="shared" si="4"/>
        <v>57.554845301485578</v>
      </c>
      <c r="K16" s="115">
        <f t="shared" si="5"/>
        <v>3642855402</v>
      </c>
      <c r="L16" s="167">
        <f t="shared" si="6"/>
        <v>42.445154698514422</v>
      </c>
      <c r="M16" s="115" cm="1">
        <f t="array" ref="M16">SUM(_xlfn._xlws.FILTER(SP2D[Blokir AA ke 1],SP2D[Kegiatan]=$B16,0))</f>
        <v>0</v>
      </c>
      <c r="N16" s="115" cm="1">
        <f t="array" ref="N16">SUM(_xlfn._xlws.FILTER(SP2D[Blokir AA ke 2],SP2D[Kegiatan]=$B16,0))</f>
        <v>0</v>
      </c>
      <c r="O16" s="161"/>
    </row>
    <row r="17" spans="1:15">
      <c r="A17" s="523"/>
      <c r="B17" s="166" t="s">
        <v>570</v>
      </c>
      <c r="C17" s="115" cm="1">
        <f t="array" ref="C17">SUM(_xlfn._xlws.FILTER(SP2D[DIPA_REVISI3],SP2D[Subkoordinator]=$B17,0))</f>
        <v>633732000</v>
      </c>
      <c r="D17" s="115" cm="1">
        <f t="array" ref="D17">SUM(_xlfn._xlws.FILTER(SP2D[Realisasi],SP2D[Subkoordinator]=$B17,0))</f>
        <v>122390956</v>
      </c>
      <c r="E17" s="167">
        <f t="shared" si="0"/>
        <v>19.312730933580756</v>
      </c>
      <c r="F17" s="115">
        <f t="shared" si="1"/>
        <v>511341044</v>
      </c>
      <c r="G17" s="167">
        <f t="shared" si="2"/>
        <v>80.687269066419248</v>
      </c>
      <c r="H17" s="115" cm="1">
        <f t="array" ref="H17">SUM(_xlfn._xlws.FILTER(SP2D[Pagu-Blokir],SP2D[Subkoordinator]=$B17,0))</f>
        <v>169798000</v>
      </c>
      <c r="I17" s="115">
        <f t="shared" si="12"/>
        <v>122390956</v>
      </c>
      <c r="J17" s="167">
        <f t="shared" si="4"/>
        <v>72.080328390204826</v>
      </c>
      <c r="K17" s="115">
        <f t="shared" si="5"/>
        <v>47407044</v>
      </c>
      <c r="L17" s="167">
        <f t="shared" si="6"/>
        <v>27.919671609795166</v>
      </c>
      <c r="M17" s="115" cm="1">
        <f t="array" ref="M17">SUM(_xlfn._xlws.FILTER(SP2D[Blokir AA ke 1],SP2D[Subkoordinator]=$B17,0))</f>
        <v>0</v>
      </c>
      <c r="N17" s="115" cm="1">
        <f t="array" ref="N17">SUM(_xlfn._xlws.FILTER(SP2D[Blokir AA ke 2],SP2D[Subkoordinator]=$B17,0))</f>
        <v>463934000</v>
      </c>
    </row>
    <row r="18" spans="1:15">
      <c r="A18" s="524"/>
      <c r="B18" s="452" t="s">
        <v>4688</v>
      </c>
      <c r="C18" s="453">
        <f>SUM(C15:C17)</f>
        <v>9985150000</v>
      </c>
      <c r="D18" s="453">
        <f>SUM(D15:D17)</f>
        <v>5220546680</v>
      </c>
      <c r="E18" s="454">
        <f t="shared" si="0"/>
        <v>52.283107214213111</v>
      </c>
      <c r="F18" s="453">
        <f t="shared" si="1"/>
        <v>4764603320</v>
      </c>
      <c r="G18" s="454">
        <f t="shared" si="2"/>
        <v>47.716892785786897</v>
      </c>
      <c r="H18" s="453">
        <f>SUM(H15:H17)</f>
        <v>9046216000</v>
      </c>
      <c r="I18" s="453">
        <f>SUM(I15:I17)</f>
        <v>5220546680</v>
      </c>
      <c r="J18" s="454">
        <f t="shared" si="4"/>
        <v>57.709728354927627</v>
      </c>
      <c r="K18" s="453">
        <f t="shared" si="5"/>
        <v>3825669320</v>
      </c>
      <c r="L18" s="454">
        <f t="shared" si="6"/>
        <v>42.290271645072366</v>
      </c>
      <c r="M18" s="453">
        <f t="shared" ref="M18:N18" si="13">SUM(M15:M17)</f>
        <v>0</v>
      </c>
      <c r="N18" s="453">
        <f t="shared" si="13"/>
        <v>938934000</v>
      </c>
    </row>
    <row r="19" spans="1:15" ht="15" customHeight="1">
      <c r="A19" s="522" t="s">
        <v>524</v>
      </c>
      <c r="B19" s="166" t="s">
        <v>525</v>
      </c>
      <c r="C19" s="115" cm="1">
        <f t="array" ref="C19">SUM(_xlfn._xlws.FILTER(SP2D[DIPA_REVISI3],SP2D[Subkoordinator]=$B19,0))</f>
        <v>474100000</v>
      </c>
      <c r="D19" s="115" cm="1">
        <f t="array" ref="D19">SUM(_xlfn._xlws.FILTER(SP2D[Realisasi],SP2D[Subkoordinator]=$B19,0))</f>
        <v>156810590</v>
      </c>
      <c r="E19" s="167">
        <f t="shared" si="0"/>
        <v>33.075425015819448</v>
      </c>
      <c r="F19" s="115">
        <f t="shared" si="1"/>
        <v>317289410</v>
      </c>
      <c r="G19" s="167">
        <f t="shared" si="2"/>
        <v>66.924574984180552</v>
      </c>
      <c r="H19" s="115" cm="1">
        <f t="array" ref="H19">SUM(_xlfn._xlws.FILTER(SP2D[Pagu-Blokir],SP2D[Subkoordinator]=$B19,0))</f>
        <v>207606000</v>
      </c>
      <c r="I19" s="115">
        <f t="shared" si="12"/>
        <v>156810590</v>
      </c>
      <c r="J19" s="167">
        <f t="shared" si="4"/>
        <v>75.5327832528925</v>
      </c>
      <c r="K19" s="115">
        <f t="shared" si="5"/>
        <v>50795410</v>
      </c>
      <c r="L19" s="167">
        <f t="shared" si="6"/>
        <v>24.4672167471075</v>
      </c>
      <c r="M19" s="115" cm="1">
        <f t="array" ref="M19">SUM(_xlfn._xlws.FILTER(SP2D[Blokir AA ke 1],SP2D[Subkoordinator]=$B19,0))</f>
        <v>0</v>
      </c>
      <c r="N19" s="115" cm="1">
        <f t="array" ref="N19">SUM(_xlfn._xlws.FILTER(SP2D[Blokir AA ke 2],SP2D[Subkoordinator]=$B19,0))</f>
        <v>266494000</v>
      </c>
    </row>
    <row r="20" spans="1:15">
      <c r="A20" s="523"/>
      <c r="B20" s="166" t="s">
        <v>527</v>
      </c>
      <c r="C20" s="115" cm="1">
        <f t="array" ref="C20">SUM(_xlfn._xlws.FILTER(SP2D[DIPA_REVISI3],SP2D[Subkoordinator]=$B20,0))</f>
        <v>804500000</v>
      </c>
      <c r="D20" s="115" cm="1">
        <f t="array" ref="D20">SUM(_xlfn._xlws.FILTER(SP2D[Realisasi],SP2D[Subkoordinator]=$B20,0))</f>
        <v>89666585</v>
      </c>
      <c r="E20" s="167">
        <f t="shared" si="0"/>
        <v>11.145628962088255</v>
      </c>
      <c r="F20" s="115">
        <f t="shared" si="1"/>
        <v>714833415</v>
      </c>
      <c r="G20" s="167">
        <f t="shared" si="2"/>
        <v>88.854371037911747</v>
      </c>
      <c r="H20" s="115" cm="1">
        <f t="array" ref="H20">SUM(_xlfn._xlws.FILTER(SP2D[Pagu-Blokir],SP2D[Subkoordinator]=$B20,0))</f>
        <v>164763000</v>
      </c>
      <c r="I20" s="115">
        <f t="shared" si="12"/>
        <v>89666585</v>
      </c>
      <c r="J20" s="167">
        <f t="shared" si="4"/>
        <v>54.421553989670016</v>
      </c>
      <c r="K20" s="115">
        <f t="shared" si="5"/>
        <v>75096415</v>
      </c>
      <c r="L20" s="167">
        <f t="shared" si="6"/>
        <v>45.578446010329984</v>
      </c>
      <c r="M20" s="115" cm="1">
        <f t="array" ref="M20">SUM(_xlfn._xlws.FILTER(SP2D[Blokir AA ke 1],SP2D[Subkoordinator]=$B20,0))</f>
        <v>0</v>
      </c>
      <c r="N20" s="115" cm="1">
        <f t="array" ref="N20">SUM(_xlfn._xlws.FILTER(SP2D[Blokir AA ke 2],SP2D[Subkoordinator]=$B20,0))</f>
        <v>639737000</v>
      </c>
      <c r="O20" s="161"/>
    </row>
    <row r="21" spans="1:15">
      <c r="A21" s="524"/>
      <c r="B21" s="452" t="s">
        <v>4689</v>
      </c>
      <c r="C21" s="453">
        <f>SUM(C19:C20)</f>
        <v>1278600000</v>
      </c>
      <c r="D21" s="453">
        <f>SUM(D19:D20)</f>
        <v>246477175</v>
      </c>
      <c r="E21" s="454">
        <f t="shared" si="0"/>
        <v>19.27711363991866</v>
      </c>
      <c r="F21" s="453">
        <f t="shared" si="1"/>
        <v>1032122825</v>
      </c>
      <c r="G21" s="454">
        <f t="shared" si="2"/>
        <v>80.722886360081333</v>
      </c>
      <c r="H21" s="453">
        <f>SUM(H19:H20)</f>
        <v>372369000</v>
      </c>
      <c r="I21" s="453">
        <f>SUM(I19:I20)</f>
        <v>246477175</v>
      </c>
      <c r="J21" s="454">
        <f t="shared" si="4"/>
        <v>66.191647263869982</v>
      </c>
      <c r="K21" s="453">
        <f t="shared" si="5"/>
        <v>125891825</v>
      </c>
      <c r="L21" s="454">
        <f t="shared" si="6"/>
        <v>33.808352736130018</v>
      </c>
      <c r="M21" s="453">
        <f t="shared" ref="M21:N21" si="14">SUM(M19:M20)</f>
        <v>0</v>
      </c>
      <c r="N21" s="453">
        <f t="shared" si="14"/>
        <v>906231000</v>
      </c>
    </row>
    <row r="22" spans="1:15" ht="15" customHeight="1">
      <c r="A22" s="522" t="s">
        <v>528</v>
      </c>
      <c r="B22" s="166" t="s">
        <v>529</v>
      </c>
      <c r="C22" s="115" cm="1">
        <f t="array" ref="C22">SUM(_xlfn._xlws.FILTER(SP2D[DIPA_REVISI3],SP2D[Subkoordinator]=$B22,0))</f>
        <v>686300000</v>
      </c>
      <c r="D22" s="115" cm="1">
        <f t="array" ref="D22">SUM(_xlfn._xlws.FILTER(SP2D[Realisasi],SP2D[Subkoordinator]=$B22,0))</f>
        <v>365968440</v>
      </c>
      <c r="E22" s="167">
        <f t="shared" si="0"/>
        <v>53.324849191315749</v>
      </c>
      <c r="F22" s="115">
        <f t="shared" si="1"/>
        <v>320331560</v>
      </c>
      <c r="G22" s="167">
        <f t="shared" si="2"/>
        <v>46.675150808684251</v>
      </c>
      <c r="H22" s="115" cm="1">
        <f t="array" ref="H22">SUM(_xlfn._xlws.FILTER(SP2D[Pagu-Blokir],SP2D[Subkoordinator]=$B22,0))</f>
        <v>686300000</v>
      </c>
      <c r="I22" s="115">
        <f t="shared" si="12"/>
        <v>365968440</v>
      </c>
      <c r="J22" s="167">
        <f t="shared" si="4"/>
        <v>53.324849191315749</v>
      </c>
      <c r="K22" s="115">
        <f t="shared" si="5"/>
        <v>320331560</v>
      </c>
      <c r="L22" s="167">
        <f t="shared" si="6"/>
        <v>46.675150808684251</v>
      </c>
      <c r="M22" s="115" cm="1">
        <f t="array" ref="M22">SUM(_xlfn._xlws.FILTER(SP2D[Blokir AA ke 1],SP2D[Subkoordinator]=$B22,0))</f>
        <v>0</v>
      </c>
      <c r="N22" s="115" cm="1">
        <f t="array" ref="N22">SUM(_xlfn._xlws.FILTER(SP2D[Blokir AA ke 2],SP2D[Subkoordinator]=$B22,0))</f>
        <v>0</v>
      </c>
    </row>
    <row r="23" spans="1:15">
      <c r="A23" s="523"/>
      <c r="B23" s="166" t="s">
        <v>531</v>
      </c>
      <c r="C23" s="115" cm="1">
        <f t="array" ref="C23">SUM(_xlfn._xlws.FILTER(SP2D[DIPA_REVISI3],SP2D[Subkoordinator]=$B23,0))</f>
        <v>585100000</v>
      </c>
      <c r="D23" s="115" cm="1">
        <f t="array" ref="D23">SUM(_xlfn._xlws.FILTER(SP2D[Realisasi],SP2D[Subkoordinator]=$B23,0))</f>
        <v>95249218</v>
      </c>
      <c r="E23" s="167">
        <f t="shared" si="0"/>
        <v>16.279134848743805</v>
      </c>
      <c r="F23" s="115">
        <f t="shared" si="1"/>
        <v>489850782</v>
      </c>
      <c r="G23" s="167">
        <f t="shared" si="2"/>
        <v>83.720865151256191</v>
      </c>
      <c r="H23" s="115" cm="1">
        <f t="array" ref="H23">SUM(_xlfn._xlws.FILTER(SP2D[Pagu-Blokir],SP2D[Subkoordinator]=$B23,0))</f>
        <v>152457000</v>
      </c>
      <c r="I23" s="115">
        <f t="shared" si="12"/>
        <v>95249218</v>
      </c>
      <c r="J23" s="167">
        <f t="shared" si="4"/>
        <v>62.476119823950363</v>
      </c>
      <c r="K23" s="115">
        <f t="shared" si="5"/>
        <v>57207782</v>
      </c>
      <c r="L23" s="167">
        <f t="shared" si="6"/>
        <v>37.523880176049637</v>
      </c>
      <c r="M23" s="115" cm="1">
        <f t="array" ref="M23">SUM(_xlfn._xlws.FILTER(SP2D[Blokir AA ke 1],SP2D[Subkoordinator]=$B23,0))</f>
        <v>0</v>
      </c>
      <c r="N23" s="115" cm="1">
        <f t="array" ref="N23">SUM(_xlfn._xlws.FILTER(SP2D[Blokir AA ke 2],SP2D[Subkoordinator]=$B23,0))</f>
        <v>432643000</v>
      </c>
    </row>
    <row r="24" spans="1:15">
      <c r="A24" s="524"/>
      <c r="B24" s="452" t="s">
        <v>4690</v>
      </c>
      <c r="C24" s="453">
        <f>SUM(C22:C23)</f>
        <v>1271400000</v>
      </c>
      <c r="D24" s="453">
        <f>SUM(D22:D23)</f>
        <v>461217658</v>
      </c>
      <c r="E24" s="454">
        <f t="shared" si="0"/>
        <v>36.276361333962562</v>
      </c>
      <c r="F24" s="453">
        <f t="shared" si="1"/>
        <v>810182342</v>
      </c>
      <c r="G24" s="454">
        <f t="shared" si="2"/>
        <v>63.723638666037438</v>
      </c>
      <c r="H24" s="453">
        <f>SUM(H22:H23)</f>
        <v>838757000</v>
      </c>
      <c r="I24" s="453">
        <f>SUM(I22:I23)</f>
        <v>461217658</v>
      </c>
      <c r="J24" s="454">
        <f t="shared" si="4"/>
        <v>54.988233540822904</v>
      </c>
      <c r="K24" s="453">
        <f t="shared" si="5"/>
        <v>377539342</v>
      </c>
      <c r="L24" s="454">
        <f t="shared" si="6"/>
        <v>45.011766459177096</v>
      </c>
      <c r="M24" s="453">
        <f t="shared" ref="M24:N24" si="15">SUM(M22:M23)</f>
        <v>0</v>
      </c>
      <c r="N24" s="453">
        <f t="shared" si="15"/>
        <v>432643000</v>
      </c>
    </row>
    <row r="25" spans="1:15">
      <c r="A25" s="525" t="s">
        <v>3735</v>
      </c>
      <c r="B25" s="525"/>
      <c r="C25" s="446">
        <f>C14++C18+C21+C24</f>
        <v>23342160000</v>
      </c>
      <c r="D25" s="446">
        <f>D14++D18+D21+D24</f>
        <v>12445651673</v>
      </c>
      <c r="E25" s="447">
        <f t="shared" si="0"/>
        <v>53.318337604574729</v>
      </c>
      <c r="F25" s="446">
        <f t="shared" si="1"/>
        <v>10896508327</v>
      </c>
      <c r="G25" s="447">
        <f t="shared" si="2"/>
        <v>46.681662395425271</v>
      </c>
      <c r="H25" s="144">
        <f>H14++H18+H21+H24</f>
        <v>20030851000</v>
      </c>
      <c r="I25" s="144">
        <f>I14++I18+I21+I24</f>
        <v>12445651673</v>
      </c>
      <c r="J25" s="461">
        <f t="shared" si="4"/>
        <v>62.132416006688885</v>
      </c>
      <c r="K25" s="144">
        <f t="shared" si="5"/>
        <v>7585199327</v>
      </c>
      <c r="L25" s="461">
        <f t="shared" si="6"/>
        <v>37.867583993311115</v>
      </c>
      <c r="M25" s="451">
        <f t="shared" ref="M25:N25" si="16">M14++M18+M21+M24</f>
        <v>423949000</v>
      </c>
      <c r="N25" s="451">
        <f t="shared" si="16"/>
        <v>2887360000</v>
      </c>
      <c r="O25" s="159"/>
    </row>
    <row r="26" spans="1:15">
      <c r="A26" s="520" t="s">
        <v>4685</v>
      </c>
      <c r="B26" s="521"/>
      <c r="C26" s="448">
        <f>C25</f>
        <v>23342160000</v>
      </c>
      <c r="D26" s="449">
        <f>D25</f>
        <v>12445651673</v>
      </c>
      <c r="E26" s="450">
        <f t="shared" si="0"/>
        <v>53.318337604574729</v>
      </c>
      <c r="F26" s="449">
        <f t="shared" si="1"/>
        <v>10896508327</v>
      </c>
      <c r="G26" s="450">
        <f t="shared" si="2"/>
        <v>46.681662395425271</v>
      </c>
      <c r="H26" s="462">
        <f>H25</f>
        <v>20030851000</v>
      </c>
      <c r="I26" s="463">
        <f>I25</f>
        <v>12445651673</v>
      </c>
      <c r="J26" s="464">
        <f t="shared" si="4"/>
        <v>62.132416006688885</v>
      </c>
      <c r="K26" s="463">
        <f t="shared" si="5"/>
        <v>7585199327</v>
      </c>
      <c r="L26" s="464">
        <f t="shared" si="6"/>
        <v>37.867583993311115</v>
      </c>
      <c r="M26" s="542">
        <f>SUM(M25,N25)</f>
        <v>3311309000</v>
      </c>
      <c r="N26" s="543"/>
      <c r="O26" s="161"/>
    </row>
    <row r="29" spans="1:15" ht="15.75">
      <c r="A29" s="328" t="s">
        <v>3885</v>
      </c>
    </row>
    <row r="30" spans="1:15" ht="14.45" customHeight="1">
      <c r="A30" s="533" t="s">
        <v>3871</v>
      </c>
      <c r="B30" s="533" t="s">
        <v>3872</v>
      </c>
      <c r="C30" s="528" t="s">
        <v>7680</v>
      </c>
      <c r="D30" s="529"/>
      <c r="E30" s="529"/>
      <c r="F30" s="529"/>
      <c r="G30" s="530"/>
      <c r="H30" s="512" t="s">
        <v>7682</v>
      </c>
      <c r="I30" s="513"/>
      <c r="J30" s="513"/>
      <c r="K30" s="513"/>
      <c r="L30" s="514"/>
      <c r="M30" s="536" t="s">
        <v>4679</v>
      </c>
      <c r="N30" s="536" t="s">
        <v>4681</v>
      </c>
    </row>
    <row r="31" spans="1:15">
      <c r="A31" s="534"/>
      <c r="B31" s="534"/>
      <c r="C31" s="531" t="s">
        <v>7681</v>
      </c>
      <c r="D31" s="528" t="s">
        <v>3732</v>
      </c>
      <c r="E31" s="530"/>
      <c r="F31" s="528" t="s">
        <v>3733</v>
      </c>
      <c r="G31" s="530"/>
      <c r="H31" s="515" t="s">
        <v>7683</v>
      </c>
      <c r="I31" s="512" t="s">
        <v>3732</v>
      </c>
      <c r="J31" s="514"/>
      <c r="K31" s="512" t="s">
        <v>3733</v>
      </c>
      <c r="L31" s="514"/>
      <c r="M31" s="537"/>
      <c r="N31" s="537"/>
    </row>
    <row r="32" spans="1:15">
      <c r="A32" s="535"/>
      <c r="B32" s="535"/>
      <c r="C32" s="532"/>
      <c r="D32" s="312" t="s">
        <v>4691</v>
      </c>
      <c r="E32" s="312" t="s">
        <v>3729</v>
      </c>
      <c r="F32" s="312" t="s">
        <v>4691</v>
      </c>
      <c r="G32" s="312" t="s">
        <v>3729</v>
      </c>
      <c r="H32" s="516"/>
      <c r="I32" s="443" t="s">
        <v>4691</v>
      </c>
      <c r="J32" s="443" t="s">
        <v>3729</v>
      </c>
      <c r="K32" s="443" t="s">
        <v>4691</v>
      </c>
      <c r="L32" s="443" t="s">
        <v>3729</v>
      </c>
      <c r="M32" s="538"/>
      <c r="N32" s="538"/>
    </row>
    <row r="33" spans="1:14">
      <c r="A33" s="146">
        <v>1</v>
      </c>
      <c r="B33" s="147" t="s">
        <v>4068</v>
      </c>
      <c r="C33" s="148">
        <f>C13</f>
        <v>6478996000</v>
      </c>
      <c r="D33" s="148">
        <f>D13</f>
        <v>4242168197</v>
      </c>
      <c r="E33" s="444">
        <f t="shared" ref="E33" si="17">IFERROR(D33/C33*100,0)</f>
        <v>65.475703287978575</v>
      </c>
      <c r="F33" s="148">
        <f t="shared" ref="F33:F36" si="18">C33-D33</f>
        <v>2236827803</v>
      </c>
      <c r="G33" s="444">
        <f t="shared" ref="G33" si="19">IFERROR(F33/C33*100,0)</f>
        <v>34.524296712021432</v>
      </c>
      <c r="H33" s="148">
        <f>H13</f>
        <v>6155047000</v>
      </c>
      <c r="I33" s="148">
        <f>I13</f>
        <v>4242168197</v>
      </c>
      <c r="J33" s="444">
        <f t="shared" ref="J33" si="20">IFERROR(I33/H33*100,0)</f>
        <v>68.921783976629257</v>
      </c>
      <c r="K33" s="148">
        <f t="shared" ref="K33:K36" si="21">H33-I33</f>
        <v>1912878803</v>
      </c>
      <c r="L33" s="444">
        <f t="shared" ref="L33" si="22">IFERROR(K33/H33*100,0)</f>
        <v>31.078216023370743</v>
      </c>
      <c r="M33" s="148">
        <f>M13</f>
        <v>323949000</v>
      </c>
      <c r="N33" s="148">
        <f>N13</f>
        <v>0</v>
      </c>
    </row>
    <row r="34" spans="1:14">
      <c r="A34" s="146">
        <v>2</v>
      </c>
      <c r="B34" s="147" t="s">
        <v>3873</v>
      </c>
      <c r="C34" s="148">
        <f>SUM(C35:C36)</f>
        <v>16207230000</v>
      </c>
      <c r="D34" s="148">
        <f>SUM(D35:D36)</f>
        <v>7549283476</v>
      </c>
      <c r="E34" s="444">
        <f t="shared" ref="E34:E37" si="23">IFERROR(D34/C34*100,0)</f>
        <v>46.579726924341792</v>
      </c>
      <c r="F34" s="148">
        <f>SUM(F35:F36)</f>
        <v>8657946524</v>
      </c>
      <c r="G34" s="444">
        <f t="shared" ref="G34:G37" si="24">IFERROR(F34/C34*100,0)</f>
        <v>53.420273075658208</v>
      </c>
      <c r="H34" s="148">
        <f>SUM(H35:H36)</f>
        <v>13221604000</v>
      </c>
      <c r="I34" s="148">
        <f>SUM(I35:I36)</f>
        <v>7549283476</v>
      </c>
      <c r="J34" s="444">
        <f t="shared" ref="J34:J37" si="25">IFERROR(I34/H34*100,0)</f>
        <v>57.098090942672307</v>
      </c>
      <c r="K34" s="148">
        <f>SUM(K35:K36)</f>
        <v>5672320524</v>
      </c>
      <c r="L34" s="444">
        <f t="shared" ref="L34:L37" si="26">IFERROR(K34/H34*100,0)</f>
        <v>42.901909057327686</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947702314</v>
      </c>
      <c r="E35" s="445">
        <f t="shared" si="23"/>
        <v>43.162565117153946</v>
      </c>
      <c r="F35" s="115">
        <f t="shared" si="18"/>
        <v>1247955686</v>
      </c>
      <c r="G35" s="445">
        <f t="shared" si="24"/>
        <v>56.837434882846047</v>
      </c>
      <c r="H35" s="152" cm="1">
        <f t="array" ref="H35">SUM(_xlfn._xlws.FILTER(SP2D[Pagu-Blokir],SP2D[Jenis Belanja]="Belanja Barang Operasional",0))</f>
        <v>2095658000</v>
      </c>
      <c r="I35" s="152">
        <f>D35</f>
        <v>947702314</v>
      </c>
      <c r="J35" s="445">
        <f t="shared" si="25"/>
        <v>45.222183867787585</v>
      </c>
      <c r="K35" s="152">
        <f t="shared" si="21"/>
        <v>1147955686</v>
      </c>
      <c r="L35" s="445">
        <f t="shared" si="26"/>
        <v>54.777816132212408</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4684</v>
      </c>
      <c r="C36" s="152" cm="1">
        <f t="array" ref="C36">SUM(_xlfn._xlws.FILTER(SP2D[DIPA_REVISI3],SP2D[Jenis Belanja]="Belanja Barang Non Operasional",0))</f>
        <v>14011572000</v>
      </c>
      <c r="D36" s="152" cm="1">
        <f t="array" ref="D36">SUM(_xlfn._xlws.FILTER(SP2D[Realisasi],SP2D[Jenis Belanja]="Belanja Barang Non Operasional",0))</f>
        <v>6601581162</v>
      </c>
      <c r="E36" s="445">
        <f t="shared" si="23"/>
        <v>47.115207073124985</v>
      </c>
      <c r="F36" s="115">
        <f t="shared" si="18"/>
        <v>7409990838</v>
      </c>
      <c r="G36" s="445">
        <f t="shared" si="24"/>
        <v>52.884792926875015</v>
      </c>
      <c r="H36" s="152" cm="1">
        <f t="array" ref="H36">SUM(_xlfn._xlws.FILTER(SP2D[Pagu-Blokir],SP2D[Jenis Belanja]="Belanja Barang Non Operasional",0))</f>
        <v>11125946000</v>
      </c>
      <c r="I36" s="152">
        <f>D36</f>
        <v>6601581162</v>
      </c>
      <c r="J36" s="445">
        <f t="shared" si="25"/>
        <v>59.335009912864933</v>
      </c>
      <c r="K36" s="152">
        <f t="shared" si="21"/>
        <v>4524364838</v>
      </c>
      <c r="L36" s="445">
        <f t="shared" si="26"/>
        <v>40.66499008713506</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44">
        <f t="shared" si="23"/>
        <v>99.735644134928208</v>
      </c>
      <c r="F37" s="148">
        <f>F11</f>
        <v>1734000</v>
      </c>
      <c r="G37" s="444">
        <f t="shared" si="24"/>
        <v>0.26435586507179076</v>
      </c>
      <c r="H37" s="148">
        <f>H11</f>
        <v>654200000</v>
      </c>
      <c r="I37" s="148">
        <f>I11</f>
        <v>654200000</v>
      </c>
      <c r="J37" s="444">
        <f t="shared" si="25"/>
        <v>100</v>
      </c>
      <c r="K37" s="148">
        <f>K11</f>
        <v>0</v>
      </c>
      <c r="L37" s="444">
        <f t="shared" si="26"/>
        <v>0</v>
      </c>
      <c r="M37" s="148">
        <f>M11</f>
        <v>0</v>
      </c>
      <c r="N37" s="148">
        <f>N11</f>
        <v>1734000</v>
      </c>
    </row>
    <row r="38" spans="1:14">
      <c r="A38" s="146"/>
      <c r="B38" s="147"/>
      <c r="C38" s="148"/>
      <c r="D38" s="148"/>
      <c r="E38" s="148"/>
      <c r="F38" s="148"/>
      <c r="G38" s="148"/>
      <c r="H38" s="148"/>
      <c r="I38" s="148"/>
      <c r="J38" s="444"/>
      <c r="K38" s="148"/>
      <c r="L38" s="444"/>
      <c r="M38" s="148"/>
      <c r="N38" s="148"/>
    </row>
    <row r="39" spans="1:14">
      <c r="A39" s="510" t="s">
        <v>590</v>
      </c>
      <c r="B39" s="511"/>
      <c r="C39" s="455">
        <f>SUM(C33,C34,C37)</f>
        <v>23342160000</v>
      </c>
      <c r="D39" s="455">
        <f>SUM(D33,D34,D37)</f>
        <v>12445651673</v>
      </c>
      <c r="E39" s="456">
        <f t="shared" ref="E39" si="28">IFERROR(D39/C39*100,0)</f>
        <v>53.318337604574729</v>
      </c>
      <c r="F39" s="455">
        <f>SUM(F33,F34,F37)</f>
        <v>10896508327</v>
      </c>
      <c r="G39" s="456">
        <f t="shared" ref="G39" si="29">IFERROR(F39/C39*100,0)</f>
        <v>46.681662395425271</v>
      </c>
      <c r="H39" s="458">
        <f>SUM(H33,H34,H37)</f>
        <v>20030851000</v>
      </c>
      <c r="I39" s="458">
        <f>SUM(I33,I34,I37)</f>
        <v>12445651673</v>
      </c>
      <c r="J39" s="459">
        <f t="shared" ref="J39" si="30">IFERROR(I39/H39*100,0)</f>
        <v>62.132416006688885</v>
      </c>
      <c r="K39" s="458">
        <f>SUM(K33,K34,K37)</f>
        <v>7585199327</v>
      </c>
      <c r="L39" s="459">
        <f t="shared" ref="L39" si="31">IFERROR(K39/H39*100,0)</f>
        <v>37.867583993311115</v>
      </c>
      <c r="M39" s="465">
        <f>SUM(M33,M34,M37)</f>
        <v>423949000</v>
      </c>
      <c r="N39" s="465">
        <f>SUM(N33,N34,N37)</f>
        <v>2887360000</v>
      </c>
    </row>
    <row r="40" spans="1:14">
      <c r="A40" s="510" t="s">
        <v>3876</v>
      </c>
      <c r="B40" s="511"/>
      <c r="C40" s="455"/>
      <c r="D40" s="455"/>
      <c r="E40" s="455"/>
      <c r="F40" s="455"/>
      <c r="G40" s="455"/>
      <c r="H40" s="458"/>
      <c r="I40" s="458"/>
      <c r="J40" s="459"/>
      <c r="K40" s="458"/>
      <c r="L40" s="459"/>
      <c r="M40" s="465"/>
      <c r="N40" s="465"/>
    </row>
    <row r="41" spans="1:14">
      <c r="A41" s="510" t="s">
        <v>3877</v>
      </c>
      <c r="B41" s="511"/>
      <c r="C41" s="455">
        <f>C39</f>
        <v>23342160000</v>
      </c>
      <c r="D41" s="455">
        <f>D39</f>
        <v>12445651673</v>
      </c>
      <c r="E41" s="457">
        <f t="shared" ref="E41" si="32">IFERROR(D41/C41*100,0)</f>
        <v>53.318337604574729</v>
      </c>
      <c r="F41" s="455">
        <f>F39</f>
        <v>10896508327</v>
      </c>
      <c r="G41" s="457">
        <f t="shared" ref="G41" si="33">IFERROR(F41/C41*100,0)</f>
        <v>46.681662395425271</v>
      </c>
      <c r="H41" s="458">
        <f>H39</f>
        <v>20030851000</v>
      </c>
      <c r="I41" s="458">
        <f>I39</f>
        <v>12445651673</v>
      </c>
      <c r="J41" s="460">
        <f t="shared" ref="J41" si="34">IFERROR(I41/H41*100,0)</f>
        <v>62.132416006688885</v>
      </c>
      <c r="K41" s="458">
        <f>K39</f>
        <v>7585199327</v>
      </c>
      <c r="L41" s="460">
        <f t="shared" ref="L41" si="35">IFERROR(K41/H41*100,0)</f>
        <v>37.867583993311115</v>
      </c>
      <c r="M41" s="526">
        <f>SUM(M39:N39)</f>
        <v>3311309000</v>
      </c>
      <c r="N41" s="527"/>
    </row>
    <row r="42" spans="1:14" s="279" customFormat="1">
      <c r="A42" s="314"/>
      <c r="B42" s="314"/>
      <c r="C42" s="315"/>
      <c r="D42" s="315"/>
      <c r="E42" s="315"/>
      <c r="F42" s="315"/>
      <c r="G42" s="315"/>
      <c r="H42" s="315"/>
      <c r="I42" s="315"/>
      <c r="J42" s="315"/>
      <c r="K42" s="315"/>
      <c r="L42" s="315"/>
      <c r="M42" s="316"/>
      <c r="N42" s="316"/>
    </row>
    <row r="44" spans="1:14" ht="15.75">
      <c r="A44" s="327" t="s">
        <v>3883</v>
      </c>
    </row>
    <row r="45" spans="1:14">
      <c r="A45" s="517" t="s">
        <v>571</v>
      </c>
      <c r="B45" s="517" t="s">
        <v>500</v>
      </c>
      <c r="C45" s="528" t="s">
        <v>7680</v>
      </c>
      <c r="D45" s="529"/>
      <c r="E45" s="529"/>
      <c r="F45" s="529"/>
      <c r="G45" s="530"/>
      <c r="H45" s="512" t="s">
        <v>7682</v>
      </c>
      <c r="I45" s="513"/>
      <c r="J45" s="513"/>
      <c r="K45" s="513"/>
      <c r="L45" s="514"/>
      <c r="M45" s="536" t="s">
        <v>4679</v>
      </c>
      <c r="N45" s="536" t="s">
        <v>4681</v>
      </c>
    </row>
    <row r="46" spans="1:14">
      <c r="A46" s="518"/>
      <c r="B46" s="518"/>
      <c r="C46" s="531" t="s">
        <v>7681</v>
      </c>
      <c r="D46" s="528" t="s">
        <v>3732</v>
      </c>
      <c r="E46" s="530"/>
      <c r="F46" s="528" t="s">
        <v>3733</v>
      </c>
      <c r="G46" s="530"/>
      <c r="H46" s="515" t="s">
        <v>7683</v>
      </c>
      <c r="I46" s="512" t="s">
        <v>3732</v>
      </c>
      <c r="J46" s="514"/>
      <c r="K46" s="512" t="s">
        <v>3733</v>
      </c>
      <c r="L46" s="514"/>
      <c r="M46" s="537"/>
      <c r="N46" s="537"/>
    </row>
    <row r="47" spans="1:14">
      <c r="A47" s="519"/>
      <c r="B47" s="519"/>
      <c r="C47" s="532"/>
      <c r="D47" s="312" t="s">
        <v>4691</v>
      </c>
      <c r="E47" s="312" t="s">
        <v>3729</v>
      </c>
      <c r="F47" s="312" t="s">
        <v>4691</v>
      </c>
      <c r="G47" s="312" t="s">
        <v>3729</v>
      </c>
      <c r="H47" s="516"/>
      <c r="I47" s="443" t="s">
        <v>4691</v>
      </c>
      <c r="J47" s="443" t="s">
        <v>3729</v>
      </c>
      <c r="K47" s="443" t="s">
        <v>4691</v>
      </c>
      <c r="L47" s="443" t="s">
        <v>3729</v>
      </c>
      <c r="M47" s="538"/>
      <c r="N47" s="538"/>
    </row>
    <row r="48" spans="1:14">
      <c r="A48" s="539"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5">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39"/>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39"/>
      <c r="B50" s="452" t="s">
        <v>4687</v>
      </c>
      <c r="C50" s="453">
        <f>SUM(C48:C49)</f>
        <v>88812000</v>
      </c>
      <c r="D50" s="453">
        <f t="shared" ref="D50" si="42">SUM(D48:D49)</f>
        <v>88811280</v>
      </c>
      <c r="E50" s="454">
        <f t="shared" si="36"/>
        <v>99.999189298743417</v>
      </c>
      <c r="F50" s="453">
        <f t="shared" si="37"/>
        <v>720</v>
      </c>
      <c r="G50" s="454">
        <f t="shared" si="38"/>
        <v>8.107012565869478E-4</v>
      </c>
      <c r="H50" s="453">
        <f>SUM(H48:H49)</f>
        <v>88812000</v>
      </c>
      <c r="I50" s="453">
        <f t="shared" si="41"/>
        <v>88811280</v>
      </c>
      <c r="J50" s="454">
        <f t="shared" si="41"/>
        <v>99.999189298743417</v>
      </c>
      <c r="K50" s="453">
        <f t="shared" si="39"/>
        <v>720</v>
      </c>
      <c r="L50" s="454">
        <f t="shared" si="40"/>
        <v>8.107012565869478E-4</v>
      </c>
      <c r="M50" s="453">
        <f t="shared" ref="M50:N50" si="43">SUM(M48:M49)</f>
        <v>0</v>
      </c>
      <c r="N50" s="453">
        <f t="shared" si="43"/>
        <v>0</v>
      </c>
    </row>
    <row r="51" spans="1:14">
      <c r="A51" s="539"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39"/>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39"/>
      <c r="B53" s="452" t="s">
        <v>4688</v>
      </c>
      <c r="C53" s="453">
        <f t="shared" ref="C53:N53" si="44">SUM(C51:C52)</f>
        <v>0</v>
      </c>
      <c r="D53" s="453">
        <f t="shared" si="44"/>
        <v>0</v>
      </c>
      <c r="E53" s="454">
        <f t="shared" si="36"/>
        <v>0</v>
      </c>
      <c r="F53" s="453">
        <f t="shared" si="37"/>
        <v>0</v>
      </c>
      <c r="G53" s="454">
        <f t="shared" si="38"/>
        <v>0</v>
      </c>
      <c r="H53" s="453">
        <f t="shared" ref="H53" si="45">SUM(H51:H52)</f>
        <v>0</v>
      </c>
      <c r="I53" s="453">
        <f t="shared" si="41"/>
        <v>0</v>
      </c>
      <c r="J53" s="454">
        <f t="shared" si="41"/>
        <v>0</v>
      </c>
      <c r="K53" s="453">
        <f t="shared" si="39"/>
        <v>0</v>
      </c>
      <c r="L53" s="454">
        <f t="shared" si="40"/>
        <v>0</v>
      </c>
      <c r="M53" s="453">
        <f t="shared" si="44"/>
        <v>0</v>
      </c>
      <c r="N53" s="453">
        <f t="shared" si="44"/>
        <v>0</v>
      </c>
    </row>
    <row r="54" spans="1:14">
      <c r="A54" s="539"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39"/>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39"/>
      <c r="B56" s="452" t="s">
        <v>4689</v>
      </c>
      <c r="C56" s="453">
        <f t="shared" ref="C56:N56" si="46">SUM(C54:C55)</f>
        <v>0</v>
      </c>
      <c r="D56" s="453">
        <f t="shared" si="46"/>
        <v>0</v>
      </c>
      <c r="E56" s="454">
        <f t="shared" si="36"/>
        <v>0</v>
      </c>
      <c r="F56" s="453">
        <f t="shared" si="37"/>
        <v>0</v>
      </c>
      <c r="G56" s="454">
        <f t="shared" si="38"/>
        <v>0</v>
      </c>
      <c r="H56" s="453">
        <f t="shared" ref="H56" si="47">SUM(H54:H55)</f>
        <v>0</v>
      </c>
      <c r="I56" s="453">
        <f t="shared" si="41"/>
        <v>0</v>
      </c>
      <c r="J56" s="454">
        <f t="shared" si="41"/>
        <v>0</v>
      </c>
      <c r="K56" s="453">
        <f t="shared" si="39"/>
        <v>0</v>
      </c>
      <c r="L56" s="454">
        <f t="shared" si="40"/>
        <v>0</v>
      </c>
      <c r="M56" s="453">
        <f t="shared" si="46"/>
        <v>0</v>
      </c>
      <c r="N56" s="453">
        <f t="shared" si="46"/>
        <v>0</v>
      </c>
    </row>
    <row r="57" spans="1:14">
      <c r="A57" s="539"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39"/>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39"/>
      <c r="B59" s="452" t="s">
        <v>4690</v>
      </c>
      <c r="C59" s="453">
        <f t="shared" ref="C59:N59" si="48">SUM(C57:C58)</f>
        <v>8000000</v>
      </c>
      <c r="D59" s="453">
        <f t="shared" si="48"/>
        <v>365000</v>
      </c>
      <c r="E59" s="454">
        <f t="shared" si="36"/>
        <v>4.5625</v>
      </c>
      <c r="F59" s="453">
        <f t="shared" si="37"/>
        <v>7635000</v>
      </c>
      <c r="G59" s="454">
        <f t="shared" si="38"/>
        <v>95.4375</v>
      </c>
      <c r="H59" s="453">
        <f t="shared" ref="H59" si="49">SUM(H57:H58)</f>
        <v>8000000</v>
      </c>
      <c r="I59" s="453">
        <f t="shared" si="41"/>
        <v>365000</v>
      </c>
      <c r="J59" s="454">
        <f t="shared" si="41"/>
        <v>4.5625</v>
      </c>
      <c r="K59" s="453">
        <f t="shared" si="39"/>
        <v>7635000</v>
      </c>
      <c r="L59" s="454">
        <f t="shared" si="40"/>
        <v>95.4375</v>
      </c>
      <c r="M59" s="453">
        <f t="shared" si="48"/>
        <v>0</v>
      </c>
      <c r="N59" s="453">
        <f t="shared" si="48"/>
        <v>0</v>
      </c>
    </row>
    <row r="60" spans="1:14">
      <c r="A60" s="525" t="s">
        <v>3735</v>
      </c>
      <c r="B60" s="525"/>
      <c r="C60" s="446">
        <f>C50+C53+C56+C59</f>
        <v>96812000</v>
      </c>
      <c r="D60" s="446">
        <f>D50+D53+D56+D59</f>
        <v>89176280</v>
      </c>
      <c r="E60" s="447">
        <f t="shared" si="36"/>
        <v>92.112837251580387</v>
      </c>
      <c r="F60" s="446">
        <f t="shared" si="37"/>
        <v>7635720</v>
      </c>
      <c r="G60" s="447">
        <f t="shared" si="38"/>
        <v>7.887162748419617</v>
      </c>
      <c r="H60" s="144">
        <f>H50+H53+H56+H59</f>
        <v>96812000</v>
      </c>
      <c r="I60" s="144">
        <f t="shared" si="41"/>
        <v>89176280</v>
      </c>
      <c r="J60" s="461">
        <f t="shared" si="41"/>
        <v>92.112837251580387</v>
      </c>
      <c r="K60" s="144">
        <f t="shared" si="39"/>
        <v>7635720</v>
      </c>
      <c r="L60" s="461">
        <f t="shared" si="40"/>
        <v>7.887162748419617</v>
      </c>
      <c r="M60" s="451">
        <f t="shared" ref="M60:N60" si="50">M50+M53+M56+M59</f>
        <v>0</v>
      </c>
      <c r="N60" s="451">
        <f t="shared" si="50"/>
        <v>0</v>
      </c>
    </row>
    <row r="61" spans="1:14">
      <c r="A61" s="525" t="s">
        <v>4685</v>
      </c>
      <c r="B61" s="525"/>
      <c r="C61" s="448">
        <f>C60</f>
        <v>96812000</v>
      </c>
      <c r="D61" s="448">
        <f>D60</f>
        <v>89176280</v>
      </c>
      <c r="E61" s="466">
        <f t="shared" si="36"/>
        <v>92.112837251580387</v>
      </c>
      <c r="F61" s="448">
        <f t="shared" si="37"/>
        <v>7635720</v>
      </c>
      <c r="G61" s="466">
        <f t="shared" si="38"/>
        <v>7.887162748419617</v>
      </c>
      <c r="H61" s="462">
        <f>H60</f>
        <v>96812000</v>
      </c>
      <c r="I61" s="462">
        <f t="shared" si="41"/>
        <v>89176280</v>
      </c>
      <c r="J61" s="467">
        <f t="shared" si="41"/>
        <v>92.112837251580387</v>
      </c>
      <c r="K61" s="462">
        <f t="shared" si="39"/>
        <v>7635720</v>
      </c>
      <c r="L61" s="467">
        <f t="shared" si="40"/>
        <v>7.887162748419617</v>
      </c>
      <c r="M61" s="540">
        <f>SUM(M60:N60)</f>
        <v>0</v>
      </c>
      <c r="N61" s="541"/>
    </row>
  </sheetData>
  <mergeCells count="57">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 ref="D46:E46"/>
    <mergeCell ref="F46:G46"/>
    <mergeCell ref="H46:H47"/>
    <mergeCell ref="I31:J31"/>
    <mergeCell ref="K31:L31"/>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A15:A18"/>
    <mergeCell ref="A19:A21"/>
    <mergeCell ref="A22:A24"/>
    <mergeCell ref="A25:B25"/>
    <mergeCell ref="A26:B26"/>
    <mergeCell ref="M26:N26"/>
    <mergeCell ref="D7:E7"/>
    <mergeCell ref="F7:G7"/>
    <mergeCell ref="H7:H8"/>
    <mergeCell ref="I7:J7"/>
    <mergeCell ref="K7:L7"/>
    <mergeCell ref="A9:A14"/>
    <mergeCell ref="A1:N1"/>
    <mergeCell ref="A2:N2"/>
    <mergeCell ref="A3:N3"/>
    <mergeCell ref="A6:A8"/>
    <mergeCell ref="B6:B8"/>
    <mergeCell ref="C6:G6"/>
    <mergeCell ref="H6:L6"/>
    <mergeCell ref="M6:M8"/>
    <mergeCell ref="N6:N8"/>
    <mergeCell ref="C7:C8"/>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13"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1" customWidth="1"/>
    <col min="12" max="12" width="35.140625" style="159" customWidth="1"/>
    <col min="13" max="13" width="24.42578125" customWidth="1"/>
  </cols>
  <sheetData>
    <row r="1" spans="1:13" ht="18.75">
      <c r="A1" s="544" t="str">
        <f>IF(L8=TRUE,"REALISASI TANPA GAJI (BERDASARKAN PAGU SEBELUM BLOKIR)","REALISASI TANPA GAJI (BERDASARKAN PAGU SETELAH BLOKIR)")</f>
        <v>REALISASI TANPA GAJI (BERDASARKAN PAGU SETELAH BLOKIR)</v>
      </c>
      <c r="B1" s="544"/>
      <c r="C1" s="544"/>
      <c r="D1" s="544"/>
      <c r="E1" s="544"/>
      <c r="F1" s="544"/>
      <c r="G1" s="544"/>
      <c r="H1" s="544"/>
      <c r="I1" s="544"/>
      <c r="J1" s="544"/>
      <c r="L1" s="326" t="s">
        <v>4686</v>
      </c>
    </row>
    <row r="2" spans="1:13" ht="15.75">
      <c r="A2" s="509" t="str">
        <f>'PER BULAN'!B5</f>
        <v>Berdasarkan DIPA Revisi 3 TA. 2022 (Tanggal 13 Juli 2022)</v>
      </c>
      <c r="B2" s="509"/>
      <c r="C2" s="509"/>
      <c r="D2" s="509"/>
      <c r="E2" s="509"/>
      <c r="F2" s="509"/>
      <c r="G2" s="509"/>
      <c r="H2" s="509"/>
      <c r="I2" s="509"/>
      <c r="J2" s="509"/>
    </row>
    <row r="3" spans="1:13" ht="15.75">
      <c r="A3" s="509" t="str">
        <f>'PER BULAN'!B6</f>
        <v>SAMPAI DENGAN 18 AGUSTUS 2022</v>
      </c>
      <c r="B3" s="509"/>
      <c r="C3" s="509"/>
      <c r="D3" s="509"/>
      <c r="E3" s="509"/>
      <c r="F3" s="509"/>
      <c r="G3" s="509"/>
      <c r="H3" s="509"/>
      <c r="I3" s="509"/>
      <c r="J3" s="509"/>
    </row>
    <row r="4" spans="1:13">
      <c r="A4" s="145"/>
      <c r="B4" s="145"/>
      <c r="C4" s="145"/>
      <c r="D4" s="260"/>
      <c r="E4" s="300"/>
      <c r="F4" s="300"/>
      <c r="G4" s="145"/>
      <c r="H4" s="145"/>
      <c r="I4" s="145"/>
      <c r="J4" s="192"/>
    </row>
    <row r="5" spans="1:13" ht="15.75">
      <c r="A5" s="328" t="s">
        <v>3878</v>
      </c>
    </row>
    <row r="6" spans="1:13">
      <c r="A6" s="559" t="s">
        <v>571</v>
      </c>
      <c r="B6" s="559" t="s">
        <v>500</v>
      </c>
      <c r="C6" s="559" t="s">
        <v>4682</v>
      </c>
      <c r="D6" s="559" t="s">
        <v>4679</v>
      </c>
      <c r="E6" s="559" t="s">
        <v>4681</v>
      </c>
      <c r="F6" s="559" t="s">
        <v>4683</v>
      </c>
      <c r="G6" s="557" t="str">
        <f>IF($L$8=TRUE,"Realisasi vs Pagu+Blokir","Realisasi vs Pagu-Blokir")</f>
        <v>Realisasi vs Pagu-Blokir</v>
      </c>
      <c r="H6" s="557"/>
      <c r="I6" s="557" t="str">
        <f>IF($L$8=TRUE,"Sisa vs Pagu+Blokir","Sisa vs Pagu-Blokir")</f>
        <v>Sisa vs Pagu-Blokir</v>
      </c>
      <c r="J6" s="557"/>
    </row>
    <row r="7" spans="1:13">
      <c r="A7" s="559"/>
      <c r="B7" s="559"/>
      <c r="C7" s="559"/>
      <c r="D7" s="559"/>
      <c r="E7" s="559"/>
      <c r="F7" s="559"/>
      <c r="G7" s="312" t="s">
        <v>4691</v>
      </c>
      <c r="H7" s="312" t="s">
        <v>3729</v>
      </c>
      <c r="I7" s="312" t="s">
        <v>4691</v>
      </c>
      <c r="J7" s="312" t="s">
        <v>3729</v>
      </c>
    </row>
    <row r="8" spans="1:13">
      <c r="A8" s="522"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8">
        <f>IFERROR(IF($L$8=TRUE,G8/C8*100,G8/F8*100),0)</f>
        <v>77.630766351963061</v>
      </c>
      <c r="I8" s="115">
        <f>IF($L$8=TRUE,C8-G8,F8-G8)</f>
        <v>150026871</v>
      </c>
      <c r="J8" s="202">
        <f>IFERROR(IF($L$8=TRUE,I8/C8*100,I8/F8*100),0)</f>
        <v>22.369233648036928</v>
      </c>
      <c r="L8" s="311" t="b">
        <v>0</v>
      </c>
    </row>
    <row r="9" spans="1:13">
      <c r="A9" s="523"/>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947702314</v>
      </c>
      <c r="H9" s="318">
        <f t="shared" ref="H9:H24" si="1">IFERROR(IF($L$8=TRUE,G9/C9*100,G9/F9*100),0)</f>
        <v>45.222183867787585</v>
      </c>
      <c r="I9" s="115">
        <f t="shared" ref="I9:I24" si="2">IF($L$8=TRUE,C9-G9,F9-G9)</f>
        <v>1147955686</v>
      </c>
      <c r="J9" s="202">
        <f t="shared" ref="J9:J24" si="3">IFERROR(IF($L$8=TRUE,I9/C9*100,I9/F9*100),0)</f>
        <v>54.777816132212408</v>
      </c>
    </row>
    <row r="10" spans="1:13">
      <c r="A10" s="523"/>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8">
        <f t="shared" si="1"/>
        <v>100</v>
      </c>
      <c r="I10" s="115">
        <f t="shared" si="2"/>
        <v>0</v>
      </c>
      <c r="J10" s="313">
        <f t="shared" si="3"/>
        <v>0</v>
      </c>
    </row>
    <row r="11" spans="1:13">
      <c r="A11" s="523"/>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8">
        <f t="shared" si="1"/>
        <v>77.143552950687138</v>
      </c>
      <c r="I11" s="115">
        <f t="shared" si="2"/>
        <v>45237480</v>
      </c>
      <c r="J11" s="202">
        <f t="shared" si="3"/>
        <v>22.856447049312852</v>
      </c>
    </row>
    <row r="12" spans="1:13">
      <c r="A12" s="524"/>
      <c r="B12" s="223" t="s">
        <v>4687</v>
      </c>
      <c r="C12" s="138">
        <f>SUM(C8:C11)</f>
        <v>4328014000</v>
      </c>
      <c r="D12" s="138">
        <f>SUM(D8:D11)</f>
        <v>100000000</v>
      </c>
      <c r="E12" s="138">
        <f>SUM(E8:E11)</f>
        <v>609552000</v>
      </c>
      <c r="F12" s="138">
        <f>SUM(F8:F11)</f>
        <v>3618462000</v>
      </c>
      <c r="G12" s="138">
        <f>SUM(G8:G11)</f>
        <v>2275241963</v>
      </c>
      <c r="H12" s="319">
        <f t="shared" si="1"/>
        <v>62.878702691917177</v>
      </c>
      <c r="I12" s="138">
        <f t="shared" si="2"/>
        <v>1343220037</v>
      </c>
      <c r="J12" s="203">
        <f t="shared" si="3"/>
        <v>37.121297308082831</v>
      </c>
      <c r="K12" s="133"/>
    </row>
    <row r="13" spans="1:13" ht="15" customHeight="1">
      <c r="A13" s="522"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158511126</v>
      </c>
      <c r="H13" s="318">
        <f t="shared" si="1"/>
        <v>53.930390789267754</v>
      </c>
      <c r="I13" s="115">
        <f t="shared" si="2"/>
        <v>135406874</v>
      </c>
      <c r="J13" s="202">
        <f t="shared" si="3"/>
        <v>46.069609210732246</v>
      </c>
    </row>
    <row r="14" spans="1:13">
      <c r="A14" s="523"/>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4939644598</v>
      </c>
      <c r="H14" s="318">
        <f t="shared" si="1"/>
        <v>57.554845301485578</v>
      </c>
      <c r="I14" s="115">
        <f t="shared" si="2"/>
        <v>3642855402</v>
      </c>
      <c r="J14" s="202">
        <f t="shared" si="3"/>
        <v>42.445154698514422</v>
      </c>
      <c r="M14" s="161"/>
    </row>
    <row r="15" spans="1:13">
      <c r="A15" s="523"/>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122390956</v>
      </c>
      <c r="H15" s="318">
        <f t="shared" si="1"/>
        <v>72.080328390204826</v>
      </c>
      <c r="I15" s="115">
        <f t="shared" si="2"/>
        <v>47407044</v>
      </c>
      <c r="J15" s="202">
        <f t="shared" si="3"/>
        <v>27.919671609795166</v>
      </c>
    </row>
    <row r="16" spans="1:13">
      <c r="A16" s="524"/>
      <c r="B16" s="223" t="s">
        <v>4688</v>
      </c>
      <c r="C16" s="138">
        <f>SUM(C13:C15)</f>
        <v>9985150000</v>
      </c>
      <c r="D16" s="138">
        <f t="shared" ref="D16:E16" si="5">SUM(D13:D15)</f>
        <v>0</v>
      </c>
      <c r="E16" s="138">
        <f t="shared" si="5"/>
        <v>938934000</v>
      </c>
      <c r="F16" s="138">
        <f>SUM(F13:F15)</f>
        <v>9046216000</v>
      </c>
      <c r="G16" s="138">
        <f>SUM(G13:G15)</f>
        <v>5220546680</v>
      </c>
      <c r="H16" s="319">
        <f t="shared" si="1"/>
        <v>57.709728354927627</v>
      </c>
      <c r="I16" s="138">
        <f t="shared" si="2"/>
        <v>3825669320</v>
      </c>
      <c r="J16" s="203">
        <f t="shared" si="3"/>
        <v>42.290271645072366</v>
      </c>
    </row>
    <row r="17" spans="1:13" ht="15" customHeight="1">
      <c r="A17" s="522"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156810590</v>
      </c>
      <c r="H17" s="318">
        <f t="shared" si="1"/>
        <v>75.5327832528925</v>
      </c>
      <c r="I17" s="115">
        <f t="shared" si="2"/>
        <v>50795410</v>
      </c>
      <c r="J17" s="202">
        <f t="shared" si="3"/>
        <v>24.4672167471075</v>
      </c>
    </row>
    <row r="18" spans="1:13">
      <c r="A18" s="523"/>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89666585</v>
      </c>
      <c r="H18" s="318">
        <f t="shared" si="1"/>
        <v>54.421553989670016</v>
      </c>
      <c r="I18" s="115">
        <f t="shared" si="2"/>
        <v>75096415</v>
      </c>
      <c r="J18" s="202">
        <f t="shared" si="3"/>
        <v>45.578446010329984</v>
      </c>
      <c r="M18" s="161"/>
    </row>
    <row r="19" spans="1:13">
      <c r="A19" s="524"/>
      <c r="B19" s="223" t="s">
        <v>4689</v>
      </c>
      <c r="C19" s="138">
        <f>SUM(C17:C18)</f>
        <v>1278600000</v>
      </c>
      <c r="D19" s="138">
        <f t="shared" ref="D19:E19" si="7">SUM(D17:D18)</f>
        <v>0</v>
      </c>
      <c r="E19" s="138">
        <f t="shared" si="7"/>
        <v>906231000</v>
      </c>
      <c r="F19" s="138">
        <f>SUM(F17:F18)</f>
        <v>372369000</v>
      </c>
      <c r="G19" s="138">
        <f>SUM(G17:G18)</f>
        <v>246477175</v>
      </c>
      <c r="H19" s="319">
        <f t="shared" si="1"/>
        <v>66.191647263869982</v>
      </c>
      <c r="I19" s="138">
        <f t="shared" si="2"/>
        <v>125891825</v>
      </c>
      <c r="J19" s="203">
        <f t="shared" si="3"/>
        <v>33.808352736130018</v>
      </c>
    </row>
    <row r="20" spans="1:13" ht="15" customHeight="1">
      <c r="A20" s="522"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365968440</v>
      </c>
      <c r="H20" s="318">
        <f t="shared" si="1"/>
        <v>53.324849191315749</v>
      </c>
      <c r="I20" s="115">
        <f t="shared" si="2"/>
        <v>320331560</v>
      </c>
      <c r="J20" s="202">
        <f t="shared" si="3"/>
        <v>46.675150808684251</v>
      </c>
    </row>
    <row r="21" spans="1:13">
      <c r="A21" s="523"/>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95249218</v>
      </c>
      <c r="H21" s="318">
        <f t="shared" si="1"/>
        <v>62.476119823950363</v>
      </c>
      <c r="I21" s="115">
        <f t="shared" si="2"/>
        <v>57207782</v>
      </c>
      <c r="J21" s="202">
        <f t="shared" si="3"/>
        <v>37.523880176049637</v>
      </c>
    </row>
    <row r="22" spans="1:13">
      <c r="A22" s="524"/>
      <c r="B22" s="223" t="s">
        <v>4690</v>
      </c>
      <c r="C22" s="138">
        <f>SUM(C20:C21)</f>
        <v>1271400000</v>
      </c>
      <c r="D22" s="138">
        <f t="shared" ref="D22:E22" si="9">SUM(D20:D21)</f>
        <v>0</v>
      </c>
      <c r="E22" s="138">
        <f t="shared" si="9"/>
        <v>432643000</v>
      </c>
      <c r="F22" s="138">
        <f>SUM(F20:F21)</f>
        <v>838757000</v>
      </c>
      <c r="G22" s="138">
        <f>SUM(G20:G21)</f>
        <v>461217658</v>
      </c>
      <c r="H22" s="319">
        <f t="shared" si="1"/>
        <v>54.988233540822904</v>
      </c>
      <c r="I22" s="138">
        <f t="shared" si="2"/>
        <v>377539342</v>
      </c>
      <c r="J22" s="203">
        <f t="shared" si="3"/>
        <v>45.011766459177096</v>
      </c>
    </row>
    <row r="23" spans="1:13">
      <c r="A23" s="558" t="s">
        <v>3735</v>
      </c>
      <c r="B23" s="558"/>
      <c r="C23" s="122">
        <f>C12++C16+C19+C22</f>
        <v>16863164000</v>
      </c>
      <c r="D23" s="122">
        <f t="shared" ref="D23:E23" si="10">D12++D16+D19+D22</f>
        <v>100000000</v>
      </c>
      <c r="E23" s="122">
        <f t="shared" si="10"/>
        <v>2887360000</v>
      </c>
      <c r="F23" s="122">
        <f>F12++F16+F19+F22</f>
        <v>13875804000</v>
      </c>
      <c r="G23" s="122">
        <f>G12++G16+G19+G22</f>
        <v>8203483476</v>
      </c>
      <c r="H23" s="320">
        <f t="shared" si="1"/>
        <v>59.120779422943706</v>
      </c>
      <c r="I23" s="122">
        <f t="shared" si="2"/>
        <v>5672320524</v>
      </c>
      <c r="J23" s="204">
        <f t="shared" si="3"/>
        <v>40.879220577056294</v>
      </c>
      <c r="M23" s="159"/>
    </row>
    <row r="24" spans="1:13">
      <c r="A24" s="549" t="s">
        <v>4685</v>
      </c>
      <c r="B24" s="550"/>
      <c r="C24" s="310">
        <f>C23</f>
        <v>16863164000</v>
      </c>
      <c r="D24" s="551">
        <f>SUM(D23,E23)</f>
        <v>2987360000</v>
      </c>
      <c r="E24" s="552"/>
      <c r="F24" s="310">
        <f>F23</f>
        <v>13875804000</v>
      </c>
      <c r="G24" s="122">
        <f>G23</f>
        <v>8203483476</v>
      </c>
      <c r="H24" s="320">
        <f t="shared" si="1"/>
        <v>59.120779422943706</v>
      </c>
      <c r="I24" s="122">
        <f t="shared" si="2"/>
        <v>5672320524</v>
      </c>
      <c r="J24" s="204">
        <f t="shared" si="3"/>
        <v>40.879220577056294</v>
      </c>
      <c r="M24" s="161"/>
    </row>
    <row r="26" spans="1:13">
      <c r="J26" s="208"/>
    </row>
    <row r="27" spans="1:13" ht="15.75">
      <c r="A27" s="328" t="s">
        <v>3885</v>
      </c>
    </row>
    <row r="28" spans="1:13" ht="14.45" customHeight="1">
      <c r="A28" s="547" t="s">
        <v>3871</v>
      </c>
      <c r="B28" s="547" t="s">
        <v>3872</v>
      </c>
      <c r="C28" s="547" t="s">
        <v>4682</v>
      </c>
      <c r="D28" s="553" t="s">
        <v>4679</v>
      </c>
      <c r="E28" s="553" t="s">
        <v>4681</v>
      </c>
      <c r="F28" s="547" t="s">
        <v>4683</v>
      </c>
      <c r="G28" s="557" t="str">
        <f>IF($L$8=TRUE,"Realisasi vs Pagu+Blokir","Realisasi vs Pagu-Blokir")</f>
        <v>Realisasi vs Pagu-Blokir</v>
      </c>
      <c r="H28" s="557"/>
      <c r="I28" s="557" t="str">
        <f>IF($L$8=TRUE,"Sisa vs Pagu+Blokir","Sisa vs Pagu-Blokir")</f>
        <v>Sisa vs Pagu-Blokir</v>
      </c>
      <c r="J28" s="557"/>
    </row>
    <row r="29" spans="1:13">
      <c r="A29" s="548"/>
      <c r="B29" s="548"/>
      <c r="C29" s="548"/>
      <c r="D29" s="554"/>
      <c r="E29" s="554"/>
      <c r="F29" s="548"/>
      <c r="G29" s="156" t="s">
        <v>4691</v>
      </c>
      <c r="H29" s="165" t="s">
        <v>3729</v>
      </c>
      <c r="I29" s="156" t="s">
        <v>4691</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7549283476</v>
      </c>
      <c r="H30" s="149">
        <f t="shared" ref="H30:H37" si="12">IFERROR(IF($L$8=TRUE,G30/C30*100,G30/F30*100),0)</f>
        <v>57.098090942672307</v>
      </c>
      <c r="I30" s="150">
        <f t="shared" ref="I30:I37" si="13">IF($L$8=TRUE,C30-G30,F30-G30)</f>
        <v>5672320524</v>
      </c>
      <c r="J30" s="149">
        <f t="shared" ref="J30:J37" si="14">IFERROR(IF($L$8=TRUE,I30/C30*100,I30/F30*100),0)</f>
        <v>42.901909057327686</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947702314</v>
      </c>
      <c r="H31" s="153">
        <f t="shared" si="12"/>
        <v>45.222183867787585</v>
      </c>
      <c r="I31" s="154">
        <f t="shared" si="13"/>
        <v>1147955686</v>
      </c>
      <c r="J31" s="153">
        <f t="shared" si="14"/>
        <v>54.777816132212408</v>
      </c>
    </row>
    <row r="32" spans="1:13">
      <c r="A32" s="155"/>
      <c r="B32" s="151" t="s">
        <v>4684</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6601581162</v>
      </c>
      <c r="H32" s="153">
        <f t="shared" si="12"/>
        <v>59.335009912864933</v>
      </c>
      <c r="I32" s="154">
        <f t="shared" si="13"/>
        <v>4524364838</v>
      </c>
      <c r="J32" s="153">
        <f t="shared" si="14"/>
        <v>40.66499008713506</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45" t="s">
        <v>590</v>
      </c>
      <c r="B35" s="546"/>
      <c r="C35" s="157">
        <f>SUM(C30,C33)</f>
        <v>16863164000</v>
      </c>
      <c r="D35" s="157">
        <f t="shared" ref="D35:E35" si="16">SUM(D30,D33)</f>
        <v>100000000</v>
      </c>
      <c r="E35" s="157">
        <f t="shared" si="16"/>
        <v>2887360000</v>
      </c>
      <c r="F35" s="157">
        <f>SUM(F30,F33)</f>
        <v>13875804000</v>
      </c>
      <c r="G35" s="157">
        <f>SUM(G30,G33)</f>
        <v>8203483476</v>
      </c>
      <c r="H35" s="158">
        <f t="shared" si="12"/>
        <v>59.120779422943706</v>
      </c>
      <c r="I35" s="157">
        <f t="shared" si="13"/>
        <v>5672320524</v>
      </c>
      <c r="J35" s="158">
        <f t="shared" si="14"/>
        <v>40.879220577056294</v>
      </c>
    </row>
    <row r="36" spans="1:12">
      <c r="A36" s="545" t="s">
        <v>3876</v>
      </c>
      <c r="B36" s="546"/>
      <c r="C36" s="157"/>
      <c r="D36" s="157"/>
      <c r="E36" s="157"/>
      <c r="F36" s="157"/>
      <c r="G36" s="157"/>
      <c r="H36" s="158"/>
      <c r="I36" s="157"/>
      <c r="J36" s="158"/>
    </row>
    <row r="37" spans="1:12">
      <c r="A37" s="545" t="s">
        <v>3877</v>
      </c>
      <c r="B37" s="546"/>
      <c r="C37" s="157">
        <f>C35</f>
        <v>16863164000</v>
      </c>
      <c r="D37" s="555">
        <f>SUM(D35:E35)</f>
        <v>2987360000</v>
      </c>
      <c r="E37" s="556"/>
      <c r="F37" s="157">
        <f>F35</f>
        <v>13875804000</v>
      </c>
      <c r="G37" s="157">
        <f>G35-G36</f>
        <v>8203483476</v>
      </c>
      <c r="H37" s="158">
        <f t="shared" si="12"/>
        <v>59.120779422943706</v>
      </c>
      <c r="I37" s="157">
        <f t="shared" si="13"/>
        <v>5672320524</v>
      </c>
      <c r="J37" s="158">
        <f t="shared" si="14"/>
        <v>40.879220577056294</v>
      </c>
    </row>
    <row r="38" spans="1:12" s="279" customFormat="1">
      <c r="A38" s="314"/>
      <c r="B38" s="314"/>
      <c r="C38" s="315"/>
      <c r="D38" s="316"/>
      <c r="E38" s="316"/>
      <c r="F38" s="315"/>
      <c r="G38" s="315"/>
      <c r="H38" s="317"/>
      <c r="I38" s="315"/>
      <c r="J38" s="317"/>
      <c r="L38" s="265"/>
    </row>
    <row r="40" spans="1:12" ht="15.75">
      <c r="A40" s="327" t="s">
        <v>3883</v>
      </c>
    </row>
    <row r="41" spans="1:12">
      <c r="A41" s="559" t="s">
        <v>571</v>
      </c>
      <c r="B41" s="559" t="s">
        <v>500</v>
      </c>
      <c r="C41" s="559" t="s">
        <v>4682</v>
      </c>
      <c r="D41" s="559" t="s">
        <v>4679</v>
      </c>
      <c r="E41" s="559" t="s">
        <v>4681</v>
      </c>
      <c r="F41" s="559" t="s">
        <v>4683</v>
      </c>
      <c r="G41" s="557" t="str">
        <f>IF($L$8=TRUE,"Realisasi vs Pagu+Blokir","Realisasi vs Pagu-Blokir")</f>
        <v>Realisasi vs Pagu-Blokir</v>
      </c>
      <c r="H41" s="557"/>
      <c r="I41" s="557" t="str">
        <f>IF($L$8=TRUE,"Sisa vs Pagu+Blokir","Sisa vs Pagu-Blokir")</f>
        <v>Sisa vs Pagu-Blokir</v>
      </c>
      <c r="J41" s="557"/>
    </row>
    <row r="42" spans="1:12">
      <c r="A42" s="559"/>
      <c r="B42" s="559"/>
      <c r="C42" s="559"/>
      <c r="D42" s="559"/>
      <c r="E42" s="559"/>
      <c r="F42" s="559"/>
      <c r="G42" s="312" t="s">
        <v>4691</v>
      </c>
      <c r="H42" s="312" t="s">
        <v>3729</v>
      </c>
      <c r="I42" s="312" t="s">
        <v>4691</v>
      </c>
      <c r="J42" s="312" t="s">
        <v>3729</v>
      </c>
    </row>
    <row r="43" spans="1:12">
      <c r="A43" s="539"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21">
        <f t="shared" ref="H43:H56" si="18">IFERROR(IF($L$8=TRUE,G43/C43*100,G43/F43*100),0)</f>
        <v>99.999189298743417</v>
      </c>
      <c r="I43" s="115">
        <f t="shared" ref="I43:I56" si="19">IF($L$8=TRUE,C43-G43,F43-G43)</f>
        <v>720</v>
      </c>
      <c r="J43" s="318">
        <f t="shared" ref="J43:J56" si="20">IFERROR(IF($L$8=TRUE,I43/C43*100,I43/F43*100),0)</f>
        <v>8.107012565869478E-4</v>
      </c>
    </row>
    <row r="44" spans="1:12">
      <c r="A44" s="539"/>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5">
        <f t="shared" si="20"/>
        <v>0</v>
      </c>
    </row>
    <row r="45" spans="1:12">
      <c r="A45" s="539"/>
      <c r="B45" s="223" t="s">
        <v>4687</v>
      </c>
      <c r="C45" s="138">
        <f>SUM(C43:C44)</f>
        <v>88812000</v>
      </c>
      <c r="D45" s="138">
        <f t="shared" ref="D45:E45" si="21">SUM(D43:D44)</f>
        <v>0</v>
      </c>
      <c r="E45" s="138">
        <f t="shared" si="21"/>
        <v>0</v>
      </c>
      <c r="F45" s="138">
        <f t="shared" ref="F45" si="22">SUM(F43:F44)</f>
        <v>88812000</v>
      </c>
      <c r="G45" s="138">
        <f t="shared" ref="G45" si="23">SUM(G43:G44)</f>
        <v>88811280</v>
      </c>
      <c r="H45" s="322">
        <f t="shared" si="18"/>
        <v>99.999189298743417</v>
      </c>
      <c r="I45" s="138">
        <f t="shared" si="19"/>
        <v>720</v>
      </c>
      <c r="J45" s="319">
        <f t="shared" si="20"/>
        <v>8.107012565869478E-4</v>
      </c>
    </row>
    <row r="46" spans="1:12">
      <c r="A46" s="539"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18">
        <f t="shared" si="20"/>
        <v>0</v>
      </c>
    </row>
    <row r="47" spans="1:12">
      <c r="A47" s="539"/>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5">
        <f t="shared" si="20"/>
        <v>0</v>
      </c>
    </row>
    <row r="48" spans="1:12">
      <c r="A48" s="539"/>
      <c r="B48" s="223" t="s">
        <v>4688</v>
      </c>
      <c r="C48" s="138">
        <f t="shared" ref="C48:G48" si="25">SUM(C46:C47)</f>
        <v>0</v>
      </c>
      <c r="D48" s="138">
        <f t="shared" si="25"/>
        <v>0</v>
      </c>
      <c r="E48" s="138">
        <f t="shared" si="25"/>
        <v>0</v>
      </c>
      <c r="F48" s="138">
        <f t="shared" si="25"/>
        <v>0</v>
      </c>
      <c r="G48" s="138">
        <f t="shared" si="25"/>
        <v>0</v>
      </c>
      <c r="H48" s="169">
        <f t="shared" si="18"/>
        <v>0</v>
      </c>
      <c r="I48" s="138">
        <f t="shared" si="19"/>
        <v>0</v>
      </c>
      <c r="J48" s="325">
        <f t="shared" si="20"/>
        <v>0</v>
      </c>
    </row>
    <row r="49" spans="1:10">
      <c r="A49" s="539"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5">
        <f t="shared" si="20"/>
        <v>0</v>
      </c>
    </row>
    <row r="50" spans="1:10">
      <c r="A50" s="539"/>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5">
        <f t="shared" si="20"/>
        <v>0</v>
      </c>
    </row>
    <row r="51" spans="1:10">
      <c r="A51" s="539"/>
      <c r="B51" s="223" t="s">
        <v>4689</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6">
        <f t="shared" si="20"/>
        <v>0</v>
      </c>
    </row>
    <row r="52" spans="1:10">
      <c r="A52" s="539"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21">
        <f t="shared" si="18"/>
        <v>4.5625</v>
      </c>
      <c r="I52" s="115">
        <f t="shared" si="19"/>
        <v>7635000</v>
      </c>
      <c r="J52" s="318">
        <f t="shared" si="20"/>
        <v>95.4375</v>
      </c>
    </row>
    <row r="53" spans="1:10">
      <c r="A53" s="539"/>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18">
        <f t="shared" si="20"/>
        <v>0</v>
      </c>
    </row>
    <row r="54" spans="1:10">
      <c r="A54" s="539"/>
      <c r="B54" s="223" t="s">
        <v>4690</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23">
        <f t="shared" si="18"/>
        <v>4.5625</v>
      </c>
      <c r="I54" s="138">
        <f t="shared" si="19"/>
        <v>7635000</v>
      </c>
      <c r="J54" s="319">
        <f t="shared" si="20"/>
        <v>95.4375</v>
      </c>
    </row>
    <row r="55" spans="1:10">
      <c r="A55" s="558" t="s">
        <v>3735</v>
      </c>
      <c r="B55" s="558"/>
      <c r="C55" s="122">
        <f>C45+C48+C51+C54</f>
        <v>96812000</v>
      </c>
      <c r="D55" s="122">
        <f t="shared" ref="D55:E55" si="38">D45+D48+D51+D54</f>
        <v>0</v>
      </c>
      <c r="E55" s="122">
        <f t="shared" si="38"/>
        <v>0</v>
      </c>
      <c r="F55" s="122">
        <f>F45+F48+F51+F54</f>
        <v>96812000</v>
      </c>
      <c r="G55" s="122">
        <f>G45+G48+G51+G54</f>
        <v>89176280</v>
      </c>
      <c r="H55" s="324">
        <f t="shared" si="18"/>
        <v>92.112837251580387</v>
      </c>
      <c r="I55" s="122">
        <f t="shared" si="19"/>
        <v>7635720</v>
      </c>
      <c r="J55" s="320">
        <f t="shared" si="20"/>
        <v>7.887162748419617</v>
      </c>
    </row>
    <row r="56" spans="1:10">
      <c r="A56" s="558" t="s">
        <v>4685</v>
      </c>
      <c r="B56" s="558"/>
      <c r="C56" s="310">
        <f>C55</f>
        <v>96812000</v>
      </c>
      <c r="D56" s="560">
        <f>SUM(D55:E55)</f>
        <v>0</v>
      </c>
      <c r="E56" s="560"/>
      <c r="F56" s="310">
        <f>F55</f>
        <v>96812000</v>
      </c>
      <c r="G56" s="122">
        <f>G55</f>
        <v>89176280</v>
      </c>
      <c r="H56" s="324">
        <f t="shared" si="18"/>
        <v>92.112837251580387</v>
      </c>
      <c r="I56" s="122">
        <f t="shared" si="19"/>
        <v>7635720</v>
      </c>
      <c r="J56" s="320">
        <f t="shared" si="20"/>
        <v>7.887162748419617</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9</xdr:col>
                <xdr:colOff>819150</xdr:colOff>
                <xdr:row>1</xdr:row>
                <xdr:rowOff>28575</xdr:rowOff>
              </from>
              <to>
                <xdr:col>11</xdr:col>
                <xdr:colOff>1343025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1438275</xdr:colOff>
                <xdr:row>1</xdr:row>
                <xdr:rowOff>19050</xdr:rowOff>
              </from>
              <to>
                <xdr:col>12</xdr:col>
                <xdr:colOff>1000125</xdr:colOff>
                <xdr:row>2</xdr:row>
                <xdr:rowOff>180975</xdr:rowOff>
              </to>
            </anchor>
          </controlPr>
        </control>
      </mc:Choice>
      <mc:Fallback>
        <control shapeId="66568" r:id="rId6" name="Option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9" activePane="bottomRight" state="frozen"/>
      <selection pane="topRight" activeCell="C1" sqref="C1"/>
      <selection pane="bottomLeft" activeCell="A4" sqref="A4"/>
      <selection pane="bottomRight" activeCell="A3" sqref="A3:J3"/>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44" t="str">
        <f>IF(L8=TRUE,"REALISASI TANPA GAJI (BERDASARKAN PAGU SEBELUM BLOKIR)","REALISASI TANPA GAJI (BERDASARKAN PAGU SETELAH BLOKIR)")</f>
        <v>REALISASI TANPA GAJI (BERDASARKAN PAGU SETELAH BLOKIR)</v>
      </c>
      <c r="B1" s="544"/>
      <c r="C1" s="544"/>
      <c r="D1" s="544"/>
      <c r="E1" s="544"/>
      <c r="F1" s="544"/>
      <c r="G1" s="544"/>
      <c r="H1" s="544"/>
      <c r="I1" s="544"/>
      <c r="J1" s="544"/>
      <c r="L1" s="326" t="s">
        <v>4686</v>
      </c>
    </row>
    <row r="2" spans="1:13" ht="15.75">
      <c r="A2" s="509" t="str">
        <f>'PER BULAN'!B5</f>
        <v>Berdasarkan DIPA Revisi 3 TA. 2022 (Tanggal 13 Juli 2022)</v>
      </c>
      <c r="B2" s="509"/>
      <c r="C2" s="509"/>
      <c r="D2" s="509"/>
      <c r="E2" s="509"/>
      <c r="F2" s="509"/>
      <c r="G2" s="509"/>
      <c r="H2" s="509"/>
      <c r="I2" s="509"/>
      <c r="J2" s="509"/>
    </row>
    <row r="3" spans="1:13" ht="15.75">
      <c r="A3" s="509" t="str">
        <f>'PER BULAN'!B6</f>
        <v>SAMPAI DENGAN 18 AGUSTUS 2022</v>
      </c>
      <c r="B3" s="509"/>
      <c r="C3" s="509"/>
      <c r="D3" s="509"/>
      <c r="E3" s="509"/>
      <c r="F3" s="509"/>
      <c r="G3" s="509"/>
      <c r="H3" s="509"/>
      <c r="I3" s="509"/>
      <c r="J3" s="509"/>
    </row>
    <row r="4" spans="1:13">
      <c r="A4" s="331"/>
      <c r="B4" s="331"/>
      <c r="C4" s="331"/>
      <c r="D4" s="331"/>
      <c r="E4" s="331"/>
      <c r="F4" s="331"/>
      <c r="G4" s="331"/>
      <c r="H4" s="331"/>
      <c r="I4" s="331"/>
      <c r="J4" s="331"/>
    </row>
    <row r="5" spans="1:13" ht="15.75">
      <c r="A5" s="328" t="s">
        <v>3878</v>
      </c>
    </row>
    <row r="6" spans="1:13">
      <c r="A6" s="559" t="s">
        <v>571</v>
      </c>
      <c r="B6" s="559" t="s">
        <v>500</v>
      </c>
      <c r="C6" s="559" t="s">
        <v>4682</v>
      </c>
      <c r="D6" s="559" t="s">
        <v>4679</v>
      </c>
      <c r="E6" s="559" t="s">
        <v>4681</v>
      </c>
      <c r="F6" s="559" t="s">
        <v>3731</v>
      </c>
      <c r="G6" s="557" t="s">
        <v>3732</v>
      </c>
      <c r="H6" s="557"/>
      <c r="I6" s="557" t="s">
        <v>3733</v>
      </c>
      <c r="J6" s="557"/>
    </row>
    <row r="7" spans="1:13">
      <c r="A7" s="559"/>
      <c r="B7" s="559"/>
      <c r="C7" s="559"/>
      <c r="D7" s="559"/>
      <c r="E7" s="559"/>
      <c r="F7" s="559"/>
      <c r="G7" s="312" t="s">
        <v>4691</v>
      </c>
      <c r="H7" s="312" t="s">
        <v>3729</v>
      </c>
      <c r="I7" s="312" t="s">
        <v>4691</v>
      </c>
      <c r="J7" s="312" t="s">
        <v>3729</v>
      </c>
    </row>
    <row r="8" spans="1:13">
      <c r="A8" s="522"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8">
        <f>IFERROR(IF($L$8=TRUE,G8/C8*100,G8/F8*100),0)</f>
        <v>43.88168995922468</v>
      </c>
      <c r="I8" s="115">
        <f>IF($L$8=TRUE,C8-G8,F8-G8)</f>
        <v>665844871</v>
      </c>
      <c r="J8" s="202">
        <f>IFERROR(IF($L$8=TRUE,I8/C8*100,I8/F8*100),0)</f>
        <v>56.11831004077532</v>
      </c>
      <c r="L8" s="311" t="b">
        <v>0</v>
      </c>
    </row>
    <row r="9" spans="1:13">
      <c r="A9" s="523"/>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8">
        <f t="shared" ref="H9:H24" si="0">IFERROR(IF($L$8=TRUE,G9/C9*100,G9/F9*100),0)</f>
        <v>43.162565117153946</v>
      </c>
      <c r="I9" s="115">
        <f t="shared" ref="I9:I24" si="1">IF($L$8=TRUE,C9-G9,F9-G9)</f>
        <v>1247955686</v>
      </c>
      <c r="J9" s="202">
        <f t="shared" ref="J9:J24" si="2">IFERROR(IF($L$8=TRUE,I9/C9*100,I9/F9*100),0)</f>
        <v>56.837434882846047</v>
      </c>
    </row>
    <row r="10" spans="1:13">
      <c r="A10" s="523"/>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8">
        <f t="shared" si="0"/>
        <v>99.735644134928208</v>
      </c>
      <c r="I10" s="115">
        <f t="shared" si="1"/>
        <v>1734000</v>
      </c>
      <c r="J10" s="313">
        <f t="shared" si="2"/>
        <v>0.26435586507179076</v>
      </c>
    </row>
    <row r="11" spans="1:13">
      <c r="A11" s="523"/>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8">
        <f t="shared" si="0"/>
        <v>52.663672737306847</v>
      </c>
      <c r="I11" s="115">
        <f t="shared" si="1"/>
        <v>137237480</v>
      </c>
      <c r="J11" s="202">
        <f t="shared" si="2"/>
        <v>47.336327262693153</v>
      </c>
    </row>
    <row r="12" spans="1:13">
      <c r="A12" s="524"/>
      <c r="B12" s="223" t="s">
        <v>4687</v>
      </c>
      <c r="C12" s="138">
        <f>SUM(C8:C11)</f>
        <v>4328014000</v>
      </c>
      <c r="D12" s="138">
        <f>SUM(D8:D11)</f>
        <v>100000000</v>
      </c>
      <c r="E12" s="138">
        <f>SUM(E8:E11)</f>
        <v>609552000</v>
      </c>
      <c r="F12" s="138">
        <f>SUM(F8:F11)</f>
        <v>4328014000</v>
      </c>
      <c r="G12" s="138">
        <f>SUM(G8:G11)</f>
        <v>2275241963</v>
      </c>
      <c r="H12" s="319">
        <f t="shared" si="0"/>
        <v>52.570115600365433</v>
      </c>
      <c r="I12" s="138">
        <f t="shared" si="1"/>
        <v>2052772037</v>
      </c>
      <c r="J12" s="203">
        <f t="shared" si="2"/>
        <v>47.429884399634567</v>
      </c>
      <c r="K12" s="133"/>
    </row>
    <row r="13" spans="1:13" ht="15" customHeight="1">
      <c r="A13" s="522"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158511126</v>
      </c>
      <c r="H13" s="318">
        <f t="shared" si="0"/>
        <v>20.614828369214923</v>
      </c>
      <c r="I13" s="115">
        <f t="shared" si="1"/>
        <v>610406874</v>
      </c>
      <c r="J13" s="202">
        <f t="shared" si="2"/>
        <v>79.385171630785081</v>
      </c>
    </row>
    <row r="14" spans="1:13">
      <c r="A14" s="523"/>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4939644598</v>
      </c>
      <c r="H14" s="318">
        <f t="shared" si="0"/>
        <v>57.554845301485578</v>
      </c>
      <c r="I14" s="115">
        <f t="shared" si="1"/>
        <v>3642855402</v>
      </c>
      <c r="J14" s="202">
        <f t="shared" si="2"/>
        <v>42.445154698514422</v>
      </c>
      <c r="M14" s="161"/>
    </row>
    <row r="15" spans="1:13">
      <c r="A15" s="523"/>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122390956</v>
      </c>
      <c r="H15" s="318">
        <f t="shared" si="0"/>
        <v>19.312730933580756</v>
      </c>
      <c r="I15" s="115">
        <f t="shared" si="1"/>
        <v>511341044</v>
      </c>
      <c r="J15" s="202">
        <f t="shared" si="2"/>
        <v>80.687269066419248</v>
      </c>
    </row>
    <row r="16" spans="1:13">
      <c r="A16" s="524"/>
      <c r="B16" s="223" t="s">
        <v>4688</v>
      </c>
      <c r="C16" s="138">
        <f>SUM(C13:C15)</f>
        <v>9985150000</v>
      </c>
      <c r="D16" s="138">
        <f t="shared" ref="D16:E16" si="3">SUM(D13:D15)</f>
        <v>0</v>
      </c>
      <c r="E16" s="138">
        <f t="shared" si="3"/>
        <v>938934000</v>
      </c>
      <c r="F16" s="138">
        <f>SUM(F13:F15)</f>
        <v>9985150000</v>
      </c>
      <c r="G16" s="138">
        <f>SUM(G13:G15)</f>
        <v>5220546680</v>
      </c>
      <c r="H16" s="319">
        <f t="shared" si="0"/>
        <v>52.283107214213111</v>
      </c>
      <c r="I16" s="138">
        <f t="shared" si="1"/>
        <v>4764603320</v>
      </c>
      <c r="J16" s="203">
        <f t="shared" si="2"/>
        <v>47.716892785786897</v>
      </c>
    </row>
    <row r="17" spans="1:13" ht="15" customHeight="1">
      <c r="A17" s="522"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156810590</v>
      </c>
      <c r="H17" s="318">
        <f t="shared" si="0"/>
        <v>33.075425015819448</v>
      </c>
      <c r="I17" s="115">
        <f t="shared" si="1"/>
        <v>317289410</v>
      </c>
      <c r="J17" s="202">
        <f t="shared" si="2"/>
        <v>66.924574984180552</v>
      </c>
    </row>
    <row r="18" spans="1:13">
      <c r="A18" s="523"/>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89666585</v>
      </c>
      <c r="H18" s="318">
        <f t="shared" si="0"/>
        <v>11.145628962088255</v>
      </c>
      <c r="I18" s="115">
        <f t="shared" si="1"/>
        <v>714833415</v>
      </c>
      <c r="J18" s="202">
        <f t="shared" si="2"/>
        <v>88.854371037911747</v>
      </c>
      <c r="M18" s="161"/>
    </row>
    <row r="19" spans="1:13">
      <c r="A19" s="524"/>
      <c r="B19" s="223" t="s">
        <v>4689</v>
      </c>
      <c r="C19" s="138">
        <f>SUM(C17:C18)</f>
        <v>1278600000</v>
      </c>
      <c r="D19" s="138">
        <f t="shared" ref="D19:E19" si="4">SUM(D17:D18)</f>
        <v>0</v>
      </c>
      <c r="E19" s="138">
        <f t="shared" si="4"/>
        <v>906231000</v>
      </c>
      <c r="F19" s="138">
        <f>SUM(F17:F18)</f>
        <v>1278600000</v>
      </c>
      <c r="G19" s="138">
        <f>SUM(G17:G18)</f>
        <v>246477175</v>
      </c>
      <c r="H19" s="319">
        <f t="shared" si="0"/>
        <v>19.27711363991866</v>
      </c>
      <c r="I19" s="138">
        <f t="shared" si="1"/>
        <v>1032122825</v>
      </c>
      <c r="J19" s="203">
        <f t="shared" si="2"/>
        <v>80.722886360081333</v>
      </c>
    </row>
    <row r="20" spans="1:13" ht="15" customHeight="1">
      <c r="A20" s="522"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365968440</v>
      </c>
      <c r="H20" s="318">
        <f t="shared" si="0"/>
        <v>53.324849191315749</v>
      </c>
      <c r="I20" s="115">
        <f t="shared" si="1"/>
        <v>320331560</v>
      </c>
      <c r="J20" s="202">
        <f t="shared" si="2"/>
        <v>46.675150808684251</v>
      </c>
    </row>
    <row r="21" spans="1:13">
      <c r="A21" s="523"/>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95249218</v>
      </c>
      <c r="H21" s="318">
        <f t="shared" si="0"/>
        <v>16.279134848743805</v>
      </c>
      <c r="I21" s="115">
        <f t="shared" si="1"/>
        <v>489850782</v>
      </c>
      <c r="J21" s="202">
        <f t="shared" si="2"/>
        <v>83.720865151256191</v>
      </c>
    </row>
    <row r="22" spans="1:13">
      <c r="A22" s="524"/>
      <c r="B22" s="223" t="s">
        <v>4690</v>
      </c>
      <c r="C22" s="138">
        <f>SUM(C20:C21)</f>
        <v>1271400000</v>
      </c>
      <c r="D22" s="138">
        <f t="shared" ref="D22:E22" si="5">SUM(D20:D21)</f>
        <v>0</v>
      </c>
      <c r="E22" s="138">
        <f t="shared" si="5"/>
        <v>432643000</v>
      </c>
      <c r="F22" s="138">
        <f>SUM(F20:F21)</f>
        <v>1271400000</v>
      </c>
      <c r="G22" s="138">
        <f>SUM(G20:G21)</f>
        <v>461217658</v>
      </c>
      <c r="H22" s="319">
        <f t="shared" si="0"/>
        <v>36.276361333962562</v>
      </c>
      <c r="I22" s="138">
        <f t="shared" si="1"/>
        <v>810182342</v>
      </c>
      <c r="J22" s="203">
        <f t="shared" si="2"/>
        <v>63.723638666037438</v>
      </c>
    </row>
    <row r="23" spans="1:13">
      <c r="A23" s="558" t="s">
        <v>3735</v>
      </c>
      <c r="B23" s="558"/>
      <c r="C23" s="122">
        <f>C12++C16+C19+C22</f>
        <v>16863164000</v>
      </c>
      <c r="D23" s="122">
        <f t="shared" ref="D23:E23" si="6">D12++D16+D19+D22</f>
        <v>100000000</v>
      </c>
      <c r="E23" s="122">
        <f t="shared" si="6"/>
        <v>2887360000</v>
      </c>
      <c r="F23" s="122">
        <f>F12++F16+F19+F22</f>
        <v>16863164000</v>
      </c>
      <c r="G23" s="122">
        <f>G12++G16+G19+G22</f>
        <v>8203483476</v>
      </c>
      <c r="H23" s="320">
        <f t="shared" si="0"/>
        <v>48.647356308697468</v>
      </c>
      <c r="I23" s="122">
        <f t="shared" si="1"/>
        <v>8659680524</v>
      </c>
      <c r="J23" s="204">
        <f t="shared" si="2"/>
        <v>51.352643691302532</v>
      </c>
      <c r="M23" s="159"/>
    </row>
    <row r="24" spans="1:13">
      <c r="A24" s="549" t="s">
        <v>4685</v>
      </c>
      <c r="B24" s="550"/>
      <c r="C24" s="310">
        <f>C23</f>
        <v>16863164000</v>
      </c>
      <c r="D24" s="551">
        <f>SUM(D23,E23)</f>
        <v>2987360000</v>
      </c>
      <c r="E24" s="552"/>
      <c r="F24" s="310">
        <f>F23</f>
        <v>16863164000</v>
      </c>
      <c r="G24" s="122">
        <f>G23</f>
        <v>8203483476</v>
      </c>
      <c r="H24" s="320">
        <f t="shared" si="0"/>
        <v>48.647356308697468</v>
      </c>
      <c r="I24" s="122">
        <f t="shared" si="1"/>
        <v>8659680524</v>
      </c>
      <c r="J24" s="204">
        <f t="shared" si="2"/>
        <v>51.352643691302532</v>
      </c>
      <c r="M24" s="161"/>
    </row>
    <row r="25" spans="1:13">
      <c r="I25" s="159"/>
      <c r="J25" s="359"/>
    </row>
    <row r="26" spans="1:13">
      <c r="I26" s="159"/>
      <c r="J26" s="359"/>
    </row>
    <row r="27" spans="1:13" ht="15.75">
      <c r="A27" s="328" t="s">
        <v>3885</v>
      </c>
      <c r="I27" s="159"/>
      <c r="J27" s="359"/>
    </row>
    <row r="28" spans="1:13" ht="14.45" customHeight="1">
      <c r="A28" s="547" t="s">
        <v>3871</v>
      </c>
      <c r="B28" s="547" t="s">
        <v>3872</v>
      </c>
      <c r="C28" s="547" t="s">
        <v>4682</v>
      </c>
      <c r="D28" s="553" t="s">
        <v>4679</v>
      </c>
      <c r="E28" s="553" t="s">
        <v>4681</v>
      </c>
      <c r="F28" s="559" t="s">
        <v>3731</v>
      </c>
      <c r="G28" s="557" t="s">
        <v>3732</v>
      </c>
      <c r="H28" s="557"/>
      <c r="I28" s="557" t="s">
        <v>3733</v>
      </c>
      <c r="J28" s="557"/>
    </row>
    <row r="29" spans="1:13">
      <c r="A29" s="548"/>
      <c r="B29" s="548"/>
      <c r="C29" s="548"/>
      <c r="D29" s="554"/>
      <c r="E29" s="554"/>
      <c r="F29" s="559"/>
      <c r="G29" s="156" t="s">
        <v>4691</v>
      </c>
      <c r="H29" s="330" t="s">
        <v>3729</v>
      </c>
      <c r="I29" s="156" t="s">
        <v>4691</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7549283476</v>
      </c>
      <c r="H30" s="149">
        <f t="shared" ref="H30:H37" si="8">IFERROR(IF($L$8=TRUE,G30/C30*100,G30/F30*100),0)</f>
        <v>46.579726924341792</v>
      </c>
      <c r="I30" s="150">
        <f t="shared" ref="I30:I37" si="9">IF($L$8=TRUE,C30-G30,F30-G30)</f>
        <v>8657946524</v>
      </c>
      <c r="J30" s="149">
        <f t="shared" ref="J30:J37" si="10">IFERROR(IF($L$8=TRUE,I30/C30*100,I30/F30*100),0)</f>
        <v>53.420273075658208</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947702314</v>
      </c>
      <c r="H31" s="153">
        <f t="shared" si="8"/>
        <v>43.162565117153946</v>
      </c>
      <c r="I31" s="154">
        <f t="shared" si="9"/>
        <v>1247955686</v>
      </c>
      <c r="J31" s="153">
        <f t="shared" si="10"/>
        <v>56.837434882846047</v>
      </c>
    </row>
    <row r="32" spans="1:13">
      <c r="A32" s="155"/>
      <c r="B32" s="151" t="s">
        <v>4684</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6601581162</v>
      </c>
      <c r="H32" s="153">
        <f t="shared" si="8"/>
        <v>47.115207073124985</v>
      </c>
      <c r="I32" s="154">
        <f t="shared" si="9"/>
        <v>7409990838</v>
      </c>
      <c r="J32" s="153">
        <f t="shared" si="10"/>
        <v>52.884792926875015</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45" t="s">
        <v>590</v>
      </c>
      <c r="B35" s="546"/>
      <c r="C35" s="157">
        <f>SUM(C30,C33)</f>
        <v>16863164000</v>
      </c>
      <c r="D35" s="157">
        <f t="shared" ref="D35:E35" si="11">SUM(D30,D33)</f>
        <v>100000000</v>
      </c>
      <c r="E35" s="157">
        <f t="shared" si="11"/>
        <v>2887360000</v>
      </c>
      <c r="F35" s="157">
        <f>SUM(F30,F33)</f>
        <v>16863164000</v>
      </c>
      <c r="G35" s="157">
        <f>SUM(G30,G33)</f>
        <v>8203483476</v>
      </c>
      <c r="H35" s="158">
        <f t="shared" si="8"/>
        <v>48.647356308697468</v>
      </c>
      <c r="I35" s="157">
        <f t="shared" si="9"/>
        <v>8659680524</v>
      </c>
      <c r="J35" s="158">
        <f t="shared" si="10"/>
        <v>51.352643691302532</v>
      </c>
    </row>
    <row r="36" spans="1:12">
      <c r="A36" s="545" t="s">
        <v>3876</v>
      </c>
      <c r="B36" s="546"/>
      <c r="C36" s="157"/>
      <c r="D36" s="157"/>
      <c r="E36" s="157"/>
      <c r="F36" s="157"/>
      <c r="G36" s="157"/>
      <c r="H36" s="158"/>
      <c r="I36" s="157"/>
      <c r="J36" s="158"/>
    </row>
    <row r="37" spans="1:12">
      <c r="A37" s="545" t="s">
        <v>3877</v>
      </c>
      <c r="B37" s="546"/>
      <c r="C37" s="157">
        <f>C35</f>
        <v>16863164000</v>
      </c>
      <c r="D37" s="555">
        <f>SUM(D35:E35)</f>
        <v>2987360000</v>
      </c>
      <c r="E37" s="556"/>
      <c r="F37" s="157">
        <f>F35</f>
        <v>16863164000</v>
      </c>
      <c r="G37" s="157">
        <f>G35-G36</f>
        <v>8203483476</v>
      </c>
      <c r="H37" s="158">
        <f t="shared" si="8"/>
        <v>48.647356308697468</v>
      </c>
      <c r="I37" s="157">
        <f t="shared" si="9"/>
        <v>8659680524</v>
      </c>
      <c r="J37" s="158">
        <f t="shared" si="10"/>
        <v>51.352643691302532</v>
      </c>
    </row>
    <row r="38" spans="1:12" s="279" customFormat="1">
      <c r="A38" s="314"/>
      <c r="B38" s="314"/>
      <c r="C38" s="315"/>
      <c r="D38" s="316"/>
      <c r="E38" s="316"/>
      <c r="F38" s="315"/>
      <c r="G38" s="315"/>
      <c r="H38" s="317"/>
      <c r="I38" s="315"/>
      <c r="J38" s="317"/>
      <c r="L38" s="265"/>
    </row>
    <row r="40" spans="1:12" ht="15.75">
      <c r="A40" s="327" t="s">
        <v>3883</v>
      </c>
    </row>
    <row r="41" spans="1:12">
      <c r="A41" s="559" t="s">
        <v>571</v>
      </c>
      <c r="B41" s="559" t="s">
        <v>500</v>
      </c>
      <c r="C41" s="559" t="s">
        <v>4682</v>
      </c>
      <c r="D41" s="559" t="s">
        <v>4679</v>
      </c>
      <c r="E41" s="559" t="s">
        <v>4681</v>
      </c>
      <c r="F41" s="559" t="s">
        <v>3731</v>
      </c>
      <c r="G41" s="557" t="s">
        <v>3732</v>
      </c>
      <c r="H41" s="557"/>
      <c r="I41" s="557" t="s">
        <v>3733</v>
      </c>
      <c r="J41" s="557"/>
    </row>
    <row r="42" spans="1:12">
      <c r="A42" s="559"/>
      <c r="B42" s="559"/>
      <c r="C42" s="559"/>
      <c r="D42" s="559"/>
      <c r="E42" s="559"/>
      <c r="F42" s="559"/>
      <c r="G42" s="312" t="s">
        <v>4691</v>
      </c>
      <c r="H42" s="312" t="s">
        <v>3729</v>
      </c>
      <c r="I42" s="312" t="s">
        <v>4691</v>
      </c>
      <c r="J42" s="312" t="s">
        <v>3729</v>
      </c>
    </row>
    <row r="43" spans="1:12">
      <c r="A43" s="539"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21">
        <f t="shared" ref="H43:H56" si="12">IFERROR(IF($L$8=TRUE,G43/C43*100,G43/F43*100),0)</f>
        <v>99.999189298743417</v>
      </c>
      <c r="I43" s="115">
        <f t="shared" ref="I43:I56" si="13">IF($L$8=TRUE,C43-G43,F43-G43)</f>
        <v>720</v>
      </c>
      <c r="J43" s="318">
        <f t="shared" ref="J43:J56" si="14">IFERROR(IF($L$8=TRUE,I43/C43*100,I43/F43*100),0)</f>
        <v>8.107012565869478E-4</v>
      </c>
    </row>
    <row r="44" spans="1:12">
      <c r="A44" s="539"/>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5">
        <f t="shared" si="14"/>
        <v>0</v>
      </c>
    </row>
    <row r="45" spans="1:12">
      <c r="A45" s="539"/>
      <c r="B45" s="223" t="s">
        <v>4687</v>
      </c>
      <c r="C45" s="138">
        <f>SUM(C43:C44)</f>
        <v>88811000</v>
      </c>
      <c r="D45" s="138">
        <f t="shared" ref="D45:G45" si="15">SUM(D43:D44)</f>
        <v>0</v>
      </c>
      <c r="E45" s="138">
        <f t="shared" si="15"/>
        <v>0</v>
      </c>
      <c r="F45" s="138">
        <f t="shared" si="15"/>
        <v>88812000</v>
      </c>
      <c r="G45" s="138">
        <f t="shared" si="15"/>
        <v>88811280</v>
      </c>
      <c r="H45" s="322">
        <f t="shared" si="12"/>
        <v>99.999189298743417</v>
      </c>
      <c r="I45" s="138">
        <f t="shared" si="13"/>
        <v>720</v>
      </c>
      <c r="J45" s="319">
        <f t="shared" si="14"/>
        <v>8.107012565869478E-4</v>
      </c>
    </row>
    <row r="46" spans="1:12">
      <c r="A46" s="539"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18">
        <f t="shared" si="14"/>
        <v>0</v>
      </c>
    </row>
    <row r="47" spans="1:12">
      <c r="A47" s="539"/>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5">
        <f t="shared" si="14"/>
        <v>0</v>
      </c>
    </row>
    <row r="48" spans="1:12">
      <c r="A48" s="539"/>
      <c r="B48" s="223" t="s">
        <v>4688</v>
      </c>
      <c r="C48" s="138">
        <f t="shared" ref="C48:G48" si="16">SUM(C46:C47)</f>
        <v>0</v>
      </c>
      <c r="D48" s="138">
        <f t="shared" si="16"/>
        <v>0</v>
      </c>
      <c r="E48" s="138">
        <f t="shared" si="16"/>
        <v>0</v>
      </c>
      <c r="F48" s="138">
        <f t="shared" si="16"/>
        <v>0</v>
      </c>
      <c r="G48" s="138">
        <f t="shared" si="16"/>
        <v>0</v>
      </c>
      <c r="H48" s="169">
        <f t="shared" si="12"/>
        <v>0</v>
      </c>
      <c r="I48" s="138">
        <f t="shared" si="13"/>
        <v>0</v>
      </c>
      <c r="J48" s="325">
        <f t="shared" si="14"/>
        <v>0</v>
      </c>
    </row>
    <row r="49" spans="1:10">
      <c r="A49" s="539"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5">
        <f t="shared" si="14"/>
        <v>0</v>
      </c>
    </row>
    <row r="50" spans="1:10">
      <c r="A50" s="539"/>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5">
        <f t="shared" si="14"/>
        <v>0</v>
      </c>
    </row>
    <row r="51" spans="1:10">
      <c r="A51" s="539"/>
      <c r="B51" s="223" t="s">
        <v>4689</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6">
        <f t="shared" si="14"/>
        <v>0</v>
      </c>
    </row>
    <row r="52" spans="1:10">
      <c r="A52" s="539"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21">
        <f t="shared" si="12"/>
        <v>4.5625</v>
      </c>
      <c r="I52" s="115">
        <f t="shared" si="13"/>
        <v>7635000</v>
      </c>
      <c r="J52" s="318">
        <f t="shared" si="14"/>
        <v>95.4375</v>
      </c>
    </row>
    <row r="53" spans="1:10">
      <c r="A53" s="539"/>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18">
        <f t="shared" si="14"/>
        <v>0</v>
      </c>
    </row>
    <row r="54" spans="1:10">
      <c r="A54" s="539"/>
      <c r="B54" s="223" t="s">
        <v>4690</v>
      </c>
      <c r="C54" s="138">
        <f t="shared" ref="C54" si="19">SUM(C52:C53)</f>
        <v>13000000</v>
      </c>
      <c r="D54" s="138">
        <f t="shared" ref="D54:G54" si="20">SUM(D52:D53)</f>
        <v>0</v>
      </c>
      <c r="E54" s="138">
        <f t="shared" si="20"/>
        <v>0</v>
      </c>
      <c r="F54" s="138">
        <f t="shared" si="20"/>
        <v>8000000</v>
      </c>
      <c r="G54" s="138">
        <f t="shared" si="20"/>
        <v>365000</v>
      </c>
      <c r="H54" s="323">
        <f t="shared" si="12"/>
        <v>4.5625</v>
      </c>
      <c r="I54" s="138">
        <f t="shared" si="13"/>
        <v>7635000</v>
      </c>
      <c r="J54" s="319">
        <f t="shared" si="14"/>
        <v>95.4375</v>
      </c>
    </row>
    <row r="55" spans="1:10">
      <c r="A55" s="558" t="s">
        <v>3735</v>
      </c>
      <c r="B55" s="558"/>
      <c r="C55" s="122">
        <f>C45+C48+C51+C54</f>
        <v>101811000</v>
      </c>
      <c r="D55" s="122">
        <f t="shared" ref="D55:E55" si="21">D45+D48+D51+D54</f>
        <v>0</v>
      </c>
      <c r="E55" s="122">
        <f t="shared" si="21"/>
        <v>0</v>
      </c>
      <c r="F55" s="122">
        <f>F45+F48+F51+F54</f>
        <v>96812000</v>
      </c>
      <c r="G55" s="122">
        <f>G45+G48+G51+G54</f>
        <v>89176280</v>
      </c>
      <c r="H55" s="324">
        <f t="shared" si="12"/>
        <v>92.112837251580387</v>
      </c>
      <c r="I55" s="122">
        <f t="shared" si="13"/>
        <v>7635720</v>
      </c>
      <c r="J55" s="320">
        <f t="shared" si="14"/>
        <v>7.887162748419617</v>
      </c>
    </row>
    <row r="56" spans="1:10">
      <c r="A56" s="558" t="s">
        <v>4685</v>
      </c>
      <c r="B56" s="558"/>
      <c r="C56" s="310">
        <f>C55</f>
        <v>101811000</v>
      </c>
      <c r="D56" s="560">
        <f>SUM(D55:E55)</f>
        <v>0</v>
      </c>
      <c r="E56" s="560"/>
      <c r="F56" s="310">
        <f>F55</f>
        <v>96812000</v>
      </c>
      <c r="G56" s="122">
        <f>G55</f>
        <v>89176280</v>
      </c>
      <c r="H56" s="324">
        <f t="shared" si="12"/>
        <v>92.112837251580387</v>
      </c>
      <c r="I56" s="122">
        <f t="shared" si="13"/>
        <v>7635720</v>
      </c>
      <c r="J56" s="320">
        <f t="shared" si="14"/>
        <v>7.887162748419617</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55"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10</xdr:col>
                <xdr:colOff>47625</xdr:colOff>
                <xdr:row>1</xdr:row>
                <xdr:rowOff>28575</xdr:rowOff>
              </from>
              <to>
                <xdr:col>11</xdr:col>
                <xdr:colOff>1419225</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11</xdr:col>
                <xdr:colOff>1514475</xdr:colOff>
                <xdr:row>1</xdr:row>
                <xdr:rowOff>19050</xdr:rowOff>
              </from>
              <to>
                <xdr:col>12</xdr:col>
                <xdr:colOff>1076325</xdr:colOff>
                <xdr:row>2</xdr:row>
                <xdr:rowOff>180975</xdr:rowOff>
              </to>
            </anchor>
          </controlPr>
        </control>
      </mc:Choice>
      <mc:Fallback>
        <control shapeId="69633" r:id="rId6" name="Option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561" t="str">
        <f>'PERSUBBID - Gaji'!A1</f>
        <v>REALISASI TANPA GAJI (BERDASARKAN PAGU SETELAH BLOKIR)</v>
      </c>
      <c r="C1" s="561"/>
      <c r="D1" s="561"/>
      <c r="E1" s="561"/>
      <c r="F1" s="561"/>
      <c r="G1" s="561"/>
      <c r="H1" s="561"/>
      <c r="I1" s="561"/>
      <c r="J1" s="561"/>
      <c r="K1" s="561"/>
      <c r="L1" s="561"/>
      <c r="M1" s="561"/>
      <c r="N1" s="561"/>
      <c r="O1" s="561"/>
      <c r="P1" s="561"/>
    </row>
    <row r="2" spans="2:16" ht="15.75">
      <c r="B2" s="509" t="str">
        <f>'PERSUBBID - Gaji'!A2</f>
        <v>Berdasarkan DIPA Revisi 3 TA. 2022 (Tanggal 13 Juli 2022)</v>
      </c>
      <c r="C2" s="509"/>
      <c r="D2" s="509"/>
      <c r="E2" s="509"/>
      <c r="F2" s="509"/>
      <c r="G2" s="509"/>
      <c r="H2" s="509"/>
      <c r="I2" s="509"/>
      <c r="J2" s="509"/>
      <c r="K2" s="509"/>
      <c r="L2" s="509"/>
      <c r="M2" s="509"/>
      <c r="N2" s="509"/>
      <c r="O2" s="509"/>
      <c r="P2" s="509"/>
    </row>
    <row r="3" spans="2:16" ht="15.75">
      <c r="B3" s="509" t="str">
        <f>'PERSUBBID - Gaji'!A3</f>
        <v>SAMPAI DENGAN 18 AGUSTUS 2022</v>
      </c>
      <c r="C3" s="509"/>
      <c r="D3" s="509"/>
      <c r="E3" s="509"/>
      <c r="F3" s="509"/>
      <c r="G3" s="509"/>
      <c r="H3" s="509"/>
      <c r="I3" s="509"/>
      <c r="J3" s="509"/>
      <c r="K3" s="509"/>
      <c r="L3" s="509"/>
      <c r="M3" s="509"/>
      <c r="N3" s="509"/>
      <c r="O3" s="509"/>
      <c r="P3" s="509"/>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44" t="str">
        <f>IF(L8=TRUE,"REALISASI DENGAN GAJI (BERDASARKAN PAGU SEBELUM BLOKIR)","REALISASI DENGAN GAJI (BERDASARKAN PAGU SETELAH BLOKIR)")</f>
        <v>REALISASI DENGAN GAJI (BERDASARKAN PAGU SETELAH BLOKIR)</v>
      </c>
      <c r="B1" s="544"/>
      <c r="C1" s="544"/>
      <c r="D1" s="544"/>
      <c r="E1" s="544"/>
      <c r="F1" s="544"/>
      <c r="G1" s="544"/>
      <c r="H1" s="544"/>
      <c r="I1" s="544"/>
      <c r="J1" s="544"/>
      <c r="L1" s="326"/>
    </row>
    <row r="2" spans="1:13" ht="15.75">
      <c r="A2" s="509" t="str">
        <f>'PER BULAN'!B5</f>
        <v>Berdasarkan DIPA Revisi 3 TA. 2022 (Tanggal 13 Juli 2022)</v>
      </c>
      <c r="B2" s="509"/>
      <c r="C2" s="509"/>
      <c r="D2" s="509"/>
      <c r="E2" s="509"/>
      <c r="F2" s="509"/>
      <c r="G2" s="509"/>
      <c r="H2" s="509"/>
      <c r="I2" s="509"/>
      <c r="J2" s="509"/>
    </row>
    <row r="3" spans="1:13" ht="15.75">
      <c r="A3" s="509" t="str">
        <f>'PER BULAN'!B6</f>
        <v>SAMPAI DENGAN 18 AGUSTUS 2022</v>
      </c>
      <c r="B3" s="509"/>
      <c r="C3" s="509"/>
      <c r="D3" s="509"/>
      <c r="E3" s="509"/>
      <c r="F3" s="509"/>
      <c r="G3" s="509"/>
      <c r="H3" s="509"/>
      <c r="I3" s="509"/>
      <c r="J3" s="509"/>
    </row>
    <row r="4" spans="1:13">
      <c r="A4" s="300"/>
      <c r="B4" s="300"/>
      <c r="C4" s="300"/>
      <c r="D4" s="300"/>
      <c r="E4" s="300"/>
      <c r="F4" s="300"/>
      <c r="G4" s="300"/>
      <c r="H4" s="300"/>
      <c r="I4" s="300"/>
      <c r="J4" s="300"/>
    </row>
    <row r="5" spans="1:13" ht="15.75">
      <c r="A5" s="328" t="s">
        <v>3878</v>
      </c>
    </row>
    <row r="6" spans="1:13">
      <c r="A6" s="559" t="s">
        <v>571</v>
      </c>
      <c r="B6" s="559" t="s">
        <v>500</v>
      </c>
      <c r="C6" s="559" t="s">
        <v>4682</v>
      </c>
      <c r="D6" s="559" t="s">
        <v>4679</v>
      </c>
      <c r="E6" s="559" t="s">
        <v>4681</v>
      </c>
      <c r="F6" s="559" t="s">
        <v>4683</v>
      </c>
      <c r="G6" s="557" t="str">
        <f>IF($L$8=TRUE,"Realisasi vs Pagu+Blokir","Realisasi vs Pagu-Blokir")</f>
        <v>Realisasi vs Pagu-Blokir</v>
      </c>
      <c r="H6" s="557"/>
      <c r="I6" s="557" t="str">
        <f>IF($L$8=TRUE,"Sisa vs Pagu+Blokir","Sisa vs Pagu-Blokir")</f>
        <v>Sisa vs Pagu-Blokir</v>
      </c>
      <c r="J6" s="557"/>
    </row>
    <row r="7" spans="1:13">
      <c r="A7" s="559"/>
      <c r="B7" s="559"/>
      <c r="C7" s="559"/>
      <c r="D7" s="559"/>
      <c r="E7" s="559"/>
      <c r="F7" s="559"/>
      <c r="G7" s="312" t="s">
        <v>4691</v>
      </c>
      <c r="H7" s="312" t="s">
        <v>3729</v>
      </c>
      <c r="I7" s="312" t="s">
        <v>4691</v>
      </c>
      <c r="J7" s="312" t="s">
        <v>3729</v>
      </c>
    </row>
    <row r="8" spans="1:13">
      <c r="A8" s="522"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8">
        <f>IFERROR(IF($L$8=TRUE,G8/C8*100,G8/F8*100),0)</f>
        <v>77.630766351963061</v>
      </c>
      <c r="I8" s="115">
        <f>IF($L$8=TRUE,C8-G8,F8-G8)</f>
        <v>150026871</v>
      </c>
      <c r="J8" s="202">
        <f>IFERROR(IF($L$8=TRUE,I8/C8*100,I8/F8*100),0)</f>
        <v>22.369233648036928</v>
      </c>
      <c r="K8" s="329"/>
      <c r="L8" s="311" t="b">
        <v>0</v>
      </c>
    </row>
    <row r="9" spans="1:13">
      <c r="A9" s="523"/>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947702314</v>
      </c>
      <c r="H9" s="318">
        <f t="shared" ref="H9:H25" si="1">IFERROR(IF($L$8=TRUE,G9/C9*100,G9/F9*100),0)</f>
        <v>45.222183867787585</v>
      </c>
      <c r="I9" s="115">
        <f t="shared" ref="I9:I25" si="2">IF($L$8=TRUE,C9-G9,F9-G9)</f>
        <v>1147955686</v>
      </c>
      <c r="J9" s="202">
        <f t="shared" ref="J9:J25" si="3">IFERROR(IF($L$8=TRUE,I9/C9*100,I9/F9*100),0)</f>
        <v>54.777816132212408</v>
      </c>
      <c r="K9" s="329"/>
    </row>
    <row r="10" spans="1:13">
      <c r="A10" s="523"/>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8">
        <f t="shared" si="1"/>
        <v>100</v>
      </c>
      <c r="I10" s="115">
        <f t="shared" si="2"/>
        <v>0</v>
      </c>
      <c r="J10" s="313">
        <f t="shared" si="3"/>
        <v>0</v>
      </c>
      <c r="K10" s="329"/>
    </row>
    <row r="11" spans="1:13">
      <c r="A11" s="523"/>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8">
        <f t="shared" si="1"/>
        <v>77.143552950687138</v>
      </c>
      <c r="I11" s="115">
        <f t="shared" si="2"/>
        <v>45237480</v>
      </c>
      <c r="J11" s="202">
        <f t="shared" si="3"/>
        <v>22.856447049312852</v>
      </c>
      <c r="K11" s="329"/>
    </row>
    <row r="12" spans="1:13">
      <c r="A12" s="523"/>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4242168197</v>
      </c>
      <c r="H12" s="318">
        <f t="shared" ref="H12" si="4">IFERROR(IF($L$8=TRUE,G12/C12*100,G12/F12*100),0)</f>
        <v>68.921783976629257</v>
      </c>
      <c r="I12" s="115">
        <f t="shared" ref="I12" si="5">IF($L$8=TRUE,C12-G12,F12-G12)</f>
        <v>1912878803</v>
      </c>
      <c r="J12" s="202">
        <f t="shared" ref="J12" si="6">IFERROR(IF($L$8=TRUE,I12/C12*100,I12/F12*100),0)</f>
        <v>31.078216023370743</v>
      </c>
      <c r="K12" s="329"/>
    </row>
    <row r="13" spans="1:13">
      <c r="A13" s="524"/>
      <c r="B13" s="223" t="s">
        <v>4687</v>
      </c>
      <c r="C13" s="138">
        <f>SUM(C8:C12)</f>
        <v>10807010000</v>
      </c>
      <c r="D13" s="138">
        <f t="shared" ref="D13:G13" si="7">SUM(D8:D12)</f>
        <v>423949000</v>
      </c>
      <c r="E13" s="138">
        <f t="shared" si="7"/>
        <v>609552000</v>
      </c>
      <c r="F13" s="138">
        <f t="shared" si="7"/>
        <v>9773509000</v>
      </c>
      <c r="G13" s="138">
        <f t="shared" si="7"/>
        <v>6517410160</v>
      </c>
      <c r="H13" s="319">
        <f t="shared" si="1"/>
        <v>66.684444246176071</v>
      </c>
      <c r="I13" s="138">
        <f t="shared" si="2"/>
        <v>3256098840</v>
      </c>
      <c r="J13" s="203">
        <f t="shared" si="3"/>
        <v>33.315555753823936</v>
      </c>
      <c r="K13" s="329"/>
    </row>
    <row r="14" spans="1:13" ht="15" customHeight="1">
      <c r="A14" s="522"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158511126</v>
      </c>
      <c r="H14" s="318">
        <f t="shared" si="1"/>
        <v>53.930390789267754</v>
      </c>
      <c r="I14" s="115">
        <f t="shared" si="2"/>
        <v>135406874</v>
      </c>
      <c r="J14" s="202">
        <f t="shared" si="3"/>
        <v>46.069609210732246</v>
      </c>
      <c r="K14" s="329"/>
    </row>
    <row r="15" spans="1:13">
      <c r="A15" s="523"/>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4939644598</v>
      </c>
      <c r="H15" s="318">
        <f t="shared" si="1"/>
        <v>57.554845301485578</v>
      </c>
      <c r="I15" s="115">
        <f t="shared" si="2"/>
        <v>3642855402</v>
      </c>
      <c r="J15" s="202">
        <f t="shared" si="3"/>
        <v>42.445154698514422</v>
      </c>
      <c r="K15" s="329"/>
      <c r="M15" s="161"/>
    </row>
    <row r="16" spans="1:13">
      <c r="A16" s="523"/>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122390956</v>
      </c>
      <c r="H16" s="318">
        <f t="shared" si="1"/>
        <v>72.080328390204826</v>
      </c>
      <c r="I16" s="115">
        <f t="shared" si="2"/>
        <v>47407044</v>
      </c>
      <c r="J16" s="202">
        <f t="shared" si="3"/>
        <v>27.919671609795166</v>
      </c>
      <c r="K16" s="329"/>
    </row>
    <row r="17" spans="1:13">
      <c r="A17" s="524"/>
      <c r="B17" s="223" t="s">
        <v>4688</v>
      </c>
      <c r="C17" s="138">
        <f>SUM(C14:C16)</f>
        <v>9985150000</v>
      </c>
      <c r="D17" s="138">
        <f t="shared" ref="D17:E17" si="9">SUM(D14:D16)</f>
        <v>0</v>
      </c>
      <c r="E17" s="138">
        <f t="shared" si="9"/>
        <v>938934000</v>
      </c>
      <c r="F17" s="138">
        <f>SUM(F14:F16)</f>
        <v>9046216000</v>
      </c>
      <c r="G17" s="138">
        <f>SUM(G14:G16)</f>
        <v>5220546680</v>
      </c>
      <c r="H17" s="319">
        <f t="shared" si="1"/>
        <v>57.709728354927627</v>
      </c>
      <c r="I17" s="138">
        <f t="shared" si="2"/>
        <v>3825669320</v>
      </c>
      <c r="J17" s="203">
        <f t="shared" si="3"/>
        <v>42.290271645072366</v>
      </c>
      <c r="K17" s="329"/>
    </row>
    <row r="18" spans="1:13" ht="15" customHeight="1">
      <c r="A18" s="522"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156810590</v>
      </c>
      <c r="H18" s="318">
        <f t="shared" si="1"/>
        <v>75.5327832528925</v>
      </c>
      <c r="I18" s="115">
        <f t="shared" si="2"/>
        <v>50795410</v>
      </c>
      <c r="J18" s="202">
        <f t="shared" si="3"/>
        <v>24.4672167471075</v>
      </c>
      <c r="K18" s="329"/>
    </row>
    <row r="19" spans="1:13">
      <c r="A19" s="523"/>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89666585</v>
      </c>
      <c r="H19" s="318">
        <f t="shared" si="1"/>
        <v>54.421553989670016</v>
      </c>
      <c r="I19" s="115">
        <f t="shared" si="2"/>
        <v>75096415</v>
      </c>
      <c r="J19" s="202">
        <f t="shared" si="3"/>
        <v>45.578446010329984</v>
      </c>
      <c r="K19" s="329"/>
      <c r="M19" s="161"/>
    </row>
    <row r="20" spans="1:13">
      <c r="A20" s="524"/>
      <c r="B20" s="223" t="s">
        <v>4689</v>
      </c>
      <c r="C20" s="138">
        <f>SUM(C18:C19)</f>
        <v>1278600000</v>
      </c>
      <c r="D20" s="138">
        <f t="shared" ref="D20:E20" si="11">SUM(D18:D19)</f>
        <v>0</v>
      </c>
      <c r="E20" s="138">
        <f t="shared" si="11"/>
        <v>906231000</v>
      </c>
      <c r="F20" s="138">
        <f>SUM(F18:F19)</f>
        <v>372369000</v>
      </c>
      <c r="G20" s="138">
        <f>SUM(G18:G19)</f>
        <v>246477175</v>
      </c>
      <c r="H20" s="319">
        <f t="shared" si="1"/>
        <v>66.191647263869982</v>
      </c>
      <c r="I20" s="138">
        <f t="shared" si="2"/>
        <v>125891825</v>
      </c>
      <c r="J20" s="203">
        <f t="shared" si="3"/>
        <v>33.808352736130018</v>
      </c>
      <c r="K20" s="329"/>
    </row>
    <row r="21" spans="1:13" ht="15" customHeight="1">
      <c r="A21" s="522"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365968440</v>
      </c>
      <c r="H21" s="318">
        <f t="shared" si="1"/>
        <v>53.324849191315749</v>
      </c>
      <c r="I21" s="115">
        <f t="shared" si="2"/>
        <v>320331560</v>
      </c>
      <c r="J21" s="202">
        <f t="shared" si="3"/>
        <v>46.675150808684251</v>
      </c>
      <c r="K21" s="329"/>
    </row>
    <row r="22" spans="1:13">
      <c r="A22" s="523"/>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95249218</v>
      </c>
      <c r="H22" s="318">
        <f t="shared" si="1"/>
        <v>62.476119823950363</v>
      </c>
      <c r="I22" s="115">
        <f t="shared" si="2"/>
        <v>57207782</v>
      </c>
      <c r="J22" s="202">
        <f t="shared" si="3"/>
        <v>37.523880176049637</v>
      </c>
      <c r="K22" s="329"/>
    </row>
    <row r="23" spans="1:13">
      <c r="A23" s="524"/>
      <c r="B23" s="223" t="s">
        <v>4690</v>
      </c>
      <c r="C23" s="138">
        <f>SUM(C21:C22)</f>
        <v>1271400000</v>
      </c>
      <c r="D23" s="138">
        <f t="shared" ref="D23:E23" si="13">SUM(D21:D22)</f>
        <v>0</v>
      </c>
      <c r="E23" s="138">
        <f t="shared" si="13"/>
        <v>432643000</v>
      </c>
      <c r="F23" s="138">
        <f>SUM(F21:F22)</f>
        <v>838757000</v>
      </c>
      <c r="G23" s="138">
        <f>SUM(G21:G22)</f>
        <v>461217658</v>
      </c>
      <c r="H23" s="319">
        <f t="shared" si="1"/>
        <v>54.988233540822904</v>
      </c>
      <c r="I23" s="138">
        <f t="shared" si="2"/>
        <v>377539342</v>
      </c>
      <c r="J23" s="203">
        <f t="shared" si="3"/>
        <v>45.011766459177096</v>
      </c>
      <c r="K23" s="329"/>
    </row>
    <row r="24" spans="1:13">
      <c r="A24" s="558" t="s">
        <v>3735</v>
      </c>
      <c r="B24" s="558"/>
      <c r="C24" s="122">
        <f>C13++C17+C20+C23</f>
        <v>23342160000</v>
      </c>
      <c r="D24" s="122">
        <f t="shared" ref="D24:E24" si="14">D13++D17+D20+D23</f>
        <v>423949000</v>
      </c>
      <c r="E24" s="122">
        <f t="shared" si="14"/>
        <v>2887360000</v>
      </c>
      <c r="F24" s="122">
        <f>F13++F17+F20+F23</f>
        <v>20030851000</v>
      </c>
      <c r="G24" s="122">
        <f>G13++G17+G20+G23</f>
        <v>12445651673</v>
      </c>
      <c r="H24" s="320">
        <f t="shared" si="1"/>
        <v>62.132416006688885</v>
      </c>
      <c r="I24" s="122">
        <f t="shared" si="2"/>
        <v>7585199327</v>
      </c>
      <c r="J24" s="204">
        <f t="shared" si="3"/>
        <v>37.867583993311115</v>
      </c>
      <c r="K24" s="329"/>
      <c r="M24" s="159"/>
    </row>
    <row r="25" spans="1:13">
      <c r="A25" s="549" t="s">
        <v>4685</v>
      </c>
      <c r="B25" s="550"/>
      <c r="C25" s="310">
        <f>C24</f>
        <v>23342160000</v>
      </c>
      <c r="D25" s="551">
        <f>SUM(D24,E24)</f>
        <v>3311309000</v>
      </c>
      <c r="E25" s="552"/>
      <c r="F25" s="310">
        <f>F24</f>
        <v>20030851000</v>
      </c>
      <c r="G25" s="122">
        <f>G24</f>
        <v>12445651673</v>
      </c>
      <c r="H25" s="320">
        <f t="shared" si="1"/>
        <v>62.132416006688885</v>
      </c>
      <c r="I25" s="122">
        <f t="shared" si="2"/>
        <v>7585199327</v>
      </c>
      <c r="J25" s="204">
        <f t="shared" si="3"/>
        <v>37.867583993311115</v>
      </c>
      <c r="K25" s="329"/>
      <c r="M25" s="161"/>
    </row>
    <row r="29" spans="1:13" ht="15.75">
      <c r="A29" s="328" t="s">
        <v>3885</v>
      </c>
    </row>
    <row r="30" spans="1:13" ht="14.45" customHeight="1">
      <c r="A30" s="547" t="s">
        <v>3871</v>
      </c>
      <c r="B30" s="547" t="s">
        <v>3872</v>
      </c>
      <c r="C30" s="547" t="s">
        <v>4682</v>
      </c>
      <c r="D30" s="553" t="s">
        <v>4679</v>
      </c>
      <c r="E30" s="553" t="s">
        <v>4681</v>
      </c>
      <c r="F30" s="547" t="s">
        <v>4683</v>
      </c>
      <c r="G30" s="557" t="str">
        <f>IF($L$8=TRUE,"Realisasi vs Pagu+Blokir","Realisasi vs Pagu-Blokir")</f>
        <v>Realisasi vs Pagu-Blokir</v>
      </c>
      <c r="H30" s="557"/>
      <c r="I30" s="557" t="str">
        <f>IF($L$8=TRUE,"Sisa vs Pagu+Blokir","Sisa vs Pagu-Blokir")</f>
        <v>Sisa vs Pagu-Blokir</v>
      </c>
      <c r="J30" s="557"/>
    </row>
    <row r="31" spans="1:13">
      <c r="A31" s="548"/>
      <c r="B31" s="548"/>
      <c r="C31" s="548"/>
      <c r="D31" s="554"/>
      <c r="E31" s="554"/>
      <c r="F31" s="548"/>
      <c r="G31" s="156" t="s">
        <v>4691</v>
      </c>
      <c r="H31" s="299" t="s">
        <v>3729</v>
      </c>
      <c r="I31" s="156" t="s">
        <v>4691</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4242168197</v>
      </c>
      <c r="H32" s="149">
        <f t="shared" ref="H32" si="16">IFERROR(IF($L$8=TRUE,G32/C32*100,G32/F32*100),0)</f>
        <v>68.921783976629257</v>
      </c>
      <c r="I32" s="150">
        <f t="shared" ref="I32" si="17">IF($L$8=TRUE,C32-G32,F32-G32)</f>
        <v>1912878803</v>
      </c>
      <c r="J32" s="149">
        <f t="shared" ref="J32" si="18">IFERROR(IF($L$8=TRUE,I32/C32*100,I32/F32*100),0)</f>
        <v>31.078216023370743</v>
      </c>
      <c r="K32" s="329"/>
    </row>
    <row r="33" spans="1:12">
      <c r="A33" s="146">
        <v>2</v>
      </c>
      <c r="B33" s="147" t="s">
        <v>3873</v>
      </c>
      <c r="C33" s="148">
        <f>SUM(C34:C35)</f>
        <v>16207230000</v>
      </c>
      <c r="D33" s="148">
        <f t="shared" ref="D33:E33" si="19">SUM(D34:D35)</f>
        <v>100000000</v>
      </c>
      <c r="E33" s="148">
        <f t="shared" si="19"/>
        <v>2885626000</v>
      </c>
      <c r="F33" s="148">
        <f>SUM(F34:F35)</f>
        <v>13221604000</v>
      </c>
      <c r="G33" s="148">
        <f>SUM(G34:G35)</f>
        <v>7549283476</v>
      </c>
      <c r="H33" s="149">
        <f t="shared" ref="H33:H40" si="20">IFERROR(IF($L$8=TRUE,G33/C33*100,G33/F33*100),0)</f>
        <v>57.098090942672307</v>
      </c>
      <c r="I33" s="150">
        <f t="shared" ref="I33:I40" si="21">IF($L$8=TRUE,C33-G33,F33-G33)</f>
        <v>5672320524</v>
      </c>
      <c r="J33" s="149">
        <f t="shared" ref="J33:J40" si="22">IFERROR(IF($L$8=TRUE,I33/C33*100,I33/F33*100),0)</f>
        <v>42.901909057327686</v>
      </c>
      <c r="K33" s="329"/>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947702314</v>
      </c>
      <c r="H34" s="153">
        <f t="shared" si="20"/>
        <v>45.222183867787585</v>
      </c>
      <c r="I34" s="154">
        <f t="shared" si="21"/>
        <v>1147955686</v>
      </c>
      <c r="J34" s="153">
        <f t="shared" si="22"/>
        <v>54.777816132212408</v>
      </c>
      <c r="K34" s="329"/>
    </row>
    <row r="35" spans="1:12">
      <c r="A35" s="155"/>
      <c r="B35" s="151" t="s">
        <v>4684</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6601581162</v>
      </c>
      <c r="H35" s="153">
        <f t="shared" si="20"/>
        <v>59.335009912864933</v>
      </c>
      <c r="I35" s="154">
        <f t="shared" si="21"/>
        <v>4524364838</v>
      </c>
      <c r="J35" s="153">
        <f t="shared" si="22"/>
        <v>40.66499008713506</v>
      </c>
      <c r="K35" s="329"/>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29"/>
    </row>
    <row r="37" spans="1:12">
      <c r="A37" s="146"/>
      <c r="B37" s="147"/>
      <c r="C37" s="148"/>
      <c r="D37" s="148"/>
      <c r="E37" s="148"/>
      <c r="F37" s="148"/>
      <c r="G37" s="148"/>
      <c r="H37" s="149"/>
      <c r="I37" s="150"/>
      <c r="J37" s="149"/>
      <c r="K37" s="329"/>
    </row>
    <row r="38" spans="1:12">
      <c r="A38" s="545" t="s">
        <v>590</v>
      </c>
      <c r="B38" s="546"/>
      <c r="C38" s="157">
        <f>SUM(C32,C33,C36)</f>
        <v>23342160000</v>
      </c>
      <c r="D38" s="157">
        <f t="shared" ref="D38:G38" si="24">SUM(D32,D33,D36)</f>
        <v>423949000</v>
      </c>
      <c r="E38" s="157">
        <f t="shared" si="24"/>
        <v>2887360000</v>
      </c>
      <c r="F38" s="157">
        <f t="shared" si="24"/>
        <v>20030851000</v>
      </c>
      <c r="G38" s="157">
        <f t="shared" si="24"/>
        <v>12445651673</v>
      </c>
      <c r="H38" s="158">
        <f t="shared" si="20"/>
        <v>62.132416006688885</v>
      </c>
      <c r="I38" s="157">
        <f t="shared" si="21"/>
        <v>7585199327</v>
      </c>
      <c r="J38" s="158">
        <f t="shared" si="22"/>
        <v>37.867583993311115</v>
      </c>
      <c r="K38" s="329"/>
    </row>
    <row r="39" spans="1:12">
      <c r="A39" s="545" t="s">
        <v>3876</v>
      </c>
      <c r="B39" s="546"/>
      <c r="C39" s="157"/>
      <c r="D39" s="157"/>
      <c r="E39" s="157"/>
      <c r="F39" s="157"/>
      <c r="G39" s="157"/>
      <c r="H39" s="158"/>
      <c r="I39" s="157"/>
      <c r="J39" s="158"/>
      <c r="K39" s="329"/>
    </row>
    <row r="40" spans="1:12">
      <c r="A40" s="545" t="s">
        <v>3877</v>
      </c>
      <c r="B40" s="546"/>
      <c r="C40" s="157">
        <f>C38</f>
        <v>23342160000</v>
      </c>
      <c r="D40" s="555">
        <f>SUM(D38:E38)</f>
        <v>3311309000</v>
      </c>
      <c r="E40" s="556"/>
      <c r="F40" s="157">
        <f>F38</f>
        <v>20030851000</v>
      </c>
      <c r="G40" s="157">
        <f>G38-G39</f>
        <v>12445651673</v>
      </c>
      <c r="H40" s="158">
        <f t="shared" si="20"/>
        <v>62.132416006688885</v>
      </c>
      <c r="I40" s="157">
        <f t="shared" si="21"/>
        <v>7585199327</v>
      </c>
      <c r="J40" s="158">
        <f t="shared" si="22"/>
        <v>37.867583993311115</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75">
      <c r="A44" s="327" t="s">
        <v>3883</v>
      </c>
    </row>
    <row r="45" spans="1:12">
      <c r="A45" s="559" t="s">
        <v>571</v>
      </c>
      <c r="B45" s="559" t="s">
        <v>500</v>
      </c>
      <c r="C45" s="559" t="s">
        <v>4682</v>
      </c>
      <c r="D45" s="559" t="s">
        <v>4679</v>
      </c>
      <c r="E45" s="559" t="s">
        <v>4681</v>
      </c>
      <c r="F45" s="559" t="s">
        <v>4683</v>
      </c>
      <c r="G45" s="557" t="str">
        <f>IF($L$8=TRUE,"Realisasi vs Pagu+Blokir","Realisasi vs Pagu-Blokir")</f>
        <v>Realisasi vs Pagu-Blokir</v>
      </c>
      <c r="H45" s="557"/>
      <c r="I45" s="557" t="str">
        <f>IF($L$8=TRUE,"Sisa vs Pagu+Blokir","Sisa vs Pagu-Blokir")</f>
        <v>Sisa vs Pagu-Blokir</v>
      </c>
      <c r="J45" s="557"/>
    </row>
    <row r="46" spans="1:12">
      <c r="A46" s="559"/>
      <c r="B46" s="559"/>
      <c r="C46" s="559"/>
      <c r="D46" s="559"/>
      <c r="E46" s="559"/>
      <c r="F46" s="559"/>
      <c r="G46" s="312" t="s">
        <v>4691</v>
      </c>
      <c r="H46" s="312" t="s">
        <v>3729</v>
      </c>
      <c r="I46" s="312" t="s">
        <v>4691</v>
      </c>
      <c r="J46" s="312" t="s">
        <v>3729</v>
      </c>
    </row>
    <row r="47" spans="1:12">
      <c r="A47" s="539"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21">
        <f t="shared" ref="H47:H60" si="26">IFERROR(IF($L$8=TRUE,G47/C47*100,G47/F47*100),0)</f>
        <v>99.999189298743417</v>
      </c>
      <c r="I47" s="115">
        <f t="shared" ref="I47:I60" si="27">IF($L$8=TRUE,C47-G47,F47-G47)</f>
        <v>720</v>
      </c>
      <c r="J47" s="318">
        <f t="shared" ref="J47:J60" si="28">IFERROR(IF($L$8=TRUE,I47/C47*100,I47/F47*100),0)</f>
        <v>8.107012565869478E-4</v>
      </c>
    </row>
    <row r="48" spans="1:12">
      <c r="A48" s="539"/>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5">
        <f t="shared" si="28"/>
        <v>0</v>
      </c>
    </row>
    <row r="49" spans="1:10">
      <c r="A49" s="539"/>
      <c r="B49" s="223" t="s">
        <v>4687</v>
      </c>
      <c r="C49" s="138">
        <f>SUM(C47:C48)</f>
        <v>88812000</v>
      </c>
      <c r="D49" s="138">
        <f t="shared" ref="D49:G49" si="29">SUM(D47:D48)</f>
        <v>0</v>
      </c>
      <c r="E49" s="138">
        <f t="shared" si="29"/>
        <v>0</v>
      </c>
      <c r="F49" s="138">
        <f t="shared" si="29"/>
        <v>88812000</v>
      </c>
      <c r="G49" s="138">
        <f t="shared" si="29"/>
        <v>88811280</v>
      </c>
      <c r="H49" s="322">
        <f t="shared" si="26"/>
        <v>99.999189298743417</v>
      </c>
      <c r="I49" s="138">
        <f t="shared" si="27"/>
        <v>720</v>
      </c>
      <c r="J49" s="319">
        <f t="shared" si="28"/>
        <v>8.107012565869478E-4</v>
      </c>
    </row>
    <row r="50" spans="1:10">
      <c r="A50" s="539"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18">
        <f t="shared" si="28"/>
        <v>0</v>
      </c>
    </row>
    <row r="51" spans="1:10">
      <c r="A51" s="539"/>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5">
        <f t="shared" si="28"/>
        <v>0</v>
      </c>
    </row>
    <row r="52" spans="1:10">
      <c r="A52" s="539"/>
      <c r="B52" s="223" t="s">
        <v>4688</v>
      </c>
      <c r="C52" s="138">
        <f t="shared" ref="C52:G52" si="31">SUM(C50:C51)</f>
        <v>0</v>
      </c>
      <c r="D52" s="138">
        <f t="shared" si="31"/>
        <v>0</v>
      </c>
      <c r="E52" s="138">
        <f t="shared" si="31"/>
        <v>0</v>
      </c>
      <c r="F52" s="138">
        <f t="shared" si="31"/>
        <v>0</v>
      </c>
      <c r="G52" s="138">
        <f t="shared" si="31"/>
        <v>0</v>
      </c>
      <c r="H52" s="169">
        <f t="shared" si="26"/>
        <v>0</v>
      </c>
      <c r="I52" s="138">
        <f t="shared" si="27"/>
        <v>0</v>
      </c>
      <c r="J52" s="325">
        <f t="shared" si="28"/>
        <v>0</v>
      </c>
    </row>
    <row r="53" spans="1:10">
      <c r="A53" s="539"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5">
        <f t="shared" si="28"/>
        <v>0</v>
      </c>
    </row>
    <row r="54" spans="1:10">
      <c r="A54" s="539"/>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5">
        <f t="shared" si="28"/>
        <v>0</v>
      </c>
    </row>
    <row r="55" spans="1:10">
      <c r="A55" s="539"/>
      <c r="B55" s="223" t="s">
        <v>4689</v>
      </c>
      <c r="C55" s="138">
        <f t="shared" ref="C55:G55" si="33">SUM(C53:C54)</f>
        <v>0</v>
      </c>
      <c r="D55" s="138">
        <f t="shared" si="33"/>
        <v>0</v>
      </c>
      <c r="E55" s="138">
        <f t="shared" si="33"/>
        <v>0</v>
      </c>
      <c r="F55" s="138">
        <f t="shared" si="33"/>
        <v>0</v>
      </c>
      <c r="G55" s="138">
        <f t="shared" si="33"/>
        <v>0</v>
      </c>
      <c r="H55" s="168">
        <f t="shared" si="26"/>
        <v>0</v>
      </c>
      <c r="I55" s="138">
        <f t="shared" si="27"/>
        <v>0</v>
      </c>
      <c r="J55" s="206">
        <f t="shared" si="28"/>
        <v>0</v>
      </c>
    </row>
    <row r="56" spans="1:10">
      <c r="A56" s="539"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21">
        <f t="shared" si="26"/>
        <v>4.5625</v>
      </c>
      <c r="I56" s="115">
        <f t="shared" si="27"/>
        <v>7635000</v>
      </c>
      <c r="J56" s="318">
        <f t="shared" si="28"/>
        <v>95.4375</v>
      </c>
    </row>
    <row r="57" spans="1:10">
      <c r="A57" s="539"/>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18">
        <f t="shared" si="28"/>
        <v>0</v>
      </c>
    </row>
    <row r="58" spans="1:10">
      <c r="A58" s="539"/>
      <c r="B58" s="223" t="s">
        <v>4690</v>
      </c>
      <c r="C58" s="138">
        <f t="shared" ref="C58:G58" si="35">SUM(C56:C57)</f>
        <v>8000000</v>
      </c>
      <c r="D58" s="138">
        <f t="shared" si="35"/>
        <v>0</v>
      </c>
      <c r="E58" s="138">
        <f t="shared" si="35"/>
        <v>0</v>
      </c>
      <c r="F58" s="138">
        <f t="shared" si="35"/>
        <v>8000000</v>
      </c>
      <c r="G58" s="138">
        <f t="shared" si="35"/>
        <v>365000</v>
      </c>
      <c r="H58" s="323">
        <f t="shared" si="26"/>
        <v>4.5625</v>
      </c>
      <c r="I58" s="138">
        <f t="shared" si="27"/>
        <v>7635000</v>
      </c>
      <c r="J58" s="319">
        <f t="shared" si="28"/>
        <v>95.4375</v>
      </c>
    </row>
    <row r="59" spans="1:10">
      <c r="A59" s="558" t="s">
        <v>3735</v>
      </c>
      <c r="B59" s="558"/>
      <c r="C59" s="122">
        <f>C49+C52+C55+C58</f>
        <v>96812000</v>
      </c>
      <c r="D59" s="122">
        <f t="shared" ref="D59:E59" si="36">D49+D52+D55+D58</f>
        <v>0</v>
      </c>
      <c r="E59" s="122">
        <f t="shared" si="36"/>
        <v>0</v>
      </c>
      <c r="F59" s="122">
        <f>F49+F52+F55+F58</f>
        <v>96812000</v>
      </c>
      <c r="G59" s="122">
        <f>G49+G52+G55+G58</f>
        <v>89176280</v>
      </c>
      <c r="H59" s="324">
        <f t="shared" si="26"/>
        <v>92.112837251580387</v>
      </c>
      <c r="I59" s="122">
        <f t="shared" si="27"/>
        <v>7635720</v>
      </c>
      <c r="J59" s="320">
        <f t="shared" si="28"/>
        <v>7.887162748419617</v>
      </c>
    </row>
    <row r="60" spans="1:10">
      <c r="A60" s="558" t="s">
        <v>4685</v>
      </c>
      <c r="B60" s="558"/>
      <c r="C60" s="310">
        <f>C59</f>
        <v>96812000</v>
      </c>
      <c r="D60" s="560">
        <f>SUM(D59:E59)</f>
        <v>0</v>
      </c>
      <c r="E60" s="560"/>
      <c r="F60" s="310">
        <f>F59</f>
        <v>96812000</v>
      </c>
      <c r="G60" s="122">
        <f>G59</f>
        <v>89176280</v>
      </c>
      <c r="H60" s="324">
        <f t="shared" si="26"/>
        <v>92.112837251580387</v>
      </c>
      <c r="I60" s="122">
        <f t="shared" si="27"/>
        <v>7635720</v>
      </c>
      <c r="J60" s="320">
        <f t="shared" si="28"/>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08" t="str">
        <f>IF(L8=TRUE,"REALISASI DENGAN GAJI (BERDASARKAN PAGU SEBELUM BLOKIR)","REALISASI DENGAN GAJI (BERDASARKAN PAGU SETELAH BLOKIR)")</f>
        <v>REALISASI DENGAN GAJI (BERDASARKAN PAGU SETELAH BLOKIR)</v>
      </c>
      <c r="B1" s="508"/>
      <c r="C1" s="508"/>
      <c r="D1" s="508"/>
      <c r="E1" s="508"/>
      <c r="F1" s="508"/>
      <c r="G1" s="508"/>
      <c r="H1" s="508"/>
      <c r="I1" s="508"/>
      <c r="J1" s="508"/>
      <c r="L1" s="326"/>
    </row>
    <row r="2" spans="1:13" ht="15.75">
      <c r="A2" s="509" t="str">
        <f>'PER BULAN'!B5</f>
        <v>Berdasarkan DIPA Revisi 3 TA. 2022 (Tanggal 13 Juli 2022)</v>
      </c>
      <c r="B2" s="509"/>
      <c r="C2" s="509"/>
      <c r="D2" s="509"/>
      <c r="E2" s="509"/>
      <c r="F2" s="509"/>
      <c r="G2" s="509"/>
      <c r="H2" s="509"/>
      <c r="I2" s="509"/>
      <c r="J2" s="509"/>
    </row>
    <row r="3" spans="1:13" ht="15.75">
      <c r="A3" s="509" t="str">
        <f>'PER BULAN'!B6</f>
        <v>SAMPAI DENGAN 18 AGUSTUS 2022</v>
      </c>
      <c r="B3" s="509"/>
      <c r="C3" s="509"/>
      <c r="D3" s="509"/>
      <c r="E3" s="509"/>
      <c r="F3" s="509"/>
      <c r="G3" s="509"/>
      <c r="H3" s="509"/>
      <c r="I3" s="509"/>
      <c r="J3" s="509"/>
    </row>
    <row r="4" spans="1:13">
      <c r="A4" s="331"/>
      <c r="B4" s="331"/>
      <c r="C4" s="331"/>
      <c r="D4" s="331"/>
      <c r="E4" s="331"/>
      <c r="F4" s="331"/>
      <c r="G4" s="331"/>
      <c r="H4" s="331"/>
      <c r="I4" s="331"/>
      <c r="J4" s="331"/>
    </row>
    <row r="5" spans="1:13" ht="15.75">
      <c r="A5" s="328" t="s">
        <v>3878</v>
      </c>
    </row>
    <row r="6" spans="1:13">
      <c r="A6" s="559" t="s">
        <v>571</v>
      </c>
      <c r="B6" s="559" t="s">
        <v>500</v>
      </c>
      <c r="C6" s="559" t="s">
        <v>4682</v>
      </c>
      <c r="D6" s="559" t="s">
        <v>4679</v>
      </c>
      <c r="E6" s="559" t="s">
        <v>4681</v>
      </c>
      <c r="F6" s="559" t="s">
        <v>3731</v>
      </c>
      <c r="G6" s="557" t="s">
        <v>3732</v>
      </c>
      <c r="H6" s="557"/>
      <c r="I6" s="557" t="s">
        <v>3733</v>
      </c>
      <c r="J6" s="557"/>
    </row>
    <row r="7" spans="1:13">
      <c r="A7" s="559"/>
      <c r="B7" s="559"/>
      <c r="C7" s="559"/>
      <c r="D7" s="559"/>
      <c r="E7" s="559"/>
      <c r="F7" s="559"/>
      <c r="G7" s="312" t="s">
        <v>4691</v>
      </c>
      <c r="H7" s="312" t="s">
        <v>3729</v>
      </c>
      <c r="I7" s="312" t="s">
        <v>4691</v>
      </c>
      <c r="J7" s="312" t="s">
        <v>3729</v>
      </c>
    </row>
    <row r="8" spans="1:13">
      <c r="A8" s="522"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8">
        <f>IFERROR(IF($L$8=TRUE,G8/C8*100,G8/F8*100),0)</f>
        <v>43.88168995922468</v>
      </c>
      <c r="I8" s="115">
        <f>IF($L$8=TRUE,C8-G8,F8-G8)</f>
        <v>665844871</v>
      </c>
      <c r="J8" s="202">
        <f>IFERROR(IF($L$8=TRUE,I8/C8*100,I8/F8*100),0)</f>
        <v>56.11831004077532</v>
      </c>
      <c r="K8" s="329"/>
      <c r="L8" s="311" t="b">
        <v>0</v>
      </c>
    </row>
    <row r="9" spans="1:13">
      <c r="A9" s="523"/>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8">
        <f t="shared" ref="H9:H23" si="0">IFERROR(IF($L$8=TRUE,G9/C9*100,G9/F9*100),0)</f>
        <v>43.162565117153946</v>
      </c>
      <c r="I9" s="115">
        <f t="shared" ref="I9:I25" si="1">IF($L$8=TRUE,C9-G9,F9-G9)</f>
        <v>1247955686</v>
      </c>
      <c r="J9" s="202">
        <f t="shared" ref="J9:J25" si="2">IFERROR(IF($L$8=TRUE,I9/C9*100,I9/F9*100),0)</f>
        <v>56.837434882846047</v>
      </c>
      <c r="K9" s="329"/>
    </row>
    <row r="10" spans="1:13">
      <c r="A10" s="523"/>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8">
        <f t="shared" si="0"/>
        <v>99.735644134928208</v>
      </c>
      <c r="I10" s="115">
        <f t="shared" si="1"/>
        <v>1734000</v>
      </c>
      <c r="J10" s="313">
        <f t="shared" si="2"/>
        <v>0.26435586507179076</v>
      </c>
      <c r="K10" s="329"/>
    </row>
    <row r="11" spans="1:13">
      <c r="A11" s="523"/>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8">
        <f t="shared" si="0"/>
        <v>52.663672737306847</v>
      </c>
      <c r="I11" s="115">
        <f t="shared" si="1"/>
        <v>137237480</v>
      </c>
      <c r="J11" s="202">
        <f t="shared" si="2"/>
        <v>47.336327262693153</v>
      </c>
      <c r="K11" s="329"/>
    </row>
    <row r="12" spans="1:13">
      <c r="A12" s="523"/>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4242168197</v>
      </c>
      <c r="H12" s="318">
        <f t="shared" si="0"/>
        <v>68.921783976629257</v>
      </c>
      <c r="I12" s="115">
        <f t="shared" si="1"/>
        <v>1912878803</v>
      </c>
      <c r="J12" s="202">
        <f t="shared" si="2"/>
        <v>31.078216023370743</v>
      </c>
      <c r="K12" s="329"/>
    </row>
    <row r="13" spans="1:13">
      <c r="A13" s="524"/>
      <c r="B13" s="223" t="s">
        <v>4687</v>
      </c>
      <c r="C13" s="138">
        <f>SUM(C8:C12)</f>
        <v>10807010000</v>
      </c>
      <c r="D13" s="138">
        <f t="shared" ref="D13:G13" si="3">SUM(D8:D12)</f>
        <v>423949000</v>
      </c>
      <c r="E13" s="138">
        <f t="shared" si="3"/>
        <v>609552000</v>
      </c>
      <c r="F13" s="138">
        <f t="shared" si="3"/>
        <v>10483061000</v>
      </c>
      <c r="G13" s="138">
        <f t="shared" si="3"/>
        <v>6517410160</v>
      </c>
      <c r="H13" s="319">
        <f t="shared" si="0"/>
        <v>62.170869367258284</v>
      </c>
      <c r="I13" s="138">
        <f t="shared" si="1"/>
        <v>3965650840</v>
      </c>
      <c r="J13" s="203">
        <f t="shared" si="2"/>
        <v>37.829130632741716</v>
      </c>
      <c r="K13" s="329"/>
    </row>
    <row r="14" spans="1:13" ht="15" customHeight="1">
      <c r="A14" s="522"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158511126</v>
      </c>
      <c r="H14" s="318">
        <f t="shared" si="0"/>
        <v>20.614828369214923</v>
      </c>
      <c r="I14" s="115">
        <f t="shared" si="1"/>
        <v>610406874</v>
      </c>
      <c r="J14" s="202">
        <f t="shared" si="2"/>
        <v>79.385171630785081</v>
      </c>
      <c r="K14" s="329"/>
    </row>
    <row r="15" spans="1:13">
      <c r="A15" s="523"/>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4939644598</v>
      </c>
      <c r="H15" s="318">
        <f t="shared" si="0"/>
        <v>57.554845301485578</v>
      </c>
      <c r="I15" s="115">
        <f t="shared" si="1"/>
        <v>3642855402</v>
      </c>
      <c r="J15" s="202">
        <f t="shared" si="2"/>
        <v>42.445154698514422</v>
      </c>
      <c r="K15" s="329"/>
      <c r="M15" s="161"/>
    </row>
    <row r="16" spans="1:13">
      <c r="A16" s="523"/>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122390956</v>
      </c>
      <c r="H16" s="318">
        <f t="shared" si="0"/>
        <v>19.312730933580756</v>
      </c>
      <c r="I16" s="115">
        <f t="shared" si="1"/>
        <v>511341044</v>
      </c>
      <c r="J16" s="202">
        <f t="shared" si="2"/>
        <v>80.687269066419248</v>
      </c>
      <c r="K16" s="329"/>
    </row>
    <row r="17" spans="1:13">
      <c r="A17" s="524"/>
      <c r="B17" s="223" t="s">
        <v>4688</v>
      </c>
      <c r="C17" s="138">
        <f>SUM(C14:C16)</f>
        <v>9985150000</v>
      </c>
      <c r="D17" s="138">
        <f t="shared" ref="D17:E17" si="4">SUM(D14:D16)</f>
        <v>0</v>
      </c>
      <c r="E17" s="138">
        <f t="shared" si="4"/>
        <v>938934000</v>
      </c>
      <c r="F17" s="138">
        <f>SUM(F14:F16)</f>
        <v>9985150000</v>
      </c>
      <c r="G17" s="138">
        <f>SUM(G14:G16)</f>
        <v>5220546680</v>
      </c>
      <c r="H17" s="319">
        <f t="shared" si="0"/>
        <v>52.283107214213111</v>
      </c>
      <c r="I17" s="138">
        <f t="shared" si="1"/>
        <v>4764603320</v>
      </c>
      <c r="J17" s="203">
        <f t="shared" si="2"/>
        <v>47.716892785786897</v>
      </c>
      <c r="K17" s="329"/>
    </row>
    <row r="18" spans="1:13" ht="15" customHeight="1">
      <c r="A18" s="522"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156810590</v>
      </c>
      <c r="H18" s="318">
        <f t="shared" si="0"/>
        <v>33.075425015819448</v>
      </c>
      <c r="I18" s="115">
        <f t="shared" si="1"/>
        <v>317289410</v>
      </c>
      <c r="J18" s="202">
        <f t="shared" si="2"/>
        <v>66.924574984180552</v>
      </c>
      <c r="K18" s="329"/>
    </row>
    <row r="19" spans="1:13">
      <c r="A19" s="523"/>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89666585</v>
      </c>
      <c r="H19" s="318">
        <f t="shared" si="0"/>
        <v>11.145628962088255</v>
      </c>
      <c r="I19" s="115">
        <f t="shared" si="1"/>
        <v>714833415</v>
      </c>
      <c r="J19" s="202">
        <f t="shared" si="2"/>
        <v>88.854371037911747</v>
      </c>
      <c r="K19" s="329"/>
      <c r="M19" s="161"/>
    </row>
    <row r="20" spans="1:13">
      <c r="A20" s="524"/>
      <c r="B20" s="223" t="s">
        <v>4689</v>
      </c>
      <c r="C20" s="138">
        <f>SUM(C18:C19)</f>
        <v>1278600000</v>
      </c>
      <c r="D20" s="138">
        <f t="shared" ref="D20:E20" si="5">SUM(D18:D19)</f>
        <v>0</v>
      </c>
      <c r="E20" s="138">
        <f t="shared" si="5"/>
        <v>906231000</v>
      </c>
      <c r="F20" s="138">
        <f>SUM(F18:F19)</f>
        <v>1278600000</v>
      </c>
      <c r="G20" s="138">
        <f>SUM(G18:G19)</f>
        <v>246477175</v>
      </c>
      <c r="H20" s="319">
        <f t="shared" si="0"/>
        <v>19.27711363991866</v>
      </c>
      <c r="I20" s="138">
        <f t="shared" si="1"/>
        <v>1032122825</v>
      </c>
      <c r="J20" s="203">
        <f t="shared" si="2"/>
        <v>80.722886360081333</v>
      </c>
      <c r="K20" s="329"/>
    </row>
    <row r="21" spans="1:13" ht="15" customHeight="1">
      <c r="A21" s="522"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365968440</v>
      </c>
      <c r="H21" s="318">
        <f t="shared" si="0"/>
        <v>53.324849191315749</v>
      </c>
      <c r="I21" s="115">
        <f t="shared" si="1"/>
        <v>320331560</v>
      </c>
      <c r="J21" s="202">
        <f t="shared" si="2"/>
        <v>46.675150808684251</v>
      </c>
      <c r="K21" s="329"/>
    </row>
    <row r="22" spans="1:13">
      <c r="A22" s="523"/>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95249218</v>
      </c>
      <c r="H22" s="318">
        <f t="shared" si="0"/>
        <v>16.279134848743805</v>
      </c>
      <c r="I22" s="115">
        <f t="shared" si="1"/>
        <v>489850782</v>
      </c>
      <c r="J22" s="202">
        <f t="shared" si="2"/>
        <v>83.720865151256191</v>
      </c>
      <c r="K22" s="329"/>
    </row>
    <row r="23" spans="1:13">
      <c r="A23" s="524"/>
      <c r="B23" s="223" t="s">
        <v>4690</v>
      </c>
      <c r="C23" s="138">
        <f>SUM(C21:C22)</f>
        <v>1271400000</v>
      </c>
      <c r="D23" s="138">
        <f t="shared" ref="D23:E23" si="6">SUM(D21:D22)</f>
        <v>0</v>
      </c>
      <c r="E23" s="138">
        <f t="shared" si="6"/>
        <v>432643000</v>
      </c>
      <c r="F23" s="138">
        <f>SUM(F21:F22)</f>
        <v>1271400000</v>
      </c>
      <c r="G23" s="138">
        <f>SUM(G21:G22)</f>
        <v>461217658</v>
      </c>
      <c r="H23" s="319">
        <f t="shared" si="0"/>
        <v>36.276361333962562</v>
      </c>
      <c r="I23" s="138">
        <f t="shared" si="1"/>
        <v>810182342</v>
      </c>
      <c r="J23" s="203">
        <f t="shared" si="2"/>
        <v>63.723638666037438</v>
      </c>
      <c r="K23" s="329"/>
    </row>
    <row r="24" spans="1:13">
      <c r="A24" s="558" t="s">
        <v>3735</v>
      </c>
      <c r="B24" s="558"/>
      <c r="C24" s="122">
        <f>C13++C17+C20+C23</f>
        <v>23342160000</v>
      </c>
      <c r="D24" s="122">
        <f t="shared" ref="D24:E24" si="7">D13++D17+D20+D23</f>
        <v>423949000</v>
      </c>
      <c r="E24" s="122">
        <f t="shared" si="7"/>
        <v>2887360000</v>
      </c>
      <c r="F24" s="122">
        <f>F13++F17+F20+F23</f>
        <v>23018211000</v>
      </c>
      <c r="G24" s="122">
        <f>G13++G17+G20+G23</f>
        <v>12445651673</v>
      </c>
      <c r="H24" s="320">
        <f>IFERROR(IF($L$8=TRUE,G24/C24*100,G24/F24*100),0)</f>
        <v>54.068718342185676</v>
      </c>
      <c r="I24" s="122">
        <f t="shared" si="1"/>
        <v>10572559327</v>
      </c>
      <c r="J24" s="204">
        <f t="shared" si="2"/>
        <v>45.931281657814324</v>
      </c>
      <c r="K24" s="329"/>
      <c r="M24" s="159"/>
    </row>
    <row r="25" spans="1:13">
      <c r="A25" s="549" t="s">
        <v>4685</v>
      </c>
      <c r="B25" s="550"/>
      <c r="C25" s="310">
        <f>C24</f>
        <v>23342160000</v>
      </c>
      <c r="D25" s="551">
        <f>SUM(D24,E24)</f>
        <v>3311309000</v>
      </c>
      <c r="E25" s="552"/>
      <c r="F25" s="310">
        <f>F24</f>
        <v>23018211000</v>
      </c>
      <c r="G25" s="122">
        <f>G24</f>
        <v>12445651673</v>
      </c>
      <c r="H25" s="320">
        <f>IFERROR(IF($L$8=TRUE,G25/C25*100,G25/F25*100),0)</f>
        <v>54.068718342185676</v>
      </c>
      <c r="I25" s="122">
        <f t="shared" si="1"/>
        <v>10572559327</v>
      </c>
      <c r="J25" s="204">
        <f t="shared" si="2"/>
        <v>45.931281657814324</v>
      </c>
      <c r="K25" s="329"/>
      <c r="M25" s="161"/>
    </row>
    <row r="28" spans="1:13">
      <c r="M28" s="349"/>
    </row>
    <row r="29" spans="1:13" ht="15.75">
      <c r="A29" s="328" t="s">
        <v>3885</v>
      </c>
    </row>
    <row r="30" spans="1:13" ht="14.45" customHeight="1">
      <c r="A30" s="547" t="s">
        <v>3871</v>
      </c>
      <c r="B30" s="547" t="s">
        <v>3872</v>
      </c>
      <c r="C30" s="547" t="s">
        <v>4682</v>
      </c>
      <c r="D30" s="553" t="s">
        <v>4679</v>
      </c>
      <c r="E30" s="553" t="s">
        <v>4681</v>
      </c>
      <c r="F30" s="559" t="s">
        <v>3731</v>
      </c>
      <c r="G30" s="557" t="s">
        <v>3732</v>
      </c>
      <c r="H30" s="557"/>
      <c r="I30" s="557" t="s">
        <v>3733</v>
      </c>
      <c r="J30" s="557"/>
    </row>
    <row r="31" spans="1:13">
      <c r="A31" s="548"/>
      <c r="B31" s="548"/>
      <c r="C31" s="548"/>
      <c r="D31" s="554"/>
      <c r="E31" s="554"/>
      <c r="F31" s="559"/>
      <c r="G31" s="312" t="s">
        <v>4691</v>
      </c>
      <c r="H31" s="312" t="s">
        <v>3729</v>
      </c>
      <c r="I31" s="312" t="s">
        <v>4691</v>
      </c>
      <c r="J31" s="312" t="s">
        <v>3729</v>
      </c>
    </row>
    <row r="32" spans="1:13">
      <c r="A32" s="146">
        <v>1</v>
      </c>
      <c r="B32" s="147" t="s">
        <v>4068</v>
      </c>
      <c r="C32" s="148">
        <f>C12</f>
        <v>6478996000</v>
      </c>
      <c r="D32" s="148">
        <f t="shared" ref="D32:G32" si="8">D12</f>
        <v>323949000</v>
      </c>
      <c r="E32" s="148">
        <f t="shared" si="8"/>
        <v>0</v>
      </c>
      <c r="F32" s="148">
        <f t="shared" si="8"/>
        <v>6155047000</v>
      </c>
      <c r="G32" s="148">
        <f t="shared" si="8"/>
        <v>4242168197</v>
      </c>
      <c r="H32" s="149">
        <f t="shared" ref="H32:H40" si="9">IFERROR(IF($L$8=TRUE,G32/C32*100,G32/F32*100),0)</f>
        <v>68.921783976629257</v>
      </c>
      <c r="I32" s="150">
        <f t="shared" ref="I32:I40" si="10">IF($L$8=TRUE,C32-G32,F32-G32)</f>
        <v>1912878803</v>
      </c>
      <c r="J32" s="149">
        <f t="shared" ref="J32:J40" si="11">IFERROR(IF($L$8=TRUE,I32/C32*100,I32/F32*100),0)</f>
        <v>31.078216023370743</v>
      </c>
      <c r="K32" s="329"/>
    </row>
    <row r="33" spans="1:12">
      <c r="A33" s="146">
        <v>2</v>
      </c>
      <c r="B33" s="147" t="s">
        <v>3873</v>
      </c>
      <c r="C33" s="148">
        <f>SUM(C34:C35)</f>
        <v>16207230000</v>
      </c>
      <c r="D33" s="148">
        <f t="shared" ref="D33:E33" si="12">SUM(D34:D35)</f>
        <v>100000000</v>
      </c>
      <c r="E33" s="148">
        <f t="shared" si="12"/>
        <v>2885626000</v>
      </c>
      <c r="F33" s="148">
        <f>SUM(F34:F35)</f>
        <v>16207230000</v>
      </c>
      <c r="G33" s="148">
        <f>SUM(G34:G35)</f>
        <v>7549283476</v>
      </c>
      <c r="H33" s="149">
        <f t="shared" si="9"/>
        <v>46.579726924341792</v>
      </c>
      <c r="I33" s="150">
        <f t="shared" si="10"/>
        <v>8657946524</v>
      </c>
      <c r="J33" s="149">
        <f t="shared" si="11"/>
        <v>53.420273075658208</v>
      </c>
      <c r="K33" s="329"/>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947702314</v>
      </c>
      <c r="H34" s="153">
        <f t="shared" si="9"/>
        <v>43.162565117153946</v>
      </c>
      <c r="I34" s="154">
        <f t="shared" si="10"/>
        <v>1247955686</v>
      </c>
      <c r="J34" s="153">
        <f t="shared" si="11"/>
        <v>56.837434882846047</v>
      </c>
      <c r="K34" s="329"/>
    </row>
    <row r="35" spans="1:12">
      <c r="A35" s="155"/>
      <c r="B35" s="151" t="s">
        <v>4684</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6601581162</v>
      </c>
      <c r="H35" s="153">
        <f t="shared" si="9"/>
        <v>47.115207073124985</v>
      </c>
      <c r="I35" s="154">
        <f t="shared" si="10"/>
        <v>7409990838</v>
      </c>
      <c r="J35" s="153">
        <f t="shared" si="11"/>
        <v>52.884792926875015</v>
      </c>
      <c r="K35" s="329"/>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29"/>
    </row>
    <row r="37" spans="1:12">
      <c r="A37" s="146"/>
      <c r="B37" s="147"/>
      <c r="C37" s="148"/>
      <c r="D37" s="148"/>
      <c r="E37" s="148"/>
      <c r="F37" s="148"/>
      <c r="G37" s="148"/>
      <c r="H37" s="149"/>
      <c r="I37" s="150"/>
      <c r="J37" s="149"/>
      <c r="K37" s="329"/>
    </row>
    <row r="38" spans="1:12">
      <c r="A38" s="545" t="s">
        <v>590</v>
      </c>
      <c r="B38" s="546"/>
      <c r="C38" s="157">
        <f>SUM(C32,C33,C36)</f>
        <v>23342160000</v>
      </c>
      <c r="D38" s="157">
        <f t="shared" ref="D38:G38" si="13">SUM(D32,D33,D36)</f>
        <v>423949000</v>
      </c>
      <c r="E38" s="157">
        <f t="shared" si="13"/>
        <v>2887360000</v>
      </c>
      <c r="F38" s="157">
        <f t="shared" si="13"/>
        <v>23018211000</v>
      </c>
      <c r="G38" s="157">
        <f t="shared" si="13"/>
        <v>12445651673</v>
      </c>
      <c r="H38" s="158">
        <f t="shared" si="9"/>
        <v>54.068718342185676</v>
      </c>
      <c r="I38" s="157">
        <f t="shared" si="10"/>
        <v>10572559327</v>
      </c>
      <c r="J38" s="158">
        <f t="shared" si="11"/>
        <v>45.931281657814324</v>
      </c>
      <c r="K38" s="329"/>
    </row>
    <row r="39" spans="1:12">
      <c r="A39" s="545" t="s">
        <v>3876</v>
      </c>
      <c r="B39" s="546"/>
      <c r="C39" s="157"/>
      <c r="D39" s="157"/>
      <c r="E39" s="157"/>
      <c r="F39" s="157"/>
      <c r="G39" s="157"/>
      <c r="H39" s="158"/>
      <c r="I39" s="157"/>
      <c r="J39" s="158"/>
      <c r="K39" s="329"/>
    </row>
    <row r="40" spans="1:12">
      <c r="A40" s="545" t="s">
        <v>3877</v>
      </c>
      <c r="B40" s="546"/>
      <c r="C40" s="157">
        <f>C38</f>
        <v>23342160000</v>
      </c>
      <c r="D40" s="555">
        <f>SUM(D38:E38)</f>
        <v>3311309000</v>
      </c>
      <c r="E40" s="556"/>
      <c r="F40" s="157">
        <f>F38</f>
        <v>23018211000</v>
      </c>
      <c r="G40" s="157">
        <f>G38-G39</f>
        <v>12445651673</v>
      </c>
      <c r="H40" s="158">
        <f t="shared" si="9"/>
        <v>54.068718342185676</v>
      </c>
      <c r="I40" s="157">
        <f t="shared" si="10"/>
        <v>10572559327</v>
      </c>
      <c r="J40" s="158">
        <f t="shared" si="11"/>
        <v>45.931281657814324</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75">
      <c r="A44" s="327" t="s">
        <v>3883</v>
      </c>
    </row>
    <row r="45" spans="1:12">
      <c r="A45" s="559" t="s">
        <v>571</v>
      </c>
      <c r="B45" s="559" t="s">
        <v>500</v>
      </c>
      <c r="C45" s="559" t="s">
        <v>4682</v>
      </c>
      <c r="D45" s="559" t="s">
        <v>4679</v>
      </c>
      <c r="E45" s="559" t="s">
        <v>4681</v>
      </c>
      <c r="F45" s="559" t="s">
        <v>3731</v>
      </c>
      <c r="G45" s="557" t="s">
        <v>3732</v>
      </c>
      <c r="H45" s="557"/>
      <c r="I45" s="557" t="s">
        <v>3733</v>
      </c>
      <c r="J45" s="557"/>
    </row>
    <row r="46" spans="1:12">
      <c r="A46" s="559"/>
      <c r="B46" s="559"/>
      <c r="C46" s="559"/>
      <c r="D46" s="559"/>
      <c r="E46" s="559"/>
      <c r="F46" s="559"/>
      <c r="G46" s="312" t="s">
        <v>4691</v>
      </c>
      <c r="H46" s="312" t="s">
        <v>3729</v>
      </c>
      <c r="I46" s="312" t="s">
        <v>4691</v>
      </c>
      <c r="J46" s="312" t="s">
        <v>3729</v>
      </c>
    </row>
    <row r="47" spans="1:12">
      <c r="A47" s="539"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21">
        <f t="shared" ref="H47:H60" si="14">IFERROR(IF($L$8=TRUE,G47/C47*100,G47/F47*100),0)</f>
        <v>99.999189298743417</v>
      </c>
      <c r="I47" s="115">
        <f t="shared" ref="I47:I60" si="15">IF($L$8=TRUE,C47-G47,F47-G47)</f>
        <v>720</v>
      </c>
      <c r="J47" s="318">
        <f t="shared" ref="J47:J60" si="16">IFERROR(IF($L$8=TRUE,I47/C47*100,I47/F47*100),0)</f>
        <v>8.107012565869478E-4</v>
      </c>
    </row>
    <row r="48" spans="1:12">
      <c r="A48" s="539"/>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5">
        <f t="shared" si="16"/>
        <v>0</v>
      </c>
    </row>
    <row r="49" spans="1:10">
      <c r="A49" s="539"/>
      <c r="B49" s="223" t="s">
        <v>4687</v>
      </c>
      <c r="C49" s="138">
        <f>SUM(C47:C48)</f>
        <v>88811000</v>
      </c>
      <c r="D49" s="138">
        <f t="shared" ref="D49:G49" si="17">SUM(D47:D48)</f>
        <v>0</v>
      </c>
      <c r="E49" s="138">
        <f t="shared" si="17"/>
        <v>0</v>
      </c>
      <c r="F49" s="138">
        <f t="shared" si="17"/>
        <v>88812000</v>
      </c>
      <c r="G49" s="138">
        <f t="shared" si="17"/>
        <v>88811280</v>
      </c>
      <c r="H49" s="322">
        <f t="shared" si="14"/>
        <v>99.999189298743417</v>
      </c>
      <c r="I49" s="138">
        <f t="shared" si="15"/>
        <v>720</v>
      </c>
      <c r="J49" s="319">
        <f t="shared" si="16"/>
        <v>8.107012565869478E-4</v>
      </c>
    </row>
    <row r="50" spans="1:10">
      <c r="A50" s="539"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18">
        <f t="shared" si="16"/>
        <v>0</v>
      </c>
    </row>
    <row r="51" spans="1:10">
      <c r="A51" s="539"/>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5">
        <f t="shared" si="16"/>
        <v>0</v>
      </c>
    </row>
    <row r="52" spans="1:10">
      <c r="A52" s="539"/>
      <c r="B52" s="223" t="s">
        <v>4688</v>
      </c>
      <c r="C52" s="138">
        <f t="shared" ref="C52:G52" si="18">SUM(C50:C51)</f>
        <v>0</v>
      </c>
      <c r="D52" s="138">
        <f t="shared" si="18"/>
        <v>0</v>
      </c>
      <c r="E52" s="138">
        <f t="shared" si="18"/>
        <v>0</v>
      </c>
      <c r="F52" s="138">
        <f t="shared" si="18"/>
        <v>0</v>
      </c>
      <c r="G52" s="138">
        <f t="shared" si="18"/>
        <v>0</v>
      </c>
      <c r="H52" s="169">
        <f t="shared" si="14"/>
        <v>0</v>
      </c>
      <c r="I52" s="138">
        <f t="shared" si="15"/>
        <v>0</v>
      </c>
      <c r="J52" s="325">
        <f t="shared" si="16"/>
        <v>0</v>
      </c>
    </row>
    <row r="53" spans="1:10">
      <c r="A53" s="539"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5">
        <f t="shared" si="16"/>
        <v>0</v>
      </c>
    </row>
    <row r="54" spans="1:10">
      <c r="A54" s="539"/>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5">
        <f t="shared" si="16"/>
        <v>0</v>
      </c>
    </row>
    <row r="55" spans="1:10">
      <c r="A55" s="539"/>
      <c r="B55" s="223" t="s">
        <v>4689</v>
      </c>
      <c r="C55" s="138">
        <f t="shared" ref="C55:G55" si="19">SUM(C53:C54)</f>
        <v>0</v>
      </c>
      <c r="D55" s="138">
        <f t="shared" si="19"/>
        <v>0</v>
      </c>
      <c r="E55" s="138">
        <f t="shared" si="19"/>
        <v>0</v>
      </c>
      <c r="F55" s="138">
        <f t="shared" si="19"/>
        <v>0</v>
      </c>
      <c r="G55" s="138">
        <f t="shared" si="19"/>
        <v>0</v>
      </c>
      <c r="H55" s="168">
        <f t="shared" si="14"/>
        <v>0</v>
      </c>
      <c r="I55" s="138">
        <f t="shared" si="15"/>
        <v>0</v>
      </c>
      <c r="J55" s="206">
        <f t="shared" si="16"/>
        <v>0</v>
      </c>
    </row>
    <row r="56" spans="1:10">
      <c r="A56" s="539"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21">
        <f t="shared" si="14"/>
        <v>4.5625</v>
      </c>
      <c r="I56" s="115">
        <f t="shared" si="15"/>
        <v>7635000</v>
      </c>
      <c r="J56" s="318">
        <f t="shared" si="16"/>
        <v>95.4375</v>
      </c>
    </row>
    <row r="57" spans="1:10">
      <c r="A57" s="539"/>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18">
        <f t="shared" si="16"/>
        <v>0</v>
      </c>
    </row>
    <row r="58" spans="1:10">
      <c r="A58" s="539"/>
      <c r="B58" s="223" t="s">
        <v>4690</v>
      </c>
      <c r="C58" s="138">
        <f t="shared" ref="C58:G58" si="20">SUM(C56:C57)</f>
        <v>13000000</v>
      </c>
      <c r="D58" s="138">
        <f t="shared" si="20"/>
        <v>0</v>
      </c>
      <c r="E58" s="138">
        <f t="shared" si="20"/>
        <v>0</v>
      </c>
      <c r="F58" s="138">
        <f t="shared" si="20"/>
        <v>8000000</v>
      </c>
      <c r="G58" s="138">
        <f t="shared" si="20"/>
        <v>365000</v>
      </c>
      <c r="H58" s="323">
        <f t="shared" si="14"/>
        <v>4.5625</v>
      </c>
      <c r="I58" s="138">
        <f t="shared" si="15"/>
        <v>7635000</v>
      </c>
      <c r="J58" s="319">
        <f t="shared" si="16"/>
        <v>95.4375</v>
      </c>
    </row>
    <row r="59" spans="1:10">
      <c r="A59" s="558" t="s">
        <v>3735</v>
      </c>
      <c r="B59" s="558"/>
      <c r="C59" s="122">
        <f>C49+C52+C55+C58</f>
        <v>101811000</v>
      </c>
      <c r="D59" s="122">
        <f t="shared" ref="D59:E59" si="21">D49+D52+D55+D58</f>
        <v>0</v>
      </c>
      <c r="E59" s="122">
        <f t="shared" si="21"/>
        <v>0</v>
      </c>
      <c r="F59" s="122">
        <f>F49+F52+F55+F58</f>
        <v>96812000</v>
      </c>
      <c r="G59" s="122">
        <f>G49+G52+G55+G58</f>
        <v>89176280</v>
      </c>
      <c r="H59" s="324">
        <f t="shared" si="14"/>
        <v>92.112837251580387</v>
      </c>
      <c r="I59" s="122">
        <f t="shared" si="15"/>
        <v>7635720</v>
      </c>
      <c r="J59" s="320">
        <f t="shared" si="16"/>
        <v>7.887162748419617</v>
      </c>
    </row>
    <row r="60" spans="1:10">
      <c r="A60" s="558" t="s">
        <v>4685</v>
      </c>
      <c r="B60" s="558"/>
      <c r="C60" s="310">
        <f>C59</f>
        <v>101811000</v>
      </c>
      <c r="D60" s="560">
        <f>SUM(D59:E59)</f>
        <v>0</v>
      </c>
      <c r="E60" s="560"/>
      <c r="F60" s="310">
        <f>F59</f>
        <v>96812000</v>
      </c>
      <c r="G60" s="122">
        <f>G59</f>
        <v>89176280</v>
      </c>
      <c r="H60" s="324">
        <f t="shared" si="14"/>
        <v>92.112837251580387</v>
      </c>
      <c r="I60" s="122">
        <f t="shared" si="15"/>
        <v>7635720</v>
      </c>
      <c r="J60" s="320">
        <f t="shared" si="16"/>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561" t="str">
        <f>'PERSUBBID - Gaji'!A1</f>
        <v>REALISASI TANPA GAJI (BERDASARKAN PAGU SETELAH BLOKIR)</v>
      </c>
      <c r="C1" s="561"/>
      <c r="D1" s="561"/>
      <c r="E1" s="561"/>
      <c r="F1" s="561"/>
      <c r="G1" s="561"/>
      <c r="H1" s="561"/>
      <c r="I1" s="561"/>
      <c r="J1" s="561"/>
      <c r="K1" s="561"/>
      <c r="L1" s="561"/>
      <c r="M1" s="561"/>
      <c r="N1" s="561"/>
      <c r="O1" s="561"/>
      <c r="P1" s="561"/>
    </row>
    <row r="2" spans="2:16" ht="15.75">
      <c r="B2" s="509" t="str">
        <f>'PERSUBBID - Gaji'!A2</f>
        <v>Berdasarkan DIPA Revisi 3 TA. 2022 (Tanggal 13 Juli 2022)</v>
      </c>
      <c r="C2" s="509"/>
      <c r="D2" s="509"/>
      <c r="E2" s="509"/>
      <c r="F2" s="509"/>
      <c r="G2" s="509"/>
      <c r="H2" s="509"/>
      <c r="I2" s="509"/>
      <c r="J2" s="509"/>
      <c r="K2" s="509"/>
      <c r="L2" s="509"/>
      <c r="M2" s="509"/>
      <c r="N2" s="509"/>
      <c r="O2" s="509"/>
      <c r="P2" s="509"/>
    </row>
    <row r="3" spans="2:16" ht="15.75">
      <c r="B3" s="509" t="str">
        <f>'PERSUBBID - Gaji'!A3</f>
        <v>SAMPAI DENGAN 18 AGUSTUS 2022</v>
      </c>
      <c r="C3" s="509"/>
      <c r="D3" s="509"/>
      <c r="E3" s="509"/>
      <c r="F3" s="509"/>
      <c r="G3" s="509"/>
      <c r="H3" s="509"/>
      <c r="I3" s="509"/>
      <c r="J3" s="509"/>
      <c r="K3" s="509"/>
      <c r="L3" s="509"/>
      <c r="M3" s="509"/>
      <c r="N3" s="509"/>
      <c r="O3" s="509"/>
      <c r="P3" s="509"/>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4874</v>
      </c>
      <c r="B1" t="s">
        <v>4875</v>
      </c>
      <c r="C1" t="s">
        <v>4876</v>
      </c>
      <c r="D1" t="s">
        <v>4877</v>
      </c>
      <c r="E1" t="s">
        <v>4878</v>
      </c>
      <c r="F1" t="s">
        <v>4879</v>
      </c>
      <c r="G1" t="s">
        <v>4880</v>
      </c>
      <c r="H1" t="s">
        <v>4881</v>
      </c>
      <c r="I1" t="s">
        <v>4882</v>
      </c>
      <c r="J1" t="s">
        <v>4883</v>
      </c>
      <c r="K1" t="s">
        <v>4884</v>
      </c>
      <c r="L1" t="s">
        <v>4885</v>
      </c>
      <c r="M1" t="s">
        <v>4886</v>
      </c>
      <c r="N1" t="s">
        <v>4887</v>
      </c>
      <c r="O1" t="s">
        <v>4888</v>
      </c>
      <c r="P1" t="s">
        <v>4889</v>
      </c>
      <c r="Q1" t="s">
        <v>4890</v>
      </c>
      <c r="R1" t="s">
        <v>4891</v>
      </c>
      <c r="S1" t="s">
        <v>4892</v>
      </c>
      <c r="T1" t="s">
        <v>4893</v>
      </c>
      <c r="U1" t="s">
        <v>4894</v>
      </c>
      <c r="V1" t="s">
        <v>4895</v>
      </c>
      <c r="W1" t="s">
        <v>4896</v>
      </c>
      <c r="X1" t="s">
        <v>4897</v>
      </c>
      <c r="Y1" t="s">
        <v>4898</v>
      </c>
      <c r="Z1" t="s">
        <v>4899</v>
      </c>
      <c r="AA1" t="s">
        <v>4900</v>
      </c>
      <c r="AB1" t="s">
        <v>4901</v>
      </c>
      <c r="AC1" t="s">
        <v>4902</v>
      </c>
      <c r="AD1" t="s">
        <v>4903</v>
      </c>
      <c r="AE1" t="s">
        <v>4904</v>
      </c>
      <c r="AF1" t="s">
        <v>4905</v>
      </c>
      <c r="AG1" t="s">
        <v>4906</v>
      </c>
      <c r="AH1" t="s">
        <v>4907</v>
      </c>
      <c r="AI1" t="s">
        <v>4908</v>
      </c>
      <c r="AJ1" t="s">
        <v>4909</v>
      </c>
      <c r="AK1" t="s">
        <v>4910</v>
      </c>
      <c r="AL1" t="s">
        <v>3877</v>
      </c>
      <c r="AM1" t="s">
        <v>4911</v>
      </c>
      <c r="AN1" t="s">
        <v>4912</v>
      </c>
      <c r="AO1" t="s">
        <v>4913</v>
      </c>
      <c r="AP1" t="s">
        <v>4914</v>
      </c>
      <c r="AQ1" t="s">
        <v>4915</v>
      </c>
      <c r="AR1" t="s">
        <v>4916</v>
      </c>
      <c r="AS1" t="s">
        <v>4917</v>
      </c>
      <c r="AT1" t="s">
        <v>4918</v>
      </c>
      <c r="AU1" t="s">
        <v>4919</v>
      </c>
      <c r="AV1" t="s">
        <v>4920</v>
      </c>
      <c r="AW1" t="s">
        <v>4921</v>
      </c>
      <c r="AX1" t="s">
        <v>4922</v>
      </c>
      <c r="AY1" t="s">
        <v>4923</v>
      </c>
      <c r="AZ1" t="s">
        <v>4924</v>
      </c>
      <c r="BA1" t="s">
        <v>4925</v>
      </c>
      <c r="BB1" t="s">
        <v>496</v>
      </c>
      <c r="BC1" t="s">
        <v>497</v>
      </c>
      <c r="BD1" t="s">
        <v>572</v>
      </c>
      <c r="BE1" t="s">
        <v>4926</v>
      </c>
      <c r="BF1" t="s">
        <v>4927</v>
      </c>
      <c r="BG1" t="s">
        <v>4928</v>
      </c>
      <c r="BH1" t="s">
        <v>4929</v>
      </c>
      <c r="BI1" t="s">
        <v>4930</v>
      </c>
      <c r="BJ1" t="s">
        <v>4931</v>
      </c>
      <c r="BK1" t="s">
        <v>4932</v>
      </c>
      <c r="BL1" t="s">
        <v>4933</v>
      </c>
      <c r="BM1" t="s">
        <v>3767</v>
      </c>
      <c r="BN1" t="s">
        <v>4934</v>
      </c>
      <c r="BO1" t="s">
        <v>3765</v>
      </c>
      <c r="BP1" t="s">
        <v>7678</v>
      </c>
    </row>
    <row r="2" spans="1:68">
      <c r="A2" t="s">
        <v>4935</v>
      </c>
      <c r="B2" t="s">
        <v>4936</v>
      </c>
      <c r="C2" t="s">
        <v>4937</v>
      </c>
      <c r="D2" t="s">
        <v>3795</v>
      </c>
      <c r="E2" t="s">
        <v>197</v>
      </c>
      <c r="F2" t="s">
        <v>3812</v>
      </c>
      <c r="G2" t="s">
        <v>820</v>
      </c>
      <c r="H2" t="s">
        <v>4938</v>
      </c>
      <c r="I2">
        <v>9</v>
      </c>
      <c r="J2" t="s">
        <v>4939</v>
      </c>
      <c r="K2">
        <v>1</v>
      </c>
      <c r="L2" t="s">
        <v>805</v>
      </c>
      <c r="M2" t="s">
        <v>8</v>
      </c>
      <c r="N2" t="s">
        <v>972</v>
      </c>
      <c r="O2" t="s">
        <v>503</v>
      </c>
      <c r="P2" t="s">
        <v>8</v>
      </c>
      <c r="Q2" t="s">
        <v>4570</v>
      </c>
      <c r="R2" t="s">
        <v>4940</v>
      </c>
      <c r="S2" t="s">
        <v>195</v>
      </c>
      <c r="T2" t="s">
        <v>4570</v>
      </c>
      <c r="U2" t="s">
        <v>4570</v>
      </c>
      <c r="V2" t="s">
        <v>4496</v>
      </c>
      <c r="W2" t="s">
        <v>4570</v>
      </c>
      <c r="X2" t="s">
        <v>4941</v>
      </c>
      <c r="Y2" t="s">
        <v>4942</v>
      </c>
      <c r="Z2" t="s">
        <v>8</v>
      </c>
      <c r="AA2">
        <v>0</v>
      </c>
      <c r="AB2" t="s">
        <v>195</v>
      </c>
      <c r="AC2">
        <v>0</v>
      </c>
      <c r="AD2" t="s">
        <v>195</v>
      </c>
      <c r="AE2">
        <v>0</v>
      </c>
      <c r="AF2" t="s">
        <v>195</v>
      </c>
      <c r="AG2">
        <v>0</v>
      </c>
      <c r="AH2" t="s">
        <v>195</v>
      </c>
      <c r="AI2">
        <v>10</v>
      </c>
      <c r="AJ2" t="s">
        <v>9</v>
      </c>
      <c r="AK2">
        <v>1000000</v>
      </c>
      <c r="AL2">
        <v>10000000</v>
      </c>
      <c r="AM2" t="s">
        <v>195</v>
      </c>
      <c r="AN2">
        <v>0</v>
      </c>
      <c r="AO2" t="s">
        <v>4943</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4944</v>
      </c>
      <c r="BF2" t="s">
        <v>4945</v>
      </c>
      <c r="BG2" t="s">
        <v>4946</v>
      </c>
      <c r="BH2" t="s">
        <v>4947</v>
      </c>
      <c r="BI2" t="s">
        <v>195</v>
      </c>
      <c r="BJ2" t="s">
        <v>195</v>
      </c>
      <c r="BK2" t="s">
        <v>3773</v>
      </c>
      <c r="BL2" t="s">
        <v>4948</v>
      </c>
      <c r="BM2" t="s">
        <v>4949</v>
      </c>
      <c r="BN2" t="s">
        <v>7</v>
      </c>
      <c r="BO2" t="s">
        <v>4950</v>
      </c>
      <c r="BP2" s="440" t="str">
        <f t="shared" ref="BP2:BP65" si="0">_xlfn.TEXTJOIN(".",TRUE,D2,E2,F2,J2,L2,M2,O2)</f>
        <v>WA.2378.EBA.957.101.A.521211</v>
      </c>
    </row>
    <row r="3" spans="1:68">
      <c r="A3" t="s">
        <v>4935</v>
      </c>
      <c r="B3" t="s">
        <v>4936</v>
      </c>
      <c r="C3" t="s">
        <v>4937</v>
      </c>
      <c r="D3" t="s">
        <v>3795</v>
      </c>
      <c r="E3" t="s">
        <v>197</v>
      </c>
      <c r="F3" t="s">
        <v>3812</v>
      </c>
      <c r="G3" t="s">
        <v>820</v>
      </c>
      <c r="H3" t="s">
        <v>4938</v>
      </c>
      <c r="I3">
        <v>9</v>
      </c>
      <c r="J3" t="s">
        <v>4939</v>
      </c>
      <c r="K3">
        <v>1</v>
      </c>
      <c r="L3" t="s">
        <v>805</v>
      </c>
      <c r="M3" t="s">
        <v>8</v>
      </c>
      <c r="N3" t="s">
        <v>972</v>
      </c>
      <c r="O3" t="s">
        <v>503</v>
      </c>
      <c r="P3" t="s">
        <v>8</v>
      </c>
      <c r="Q3" t="s">
        <v>4570</v>
      </c>
      <c r="R3" t="s">
        <v>4940</v>
      </c>
      <c r="S3" t="s">
        <v>195</v>
      </c>
      <c r="T3" t="s">
        <v>4570</v>
      </c>
      <c r="U3" t="s">
        <v>4570</v>
      </c>
      <c r="V3" t="s">
        <v>4951</v>
      </c>
      <c r="W3" t="s">
        <v>4496</v>
      </c>
      <c r="X3" t="s">
        <v>4952</v>
      </c>
      <c r="Y3" t="s">
        <v>4953</v>
      </c>
      <c r="Z3" t="s">
        <v>8</v>
      </c>
      <c r="AA3">
        <v>0</v>
      </c>
      <c r="AB3" t="s">
        <v>195</v>
      </c>
      <c r="AC3">
        <v>0</v>
      </c>
      <c r="AD3" t="s">
        <v>195</v>
      </c>
      <c r="AE3">
        <v>0</v>
      </c>
      <c r="AF3" t="s">
        <v>195</v>
      </c>
      <c r="AG3">
        <v>0</v>
      </c>
      <c r="AH3" t="s">
        <v>195</v>
      </c>
      <c r="AI3">
        <v>120</v>
      </c>
      <c r="AJ3" t="s">
        <v>978</v>
      </c>
      <c r="AK3">
        <v>175000</v>
      </c>
      <c r="AL3">
        <v>21000000</v>
      </c>
      <c r="AM3" t="s">
        <v>195</v>
      </c>
      <c r="AN3">
        <v>0</v>
      </c>
      <c r="AO3" t="s">
        <v>4943</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4944</v>
      </c>
      <c r="BF3" t="s">
        <v>4945</v>
      </c>
      <c r="BG3" t="s">
        <v>4946</v>
      </c>
      <c r="BH3" t="s">
        <v>4947</v>
      </c>
      <c r="BI3" t="s">
        <v>195</v>
      </c>
      <c r="BJ3" t="s">
        <v>195</v>
      </c>
      <c r="BK3" t="s">
        <v>3773</v>
      </c>
      <c r="BL3" t="s">
        <v>4954</v>
      </c>
      <c r="BM3" t="s">
        <v>4949</v>
      </c>
      <c r="BN3" t="s">
        <v>7</v>
      </c>
      <c r="BO3" t="s">
        <v>4950</v>
      </c>
      <c r="BP3" s="440" t="str">
        <f t="shared" si="0"/>
        <v>WA.2378.EBA.957.101.A.521211</v>
      </c>
    </row>
    <row r="4" spans="1:68">
      <c r="A4" t="s">
        <v>4935</v>
      </c>
      <c r="B4" t="s">
        <v>4936</v>
      </c>
      <c r="C4" t="s">
        <v>4937</v>
      </c>
      <c r="D4" t="s">
        <v>3795</v>
      </c>
      <c r="E4" t="s">
        <v>197</v>
      </c>
      <c r="F4" t="s">
        <v>3812</v>
      </c>
      <c r="G4" t="s">
        <v>820</v>
      </c>
      <c r="H4" t="s">
        <v>4938</v>
      </c>
      <c r="I4">
        <v>9</v>
      </c>
      <c r="J4" t="s">
        <v>4939</v>
      </c>
      <c r="K4">
        <v>1</v>
      </c>
      <c r="L4" t="s">
        <v>805</v>
      </c>
      <c r="M4" t="s">
        <v>508</v>
      </c>
      <c r="N4" t="s">
        <v>158</v>
      </c>
      <c r="O4" t="s">
        <v>503</v>
      </c>
      <c r="P4" t="s">
        <v>8</v>
      </c>
      <c r="Q4" t="s">
        <v>4570</v>
      </c>
      <c r="R4" t="s">
        <v>4940</v>
      </c>
      <c r="S4" t="s">
        <v>195</v>
      </c>
      <c r="T4" t="s">
        <v>4570</v>
      </c>
      <c r="U4" t="s">
        <v>4570</v>
      </c>
      <c r="V4" t="s">
        <v>4496</v>
      </c>
      <c r="W4" t="s">
        <v>4570</v>
      </c>
      <c r="X4" t="s">
        <v>4955</v>
      </c>
      <c r="Y4" t="s">
        <v>4956</v>
      </c>
      <c r="Z4" t="s">
        <v>8</v>
      </c>
      <c r="AA4">
        <v>0</v>
      </c>
      <c r="AB4" t="s">
        <v>195</v>
      </c>
      <c r="AC4">
        <v>0</v>
      </c>
      <c r="AD4" t="s">
        <v>195</v>
      </c>
      <c r="AE4">
        <v>0</v>
      </c>
      <c r="AF4" t="s">
        <v>195</v>
      </c>
      <c r="AG4">
        <v>0</v>
      </c>
      <c r="AH4" t="s">
        <v>195</v>
      </c>
      <c r="AI4">
        <v>8</v>
      </c>
      <c r="AJ4" t="s">
        <v>9</v>
      </c>
      <c r="AK4">
        <v>1000000</v>
      </c>
      <c r="AL4">
        <v>8000000</v>
      </c>
      <c r="AM4" t="s">
        <v>195</v>
      </c>
      <c r="AN4">
        <v>0</v>
      </c>
      <c r="AO4" t="s">
        <v>4943</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4944</v>
      </c>
      <c r="BF4" t="s">
        <v>4945</v>
      </c>
      <c r="BG4" t="s">
        <v>4957</v>
      </c>
      <c r="BH4" t="s">
        <v>4947</v>
      </c>
      <c r="BI4" t="s">
        <v>195</v>
      </c>
      <c r="BJ4" t="s">
        <v>195</v>
      </c>
      <c r="BK4" t="s">
        <v>3773</v>
      </c>
      <c r="BL4" t="s">
        <v>4958</v>
      </c>
      <c r="BM4" t="s">
        <v>4949</v>
      </c>
      <c r="BN4" t="s">
        <v>7</v>
      </c>
      <c r="BO4" t="s">
        <v>4950</v>
      </c>
      <c r="BP4" s="440" t="str">
        <f t="shared" si="0"/>
        <v>WA.2378.EBA.957.101.B.521211</v>
      </c>
    </row>
    <row r="5" spans="1:68">
      <c r="A5" t="s">
        <v>4935</v>
      </c>
      <c r="B5" t="s">
        <v>4936</v>
      </c>
      <c r="C5" t="s">
        <v>4937</v>
      </c>
      <c r="D5" t="s">
        <v>3795</v>
      </c>
      <c r="E5" t="s">
        <v>197</v>
      </c>
      <c r="F5" t="s">
        <v>3812</v>
      </c>
      <c r="G5" t="s">
        <v>820</v>
      </c>
      <c r="H5" t="s">
        <v>4938</v>
      </c>
      <c r="I5">
        <v>9</v>
      </c>
      <c r="J5" t="s">
        <v>4959</v>
      </c>
      <c r="K5">
        <v>2</v>
      </c>
      <c r="L5" t="s">
        <v>805</v>
      </c>
      <c r="M5" t="s">
        <v>8</v>
      </c>
      <c r="N5" t="s">
        <v>1020</v>
      </c>
      <c r="O5" t="s">
        <v>503</v>
      </c>
      <c r="P5" t="s">
        <v>8</v>
      </c>
      <c r="Q5" t="s">
        <v>4570</v>
      </c>
      <c r="R5" t="s">
        <v>4940</v>
      </c>
      <c r="S5" t="s">
        <v>195</v>
      </c>
      <c r="T5" t="s">
        <v>4570</v>
      </c>
      <c r="U5" t="s">
        <v>4570</v>
      </c>
      <c r="V5" t="s">
        <v>4496</v>
      </c>
      <c r="W5" t="s">
        <v>4570</v>
      </c>
      <c r="X5" t="s">
        <v>4960</v>
      </c>
      <c r="Y5" t="s">
        <v>4961</v>
      </c>
      <c r="Z5" t="s">
        <v>8</v>
      </c>
      <c r="AA5">
        <v>0</v>
      </c>
      <c r="AB5" t="s">
        <v>195</v>
      </c>
      <c r="AC5">
        <v>0</v>
      </c>
      <c r="AD5" t="s">
        <v>195</v>
      </c>
      <c r="AE5">
        <v>0</v>
      </c>
      <c r="AF5" t="s">
        <v>195</v>
      </c>
      <c r="AG5">
        <v>0</v>
      </c>
      <c r="AH5" t="s">
        <v>195</v>
      </c>
      <c r="AI5">
        <v>11</v>
      </c>
      <c r="AJ5" t="s">
        <v>106</v>
      </c>
      <c r="AK5">
        <v>10000000</v>
      </c>
      <c r="AL5">
        <v>110000000</v>
      </c>
      <c r="AM5" t="s">
        <v>195</v>
      </c>
      <c r="AN5">
        <v>0</v>
      </c>
      <c r="AO5" t="s">
        <v>4943</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4962</v>
      </c>
      <c r="BG5" t="s">
        <v>4963</v>
      </c>
      <c r="BH5" t="s">
        <v>4947</v>
      </c>
      <c r="BI5" t="s">
        <v>195</v>
      </c>
      <c r="BJ5" t="s">
        <v>195</v>
      </c>
      <c r="BK5" t="s">
        <v>3773</v>
      </c>
      <c r="BL5" t="s">
        <v>4964</v>
      </c>
      <c r="BM5" t="s">
        <v>4949</v>
      </c>
      <c r="BN5" t="s">
        <v>7</v>
      </c>
      <c r="BO5" t="s">
        <v>4950</v>
      </c>
      <c r="BP5" s="440" t="str">
        <f t="shared" si="0"/>
        <v>WA.2378.EBA.958.101.A.521211</v>
      </c>
    </row>
    <row r="6" spans="1:68">
      <c r="A6" t="s">
        <v>4935</v>
      </c>
      <c r="B6" t="s">
        <v>4936</v>
      </c>
      <c r="C6" t="s">
        <v>4937</v>
      </c>
      <c r="D6" t="s">
        <v>3795</v>
      </c>
      <c r="E6" t="s">
        <v>197</v>
      </c>
      <c r="F6" t="s">
        <v>3812</v>
      </c>
      <c r="G6" t="s">
        <v>820</v>
      </c>
      <c r="H6" t="s">
        <v>4938</v>
      </c>
      <c r="I6">
        <v>9</v>
      </c>
      <c r="J6" t="s">
        <v>4959</v>
      </c>
      <c r="K6">
        <v>2</v>
      </c>
      <c r="L6" t="s">
        <v>1111</v>
      </c>
      <c r="M6" t="s">
        <v>8</v>
      </c>
      <c r="N6" t="s">
        <v>72</v>
      </c>
      <c r="O6" t="s">
        <v>503</v>
      </c>
      <c r="P6" t="s">
        <v>8</v>
      </c>
      <c r="Q6" t="s">
        <v>4570</v>
      </c>
      <c r="R6" t="s">
        <v>4940</v>
      </c>
      <c r="S6" t="s">
        <v>195</v>
      </c>
      <c r="T6" t="s">
        <v>4570</v>
      </c>
      <c r="U6" t="s">
        <v>4570</v>
      </c>
      <c r="V6" t="s">
        <v>4496</v>
      </c>
      <c r="W6" t="s">
        <v>4570</v>
      </c>
      <c r="X6" t="s">
        <v>4965</v>
      </c>
      <c r="Y6" t="s">
        <v>4966</v>
      </c>
      <c r="Z6" t="s">
        <v>8</v>
      </c>
      <c r="AA6">
        <v>0</v>
      </c>
      <c r="AB6" t="s">
        <v>195</v>
      </c>
      <c r="AC6">
        <v>0</v>
      </c>
      <c r="AD6" t="s">
        <v>195</v>
      </c>
      <c r="AE6">
        <v>0</v>
      </c>
      <c r="AF6" t="s">
        <v>195</v>
      </c>
      <c r="AG6">
        <v>0</v>
      </c>
      <c r="AH6" t="s">
        <v>195</v>
      </c>
      <c r="AI6">
        <v>200</v>
      </c>
      <c r="AJ6" t="s">
        <v>832</v>
      </c>
      <c r="AK6">
        <v>178500</v>
      </c>
      <c r="AL6">
        <v>35700000</v>
      </c>
      <c r="AM6" t="s">
        <v>195</v>
      </c>
      <c r="AN6">
        <v>0</v>
      </c>
      <c r="AO6" t="s">
        <v>4943</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4967</v>
      </c>
      <c r="BG6" t="s">
        <v>4968</v>
      </c>
      <c r="BH6" t="s">
        <v>4947</v>
      </c>
      <c r="BI6" t="s">
        <v>195</v>
      </c>
      <c r="BJ6" t="s">
        <v>195</v>
      </c>
      <c r="BK6" t="s">
        <v>3773</v>
      </c>
      <c r="BL6" t="s">
        <v>4969</v>
      </c>
      <c r="BM6" t="s">
        <v>4949</v>
      </c>
      <c r="BN6" t="s">
        <v>7</v>
      </c>
      <c r="BO6" t="s">
        <v>4950</v>
      </c>
      <c r="BP6" s="440" t="str">
        <f t="shared" si="0"/>
        <v>WA.2378.EBA.958.111.A.521211</v>
      </c>
    </row>
    <row r="7" spans="1:68">
      <c r="A7" t="s">
        <v>4935</v>
      </c>
      <c r="B7" t="s">
        <v>4936</v>
      </c>
      <c r="C7" t="s">
        <v>4937</v>
      </c>
      <c r="D7" t="s">
        <v>3795</v>
      </c>
      <c r="E7" t="s">
        <v>197</v>
      </c>
      <c r="F7" t="s">
        <v>3812</v>
      </c>
      <c r="G7" t="s">
        <v>820</v>
      </c>
      <c r="H7" t="s">
        <v>4938</v>
      </c>
      <c r="I7">
        <v>9</v>
      </c>
      <c r="J7" t="s">
        <v>4959</v>
      </c>
      <c r="K7">
        <v>2</v>
      </c>
      <c r="L7" t="s">
        <v>1111</v>
      </c>
      <c r="M7" t="s">
        <v>508</v>
      </c>
      <c r="N7" t="s">
        <v>74</v>
      </c>
      <c r="O7" t="s">
        <v>503</v>
      </c>
      <c r="P7" t="s">
        <v>8</v>
      </c>
      <c r="Q7" t="s">
        <v>4570</v>
      </c>
      <c r="R7" t="s">
        <v>4940</v>
      </c>
      <c r="S7" t="s">
        <v>195</v>
      </c>
      <c r="T7" t="s">
        <v>4570</v>
      </c>
      <c r="U7" t="s">
        <v>4570</v>
      </c>
      <c r="V7" t="s">
        <v>4496</v>
      </c>
      <c r="W7" t="s">
        <v>4570</v>
      </c>
      <c r="X7" t="s">
        <v>4970</v>
      </c>
      <c r="Y7" t="s">
        <v>4971</v>
      </c>
      <c r="Z7" t="s">
        <v>8</v>
      </c>
      <c r="AA7">
        <v>0</v>
      </c>
      <c r="AB7" t="s">
        <v>195</v>
      </c>
      <c r="AC7">
        <v>0</v>
      </c>
      <c r="AD7" t="s">
        <v>195</v>
      </c>
      <c r="AE7">
        <v>0</v>
      </c>
      <c r="AF7" t="s">
        <v>195</v>
      </c>
      <c r="AG7">
        <v>0</v>
      </c>
      <c r="AH7" t="s">
        <v>195</v>
      </c>
      <c r="AI7">
        <v>150</v>
      </c>
      <c r="AJ7" t="s">
        <v>832</v>
      </c>
      <c r="AK7">
        <v>177667</v>
      </c>
      <c r="AL7">
        <v>26650000</v>
      </c>
      <c r="AM7" t="s">
        <v>195</v>
      </c>
      <c r="AN7">
        <v>0</v>
      </c>
      <c r="AO7" t="s">
        <v>4943</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4967</v>
      </c>
      <c r="BG7" t="s">
        <v>4972</v>
      </c>
      <c r="BH7" t="s">
        <v>4947</v>
      </c>
      <c r="BI7" t="s">
        <v>195</v>
      </c>
      <c r="BJ7" t="s">
        <v>195</v>
      </c>
      <c r="BK7" t="s">
        <v>3773</v>
      </c>
      <c r="BL7" t="s">
        <v>4973</v>
      </c>
      <c r="BM7" t="s">
        <v>4949</v>
      </c>
      <c r="BN7" t="s">
        <v>7</v>
      </c>
      <c r="BO7" t="s">
        <v>4950</v>
      </c>
      <c r="BP7" s="440" t="str">
        <f t="shared" si="0"/>
        <v>WA.2378.EBA.958.111.B.521211</v>
      </c>
    </row>
    <row r="8" spans="1:68">
      <c r="A8" t="s">
        <v>4935</v>
      </c>
      <c r="B8" t="s">
        <v>4936</v>
      </c>
      <c r="C8" t="s">
        <v>4937</v>
      </c>
      <c r="D8" t="s">
        <v>3795</v>
      </c>
      <c r="E8" t="s">
        <v>197</v>
      </c>
      <c r="F8" t="s">
        <v>3812</v>
      </c>
      <c r="G8" t="s">
        <v>820</v>
      </c>
      <c r="H8" t="s">
        <v>4938</v>
      </c>
      <c r="I8">
        <v>9</v>
      </c>
      <c r="J8" t="s">
        <v>4974</v>
      </c>
      <c r="K8">
        <v>1</v>
      </c>
      <c r="L8" t="s">
        <v>805</v>
      </c>
      <c r="M8" t="s">
        <v>8</v>
      </c>
      <c r="N8" t="s">
        <v>159</v>
      </c>
      <c r="O8" t="s">
        <v>503</v>
      </c>
      <c r="P8" t="s">
        <v>8</v>
      </c>
      <c r="Q8" t="s">
        <v>4570</v>
      </c>
      <c r="R8" t="s">
        <v>4940</v>
      </c>
      <c r="S8" t="s">
        <v>195</v>
      </c>
      <c r="T8" t="s">
        <v>4570</v>
      </c>
      <c r="U8" t="s">
        <v>4570</v>
      </c>
      <c r="V8" t="s">
        <v>4496</v>
      </c>
      <c r="W8" t="s">
        <v>4570</v>
      </c>
      <c r="X8" t="s">
        <v>4975</v>
      </c>
      <c r="Y8" t="s">
        <v>4976</v>
      </c>
      <c r="Z8" t="s">
        <v>8</v>
      </c>
      <c r="AA8">
        <v>0</v>
      </c>
      <c r="AB8" t="s">
        <v>195</v>
      </c>
      <c r="AC8">
        <v>0</v>
      </c>
      <c r="AD8" t="s">
        <v>195</v>
      </c>
      <c r="AE8">
        <v>0</v>
      </c>
      <c r="AF8" t="s">
        <v>195</v>
      </c>
      <c r="AG8">
        <v>0</v>
      </c>
      <c r="AH8" t="s">
        <v>195</v>
      </c>
      <c r="AI8">
        <v>8</v>
      </c>
      <c r="AJ8" t="s">
        <v>106</v>
      </c>
      <c r="AK8">
        <v>1000000</v>
      </c>
      <c r="AL8">
        <v>8000000</v>
      </c>
      <c r="AM8" t="s">
        <v>195</v>
      </c>
      <c r="AN8">
        <v>0</v>
      </c>
      <c r="AO8" t="s">
        <v>4943</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4977</v>
      </c>
      <c r="BF8" t="s">
        <v>4978</v>
      </c>
      <c r="BG8" t="s">
        <v>4979</v>
      </c>
      <c r="BH8" t="s">
        <v>4947</v>
      </c>
      <c r="BI8" t="s">
        <v>195</v>
      </c>
      <c r="BJ8" t="s">
        <v>195</v>
      </c>
      <c r="BK8" t="s">
        <v>3773</v>
      </c>
      <c r="BL8" t="s">
        <v>4980</v>
      </c>
      <c r="BM8" t="s">
        <v>4949</v>
      </c>
      <c r="BN8" t="s">
        <v>7</v>
      </c>
      <c r="BO8" t="s">
        <v>4950</v>
      </c>
      <c r="BP8" s="440" t="str">
        <f t="shared" si="0"/>
        <v>WA.2378.EBA.960.101.A.521211</v>
      </c>
    </row>
    <row r="9" spans="1:68">
      <c r="A9" t="s">
        <v>4935</v>
      </c>
      <c r="B9" t="s">
        <v>4936</v>
      </c>
      <c r="C9" t="s">
        <v>4937</v>
      </c>
      <c r="D9" t="s">
        <v>3795</v>
      </c>
      <c r="E9" t="s">
        <v>197</v>
      </c>
      <c r="F9" t="s">
        <v>3812</v>
      </c>
      <c r="G9" t="s">
        <v>820</v>
      </c>
      <c r="H9" t="s">
        <v>4938</v>
      </c>
      <c r="I9">
        <v>9</v>
      </c>
      <c r="J9" t="s">
        <v>4974</v>
      </c>
      <c r="K9">
        <v>1</v>
      </c>
      <c r="L9" t="s">
        <v>805</v>
      </c>
      <c r="M9" t="s">
        <v>508</v>
      </c>
      <c r="N9" t="s">
        <v>160</v>
      </c>
      <c r="O9" t="s">
        <v>503</v>
      </c>
      <c r="P9" t="s">
        <v>8</v>
      </c>
      <c r="Q9" t="s">
        <v>4570</v>
      </c>
      <c r="R9" t="s">
        <v>4940</v>
      </c>
      <c r="S9" t="s">
        <v>195</v>
      </c>
      <c r="T9" t="s">
        <v>4570</v>
      </c>
      <c r="U9" t="s">
        <v>4570</v>
      </c>
      <c r="V9" t="s">
        <v>4496</v>
      </c>
      <c r="W9" t="s">
        <v>4570</v>
      </c>
      <c r="X9" t="s">
        <v>4981</v>
      </c>
      <c r="Y9" t="s">
        <v>4982</v>
      </c>
      <c r="Z9" t="s">
        <v>8</v>
      </c>
      <c r="AA9">
        <v>0</v>
      </c>
      <c r="AB9" t="s">
        <v>195</v>
      </c>
      <c r="AC9">
        <v>0</v>
      </c>
      <c r="AD9" t="s">
        <v>195</v>
      </c>
      <c r="AE9">
        <v>0</v>
      </c>
      <c r="AF9" t="s">
        <v>195</v>
      </c>
      <c r="AG9">
        <v>0</v>
      </c>
      <c r="AH9" t="s">
        <v>195</v>
      </c>
      <c r="AI9">
        <v>8</v>
      </c>
      <c r="AJ9" t="s">
        <v>106</v>
      </c>
      <c r="AK9">
        <v>1000000</v>
      </c>
      <c r="AL9">
        <v>8000000</v>
      </c>
      <c r="AM9" t="s">
        <v>195</v>
      </c>
      <c r="AN9">
        <v>0</v>
      </c>
      <c r="AO9" t="s">
        <v>4943</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4977</v>
      </c>
      <c r="BF9" t="s">
        <v>4978</v>
      </c>
      <c r="BG9" t="s">
        <v>4983</v>
      </c>
      <c r="BH9" t="s">
        <v>4947</v>
      </c>
      <c r="BI9" t="s">
        <v>195</v>
      </c>
      <c r="BJ9" t="s">
        <v>195</v>
      </c>
      <c r="BK9" t="s">
        <v>3773</v>
      </c>
      <c r="BL9" t="s">
        <v>4984</v>
      </c>
      <c r="BM9" t="s">
        <v>4949</v>
      </c>
      <c r="BN9" t="s">
        <v>7</v>
      </c>
      <c r="BO9" t="s">
        <v>4950</v>
      </c>
      <c r="BP9" s="440" t="str">
        <f t="shared" si="0"/>
        <v>WA.2378.EBA.960.101.B.521211</v>
      </c>
    </row>
    <row r="10" spans="1:68">
      <c r="A10" t="s">
        <v>4935</v>
      </c>
      <c r="B10" t="s">
        <v>4936</v>
      </c>
      <c r="C10" t="s">
        <v>4937</v>
      </c>
      <c r="D10" t="s">
        <v>3795</v>
      </c>
      <c r="E10" t="s">
        <v>197</v>
      </c>
      <c r="F10" t="s">
        <v>3812</v>
      </c>
      <c r="G10" t="s">
        <v>820</v>
      </c>
      <c r="H10" t="s">
        <v>4938</v>
      </c>
      <c r="I10">
        <v>9</v>
      </c>
      <c r="J10" t="s">
        <v>4974</v>
      </c>
      <c r="K10">
        <v>1</v>
      </c>
      <c r="L10" t="s">
        <v>1081</v>
      </c>
      <c r="M10" t="s">
        <v>8</v>
      </c>
      <c r="N10" t="s">
        <v>161</v>
      </c>
      <c r="O10" t="s">
        <v>503</v>
      </c>
      <c r="P10" t="s">
        <v>8</v>
      </c>
      <c r="Q10" t="s">
        <v>4570</v>
      </c>
      <c r="R10" t="s">
        <v>4940</v>
      </c>
      <c r="S10" t="s">
        <v>195</v>
      </c>
      <c r="T10" t="s">
        <v>4570</v>
      </c>
      <c r="U10" t="s">
        <v>4570</v>
      </c>
      <c r="V10" t="s">
        <v>4496</v>
      </c>
      <c r="W10" t="s">
        <v>4570</v>
      </c>
      <c r="X10" t="s">
        <v>4985</v>
      </c>
      <c r="Y10" t="s">
        <v>4986</v>
      </c>
      <c r="Z10" t="s">
        <v>8</v>
      </c>
      <c r="AA10">
        <v>0</v>
      </c>
      <c r="AB10" t="s">
        <v>195</v>
      </c>
      <c r="AC10">
        <v>0</v>
      </c>
      <c r="AD10" t="s">
        <v>195</v>
      </c>
      <c r="AE10">
        <v>0</v>
      </c>
      <c r="AF10" t="s">
        <v>195</v>
      </c>
      <c r="AG10">
        <v>0</v>
      </c>
      <c r="AH10" t="s">
        <v>195</v>
      </c>
      <c r="AI10">
        <v>10</v>
      </c>
      <c r="AJ10" t="s">
        <v>106</v>
      </c>
      <c r="AK10">
        <v>1000000</v>
      </c>
      <c r="AL10">
        <v>10000000</v>
      </c>
      <c r="AM10" t="s">
        <v>195</v>
      </c>
      <c r="AN10">
        <v>0</v>
      </c>
      <c r="AO10" t="s">
        <v>4943</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4977</v>
      </c>
      <c r="BF10" t="s">
        <v>4987</v>
      </c>
      <c r="BG10" t="s">
        <v>4988</v>
      </c>
      <c r="BH10" t="s">
        <v>4947</v>
      </c>
      <c r="BI10" t="s">
        <v>195</v>
      </c>
      <c r="BJ10" t="s">
        <v>195</v>
      </c>
      <c r="BK10" t="s">
        <v>3773</v>
      </c>
      <c r="BL10" t="s">
        <v>4989</v>
      </c>
      <c r="BM10" t="s">
        <v>4949</v>
      </c>
      <c r="BN10" t="s">
        <v>7</v>
      </c>
      <c r="BO10" t="s">
        <v>4950</v>
      </c>
      <c r="BP10" s="440" t="str">
        <f t="shared" si="0"/>
        <v>WA.2378.EBA.960.102.A.521211</v>
      </c>
    </row>
    <row r="11" spans="1:68">
      <c r="A11" t="s">
        <v>4935</v>
      </c>
      <c r="B11" t="s">
        <v>4936</v>
      </c>
      <c r="C11" t="s">
        <v>4937</v>
      </c>
      <c r="D11" t="s">
        <v>3795</v>
      </c>
      <c r="E11" t="s">
        <v>197</v>
      </c>
      <c r="F11" t="s">
        <v>3812</v>
      </c>
      <c r="G11" t="s">
        <v>820</v>
      </c>
      <c r="H11" t="s">
        <v>4938</v>
      </c>
      <c r="I11">
        <v>9</v>
      </c>
      <c r="J11" t="s">
        <v>4974</v>
      </c>
      <c r="K11">
        <v>1</v>
      </c>
      <c r="L11" t="s">
        <v>1081</v>
      </c>
      <c r="M11" t="s">
        <v>508</v>
      </c>
      <c r="N11" t="s">
        <v>1235</v>
      </c>
      <c r="O11" t="s">
        <v>503</v>
      </c>
      <c r="P11" t="s">
        <v>8</v>
      </c>
      <c r="Q11" t="s">
        <v>4570</v>
      </c>
      <c r="R11" t="s">
        <v>4940</v>
      </c>
      <c r="S11" t="s">
        <v>195</v>
      </c>
      <c r="T11" t="s">
        <v>4570</v>
      </c>
      <c r="U11" t="s">
        <v>4570</v>
      </c>
      <c r="V11" t="s">
        <v>4496</v>
      </c>
      <c r="W11" t="s">
        <v>4570</v>
      </c>
      <c r="X11" t="s">
        <v>4990</v>
      </c>
      <c r="Y11" t="s">
        <v>4991</v>
      </c>
      <c r="Z11" t="s">
        <v>8</v>
      </c>
      <c r="AA11">
        <v>0</v>
      </c>
      <c r="AB11" t="s">
        <v>195</v>
      </c>
      <c r="AC11">
        <v>0</v>
      </c>
      <c r="AD11" t="s">
        <v>195</v>
      </c>
      <c r="AE11">
        <v>0</v>
      </c>
      <c r="AF11" t="s">
        <v>195</v>
      </c>
      <c r="AG11">
        <v>0</v>
      </c>
      <c r="AH11" t="s">
        <v>195</v>
      </c>
      <c r="AI11">
        <v>8</v>
      </c>
      <c r="AJ11" t="s">
        <v>106</v>
      </c>
      <c r="AK11">
        <v>1000000</v>
      </c>
      <c r="AL11">
        <v>8000000</v>
      </c>
      <c r="AM11" t="s">
        <v>195</v>
      </c>
      <c r="AN11">
        <v>0</v>
      </c>
      <c r="AO11" t="s">
        <v>4943</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4977</v>
      </c>
      <c r="BF11" t="s">
        <v>4987</v>
      </c>
      <c r="BG11" t="s">
        <v>4992</v>
      </c>
      <c r="BH11" t="s">
        <v>4947</v>
      </c>
      <c r="BI11" t="s">
        <v>195</v>
      </c>
      <c r="BJ11" t="s">
        <v>195</v>
      </c>
      <c r="BK11" t="s">
        <v>3773</v>
      </c>
      <c r="BL11" t="s">
        <v>4993</v>
      </c>
      <c r="BM11" t="s">
        <v>4949</v>
      </c>
      <c r="BN11" t="s">
        <v>7</v>
      </c>
      <c r="BO11" t="s">
        <v>4950</v>
      </c>
      <c r="BP11" s="440" t="str">
        <f t="shared" si="0"/>
        <v>WA.2378.EBA.960.102.B.521211</v>
      </c>
    </row>
    <row r="12" spans="1:68">
      <c r="A12" t="s">
        <v>4935</v>
      </c>
      <c r="B12" t="s">
        <v>4936</v>
      </c>
      <c r="C12" t="s">
        <v>4937</v>
      </c>
      <c r="D12" t="s">
        <v>3795</v>
      </c>
      <c r="E12" t="s">
        <v>197</v>
      </c>
      <c r="F12" t="s">
        <v>3812</v>
      </c>
      <c r="G12" t="s">
        <v>820</v>
      </c>
      <c r="H12" t="s">
        <v>4938</v>
      </c>
      <c r="I12">
        <v>9</v>
      </c>
      <c r="J12" t="s">
        <v>4994</v>
      </c>
      <c r="K12">
        <v>2</v>
      </c>
      <c r="L12" t="s">
        <v>805</v>
      </c>
      <c r="M12" t="s">
        <v>8</v>
      </c>
      <c r="N12" t="s">
        <v>1541</v>
      </c>
      <c r="O12" t="s">
        <v>503</v>
      </c>
      <c r="P12" t="s">
        <v>8</v>
      </c>
      <c r="Q12" t="s">
        <v>4570</v>
      </c>
      <c r="R12" t="s">
        <v>4940</v>
      </c>
      <c r="S12" t="s">
        <v>195</v>
      </c>
      <c r="T12" t="s">
        <v>4570</v>
      </c>
      <c r="U12" t="s">
        <v>4570</v>
      </c>
      <c r="V12" t="s">
        <v>4951</v>
      </c>
      <c r="W12" t="s">
        <v>4496</v>
      </c>
      <c r="X12" t="s">
        <v>4995</v>
      </c>
      <c r="Y12" t="s">
        <v>4996</v>
      </c>
      <c r="Z12" t="s">
        <v>8</v>
      </c>
      <c r="AA12">
        <v>0</v>
      </c>
      <c r="AB12" t="s">
        <v>195</v>
      </c>
      <c r="AC12">
        <v>0</v>
      </c>
      <c r="AD12" t="s">
        <v>195</v>
      </c>
      <c r="AE12">
        <v>0</v>
      </c>
      <c r="AF12" t="s">
        <v>195</v>
      </c>
      <c r="AG12">
        <v>0</v>
      </c>
      <c r="AH12" t="s">
        <v>195</v>
      </c>
      <c r="AI12">
        <v>200</v>
      </c>
      <c r="AJ12" t="s">
        <v>832</v>
      </c>
      <c r="AK12">
        <v>250000</v>
      </c>
      <c r="AL12">
        <v>50000000</v>
      </c>
      <c r="AM12" t="s">
        <v>195</v>
      </c>
      <c r="AN12">
        <v>0</v>
      </c>
      <c r="AO12" t="s">
        <v>4943</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4997</v>
      </c>
      <c r="BF12" t="s">
        <v>4998</v>
      </c>
      <c r="BG12" t="s">
        <v>4999</v>
      </c>
      <c r="BH12" t="s">
        <v>4947</v>
      </c>
      <c r="BI12" t="s">
        <v>195</v>
      </c>
      <c r="BJ12" t="s">
        <v>195</v>
      </c>
      <c r="BK12" t="s">
        <v>3773</v>
      </c>
      <c r="BL12" t="s">
        <v>5000</v>
      </c>
      <c r="BM12" t="s">
        <v>4949</v>
      </c>
      <c r="BN12" t="s">
        <v>7</v>
      </c>
      <c r="BO12" t="s">
        <v>4950</v>
      </c>
      <c r="BP12" s="440" t="str">
        <f t="shared" si="0"/>
        <v>WA.2378.EBA.963.101.A.521211</v>
      </c>
    </row>
    <row r="13" spans="1:68">
      <c r="A13" t="s">
        <v>4935</v>
      </c>
      <c r="B13" t="s">
        <v>4936</v>
      </c>
      <c r="C13" t="s">
        <v>4937</v>
      </c>
      <c r="D13" t="s">
        <v>3795</v>
      </c>
      <c r="E13" t="s">
        <v>197</v>
      </c>
      <c r="F13" t="s">
        <v>3812</v>
      </c>
      <c r="G13" t="s">
        <v>820</v>
      </c>
      <c r="H13" t="s">
        <v>4938</v>
      </c>
      <c r="I13">
        <v>9</v>
      </c>
      <c r="J13" t="s">
        <v>4994</v>
      </c>
      <c r="K13">
        <v>2</v>
      </c>
      <c r="L13" t="s">
        <v>805</v>
      </c>
      <c r="M13" t="s">
        <v>8</v>
      </c>
      <c r="N13" t="s">
        <v>1541</v>
      </c>
      <c r="O13" t="s">
        <v>503</v>
      </c>
      <c r="P13" t="s">
        <v>8</v>
      </c>
      <c r="Q13" t="s">
        <v>4570</v>
      </c>
      <c r="R13" t="s">
        <v>4940</v>
      </c>
      <c r="S13" t="s">
        <v>195</v>
      </c>
      <c r="T13" t="s">
        <v>4570</v>
      </c>
      <c r="U13" t="s">
        <v>4570</v>
      </c>
      <c r="V13" t="s">
        <v>5001</v>
      </c>
      <c r="W13" t="s">
        <v>4951</v>
      </c>
      <c r="X13" t="s">
        <v>5002</v>
      </c>
      <c r="Y13" t="s">
        <v>5003</v>
      </c>
      <c r="Z13" t="s">
        <v>8</v>
      </c>
      <c r="AA13">
        <v>0</v>
      </c>
      <c r="AB13" t="s">
        <v>195</v>
      </c>
      <c r="AC13">
        <v>0</v>
      </c>
      <c r="AD13" t="s">
        <v>195</v>
      </c>
      <c r="AE13">
        <v>0</v>
      </c>
      <c r="AF13" t="s">
        <v>195</v>
      </c>
      <c r="AG13">
        <v>0</v>
      </c>
      <c r="AH13" t="s">
        <v>195</v>
      </c>
      <c r="AI13">
        <v>6</v>
      </c>
      <c r="AJ13" t="s">
        <v>106</v>
      </c>
      <c r="AK13">
        <v>1000000</v>
      </c>
      <c r="AL13">
        <v>6000000</v>
      </c>
      <c r="AM13" t="s">
        <v>195</v>
      </c>
      <c r="AN13">
        <v>0</v>
      </c>
      <c r="AO13" t="s">
        <v>4943</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4997</v>
      </c>
      <c r="BF13" t="s">
        <v>4998</v>
      </c>
      <c r="BG13" t="s">
        <v>4999</v>
      </c>
      <c r="BH13" t="s">
        <v>4947</v>
      </c>
      <c r="BI13" t="s">
        <v>195</v>
      </c>
      <c r="BJ13" t="s">
        <v>195</v>
      </c>
      <c r="BK13" t="s">
        <v>3773</v>
      </c>
      <c r="BL13" t="s">
        <v>5004</v>
      </c>
      <c r="BM13" t="s">
        <v>4949</v>
      </c>
      <c r="BN13" t="s">
        <v>7</v>
      </c>
      <c r="BO13" t="s">
        <v>4950</v>
      </c>
      <c r="BP13" s="440" t="str">
        <f t="shared" si="0"/>
        <v>WA.2378.EBA.963.101.A.521211</v>
      </c>
    </row>
    <row r="14" spans="1:68">
      <c r="A14" t="s">
        <v>4935</v>
      </c>
      <c r="B14" t="s">
        <v>4936</v>
      </c>
      <c r="C14" t="s">
        <v>4937</v>
      </c>
      <c r="D14" t="s">
        <v>3795</v>
      </c>
      <c r="E14" t="s">
        <v>197</v>
      </c>
      <c r="F14" t="s">
        <v>3812</v>
      </c>
      <c r="G14" t="s">
        <v>820</v>
      </c>
      <c r="H14" t="s">
        <v>4938</v>
      </c>
      <c r="I14">
        <v>9</v>
      </c>
      <c r="J14" t="s">
        <v>4994</v>
      </c>
      <c r="K14">
        <v>2</v>
      </c>
      <c r="L14" t="s">
        <v>805</v>
      </c>
      <c r="M14" t="s">
        <v>508</v>
      </c>
      <c r="N14" t="s">
        <v>5005</v>
      </c>
      <c r="O14" t="s">
        <v>503</v>
      </c>
      <c r="P14" t="s">
        <v>8</v>
      </c>
      <c r="Q14" t="s">
        <v>4570</v>
      </c>
      <c r="R14" t="s">
        <v>4940</v>
      </c>
      <c r="S14" t="s">
        <v>195</v>
      </c>
      <c r="T14" t="s">
        <v>4570</v>
      </c>
      <c r="U14" t="s">
        <v>4570</v>
      </c>
      <c r="V14" t="s">
        <v>4951</v>
      </c>
      <c r="W14" t="s">
        <v>4496</v>
      </c>
      <c r="X14" t="s">
        <v>5006</v>
      </c>
      <c r="Y14" t="s">
        <v>5007</v>
      </c>
      <c r="Z14" t="s">
        <v>8</v>
      </c>
      <c r="AA14">
        <v>0</v>
      </c>
      <c r="AB14" t="s">
        <v>195</v>
      </c>
      <c r="AC14">
        <v>0</v>
      </c>
      <c r="AD14" t="s">
        <v>195</v>
      </c>
      <c r="AE14">
        <v>0</v>
      </c>
      <c r="AF14" t="s">
        <v>195</v>
      </c>
      <c r="AG14">
        <v>0</v>
      </c>
      <c r="AH14" t="s">
        <v>195</v>
      </c>
      <c r="AI14">
        <v>1</v>
      </c>
      <c r="AJ14" t="s">
        <v>106</v>
      </c>
      <c r="AK14">
        <v>1000000</v>
      </c>
      <c r="AL14">
        <v>1000000</v>
      </c>
      <c r="AM14" t="s">
        <v>195</v>
      </c>
      <c r="AN14">
        <v>0</v>
      </c>
      <c r="AO14" t="s">
        <v>4943</v>
      </c>
      <c r="AP14">
        <v>0</v>
      </c>
      <c r="AQ14">
        <v>0</v>
      </c>
      <c r="AR14">
        <v>0</v>
      </c>
      <c r="AS14">
        <v>0</v>
      </c>
      <c r="AT14">
        <v>0</v>
      </c>
      <c r="AU14">
        <v>0</v>
      </c>
      <c r="AV14">
        <v>0</v>
      </c>
      <c r="AW14">
        <v>0</v>
      </c>
      <c r="AX14">
        <v>0</v>
      </c>
      <c r="AY14">
        <v>0</v>
      </c>
      <c r="AZ14">
        <v>0</v>
      </c>
      <c r="BA14">
        <v>1000000</v>
      </c>
      <c r="BB14" t="s">
        <v>3796</v>
      </c>
      <c r="BC14" t="s">
        <v>3797</v>
      </c>
      <c r="BD14" t="s">
        <v>3813</v>
      </c>
      <c r="BE14" t="s">
        <v>4997</v>
      </c>
      <c r="BF14" t="s">
        <v>4998</v>
      </c>
      <c r="BG14" t="s">
        <v>5008</v>
      </c>
      <c r="BH14" t="s">
        <v>4947</v>
      </c>
      <c r="BI14" t="s">
        <v>195</v>
      </c>
      <c r="BJ14" t="s">
        <v>195</v>
      </c>
      <c r="BK14" t="s">
        <v>3773</v>
      </c>
      <c r="BL14" t="s">
        <v>5009</v>
      </c>
      <c r="BM14" t="s">
        <v>4949</v>
      </c>
      <c r="BN14" t="s">
        <v>7</v>
      </c>
      <c r="BO14" t="s">
        <v>4950</v>
      </c>
      <c r="BP14" s="440" t="str">
        <f t="shared" si="0"/>
        <v>WA.2378.EBA.963.101.B.521211</v>
      </c>
    </row>
    <row r="15" spans="1:68">
      <c r="A15" t="s">
        <v>5010</v>
      </c>
      <c r="B15" t="s">
        <v>4936</v>
      </c>
      <c r="C15" t="s">
        <v>4937</v>
      </c>
      <c r="D15" t="s">
        <v>3795</v>
      </c>
      <c r="E15" t="s">
        <v>197</v>
      </c>
      <c r="F15" t="s">
        <v>3812</v>
      </c>
      <c r="G15" t="s">
        <v>820</v>
      </c>
      <c r="H15" t="s">
        <v>4938</v>
      </c>
      <c r="I15">
        <v>9</v>
      </c>
      <c r="J15" t="s">
        <v>4939</v>
      </c>
      <c r="K15">
        <v>1</v>
      </c>
      <c r="L15" t="s">
        <v>805</v>
      </c>
      <c r="M15" t="s">
        <v>8</v>
      </c>
      <c r="N15" t="s">
        <v>972</v>
      </c>
      <c r="O15" t="s">
        <v>503</v>
      </c>
      <c r="P15" t="s">
        <v>8</v>
      </c>
      <c r="Q15" t="s">
        <v>4570</v>
      </c>
      <c r="R15" t="s">
        <v>4940</v>
      </c>
      <c r="S15" t="s">
        <v>195</v>
      </c>
      <c r="T15" t="s">
        <v>4570</v>
      </c>
      <c r="U15" t="s">
        <v>4570</v>
      </c>
      <c r="V15" t="s">
        <v>4496</v>
      </c>
      <c r="W15" t="s">
        <v>4570</v>
      </c>
      <c r="X15" t="s">
        <v>4941</v>
      </c>
      <c r="Y15" t="s">
        <v>4942</v>
      </c>
      <c r="Z15" t="s">
        <v>8</v>
      </c>
      <c r="AA15">
        <v>0</v>
      </c>
      <c r="AB15" t="s">
        <v>195</v>
      </c>
      <c r="AC15">
        <v>0</v>
      </c>
      <c r="AD15" t="s">
        <v>195</v>
      </c>
      <c r="AE15">
        <v>0</v>
      </c>
      <c r="AF15" t="s">
        <v>195</v>
      </c>
      <c r="AG15">
        <v>0</v>
      </c>
      <c r="AH15" t="s">
        <v>195</v>
      </c>
      <c r="AI15">
        <v>10</v>
      </c>
      <c r="AJ15" t="s">
        <v>9</v>
      </c>
      <c r="AK15">
        <v>1000000</v>
      </c>
      <c r="AL15">
        <v>10000000</v>
      </c>
      <c r="AM15" t="s">
        <v>195</v>
      </c>
      <c r="AN15">
        <v>0</v>
      </c>
      <c r="AO15" t="s">
        <v>5011</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4944</v>
      </c>
      <c r="BF15" t="s">
        <v>4945</v>
      </c>
      <c r="BG15" t="s">
        <v>4946</v>
      </c>
      <c r="BH15" t="s">
        <v>4947</v>
      </c>
      <c r="BI15" t="s">
        <v>195</v>
      </c>
      <c r="BJ15" t="s">
        <v>195</v>
      </c>
      <c r="BK15" t="s">
        <v>3773</v>
      </c>
      <c r="BL15" t="s">
        <v>4948</v>
      </c>
      <c r="BM15" t="s">
        <v>4949</v>
      </c>
      <c r="BN15" t="s">
        <v>7</v>
      </c>
      <c r="BO15" t="s">
        <v>4950</v>
      </c>
      <c r="BP15" s="440" t="str">
        <f t="shared" si="0"/>
        <v>WA.2378.EBA.957.101.A.521211</v>
      </c>
    </row>
    <row r="16" spans="1:68">
      <c r="A16" t="s">
        <v>5010</v>
      </c>
      <c r="B16" t="s">
        <v>4936</v>
      </c>
      <c r="C16" t="s">
        <v>4937</v>
      </c>
      <c r="D16" t="s">
        <v>3795</v>
      </c>
      <c r="E16" t="s">
        <v>197</v>
      </c>
      <c r="F16" t="s">
        <v>3812</v>
      </c>
      <c r="G16" t="s">
        <v>820</v>
      </c>
      <c r="H16" t="s">
        <v>4938</v>
      </c>
      <c r="I16">
        <v>9</v>
      </c>
      <c r="J16" t="s">
        <v>4939</v>
      </c>
      <c r="K16">
        <v>1</v>
      </c>
      <c r="L16" t="s">
        <v>805</v>
      </c>
      <c r="M16" t="s">
        <v>8</v>
      </c>
      <c r="N16" t="s">
        <v>972</v>
      </c>
      <c r="O16" t="s">
        <v>503</v>
      </c>
      <c r="P16" t="s">
        <v>8</v>
      </c>
      <c r="Q16" t="s">
        <v>4570</v>
      </c>
      <c r="R16" t="s">
        <v>4940</v>
      </c>
      <c r="S16" t="s">
        <v>195</v>
      </c>
      <c r="T16" t="s">
        <v>4570</v>
      </c>
      <c r="U16" t="s">
        <v>4570</v>
      </c>
      <c r="V16" t="s">
        <v>4951</v>
      </c>
      <c r="W16" t="s">
        <v>4496</v>
      </c>
      <c r="X16" t="s">
        <v>4952</v>
      </c>
      <c r="Y16" t="s">
        <v>4953</v>
      </c>
      <c r="Z16" t="s">
        <v>8</v>
      </c>
      <c r="AA16">
        <v>0</v>
      </c>
      <c r="AB16" t="s">
        <v>195</v>
      </c>
      <c r="AC16">
        <v>0</v>
      </c>
      <c r="AD16" t="s">
        <v>195</v>
      </c>
      <c r="AE16">
        <v>0</v>
      </c>
      <c r="AF16" t="s">
        <v>195</v>
      </c>
      <c r="AG16">
        <v>0</v>
      </c>
      <c r="AH16" t="s">
        <v>195</v>
      </c>
      <c r="AI16">
        <v>120</v>
      </c>
      <c r="AJ16" t="s">
        <v>978</v>
      </c>
      <c r="AK16">
        <v>175000</v>
      </c>
      <c r="AL16">
        <v>21000000</v>
      </c>
      <c r="AM16" t="s">
        <v>195</v>
      </c>
      <c r="AN16">
        <v>0</v>
      </c>
      <c r="AO16" t="s">
        <v>5011</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4944</v>
      </c>
      <c r="BF16" t="s">
        <v>4945</v>
      </c>
      <c r="BG16" t="s">
        <v>4946</v>
      </c>
      <c r="BH16" t="s">
        <v>4947</v>
      </c>
      <c r="BI16" t="s">
        <v>195</v>
      </c>
      <c r="BJ16" t="s">
        <v>195</v>
      </c>
      <c r="BK16" t="s">
        <v>3773</v>
      </c>
      <c r="BL16" t="s">
        <v>4954</v>
      </c>
      <c r="BM16" t="s">
        <v>4949</v>
      </c>
      <c r="BN16" t="s">
        <v>7</v>
      </c>
      <c r="BO16" t="s">
        <v>4950</v>
      </c>
      <c r="BP16" s="440" t="str">
        <f t="shared" si="0"/>
        <v>WA.2378.EBA.957.101.A.521211</v>
      </c>
    </row>
    <row r="17" spans="1:68">
      <c r="A17" t="s">
        <v>5010</v>
      </c>
      <c r="B17" t="s">
        <v>4936</v>
      </c>
      <c r="C17" t="s">
        <v>4937</v>
      </c>
      <c r="D17" t="s">
        <v>3795</v>
      </c>
      <c r="E17" t="s">
        <v>197</v>
      </c>
      <c r="F17" t="s">
        <v>3812</v>
      </c>
      <c r="G17" t="s">
        <v>820</v>
      </c>
      <c r="H17" t="s">
        <v>4938</v>
      </c>
      <c r="I17">
        <v>9</v>
      </c>
      <c r="J17" t="s">
        <v>4939</v>
      </c>
      <c r="K17">
        <v>1</v>
      </c>
      <c r="L17" t="s">
        <v>805</v>
      </c>
      <c r="M17" t="s">
        <v>508</v>
      </c>
      <c r="N17" t="s">
        <v>158</v>
      </c>
      <c r="O17" t="s">
        <v>503</v>
      </c>
      <c r="P17" t="s">
        <v>8</v>
      </c>
      <c r="Q17" t="s">
        <v>4570</v>
      </c>
      <c r="R17" t="s">
        <v>4940</v>
      </c>
      <c r="S17" t="s">
        <v>195</v>
      </c>
      <c r="T17" t="s">
        <v>4570</v>
      </c>
      <c r="U17" t="s">
        <v>4570</v>
      </c>
      <c r="V17" t="s">
        <v>4496</v>
      </c>
      <c r="W17" t="s">
        <v>4570</v>
      </c>
      <c r="X17" t="s">
        <v>4955</v>
      </c>
      <c r="Y17" t="s">
        <v>4956</v>
      </c>
      <c r="Z17" t="s">
        <v>8</v>
      </c>
      <c r="AA17">
        <v>0</v>
      </c>
      <c r="AB17" t="s">
        <v>195</v>
      </c>
      <c r="AC17">
        <v>0</v>
      </c>
      <c r="AD17" t="s">
        <v>195</v>
      </c>
      <c r="AE17">
        <v>0</v>
      </c>
      <c r="AF17" t="s">
        <v>195</v>
      </c>
      <c r="AG17">
        <v>0</v>
      </c>
      <c r="AH17" t="s">
        <v>195</v>
      </c>
      <c r="AI17">
        <v>8</v>
      </c>
      <c r="AJ17" t="s">
        <v>9</v>
      </c>
      <c r="AK17">
        <v>1000000</v>
      </c>
      <c r="AL17">
        <v>8000000</v>
      </c>
      <c r="AM17" t="s">
        <v>195</v>
      </c>
      <c r="AN17">
        <v>0</v>
      </c>
      <c r="AO17" t="s">
        <v>5011</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4944</v>
      </c>
      <c r="BF17" t="s">
        <v>4945</v>
      </c>
      <c r="BG17" t="s">
        <v>4957</v>
      </c>
      <c r="BH17" t="s">
        <v>4947</v>
      </c>
      <c r="BI17" t="s">
        <v>195</v>
      </c>
      <c r="BJ17" t="s">
        <v>195</v>
      </c>
      <c r="BK17" t="s">
        <v>3773</v>
      </c>
      <c r="BL17" t="s">
        <v>4958</v>
      </c>
      <c r="BM17" t="s">
        <v>4949</v>
      </c>
      <c r="BN17" t="s">
        <v>7</v>
      </c>
      <c r="BO17" t="s">
        <v>4950</v>
      </c>
      <c r="BP17" s="440" t="str">
        <f t="shared" si="0"/>
        <v>WA.2378.EBA.957.101.B.521211</v>
      </c>
    </row>
    <row r="18" spans="1:68">
      <c r="A18" t="s">
        <v>5010</v>
      </c>
      <c r="B18" t="s">
        <v>4936</v>
      </c>
      <c r="C18" t="s">
        <v>4937</v>
      </c>
      <c r="D18" t="s">
        <v>3795</v>
      </c>
      <c r="E18" t="s">
        <v>197</v>
      </c>
      <c r="F18" t="s">
        <v>3812</v>
      </c>
      <c r="G18" t="s">
        <v>820</v>
      </c>
      <c r="H18" t="s">
        <v>4938</v>
      </c>
      <c r="I18">
        <v>9</v>
      </c>
      <c r="J18" t="s">
        <v>4959</v>
      </c>
      <c r="K18">
        <v>2</v>
      </c>
      <c r="L18" t="s">
        <v>805</v>
      </c>
      <c r="M18" t="s">
        <v>8</v>
      </c>
      <c r="N18" t="s">
        <v>1020</v>
      </c>
      <c r="O18" t="s">
        <v>503</v>
      </c>
      <c r="P18" t="s">
        <v>8</v>
      </c>
      <c r="Q18" t="s">
        <v>4570</v>
      </c>
      <c r="R18" t="s">
        <v>4940</v>
      </c>
      <c r="S18" t="s">
        <v>195</v>
      </c>
      <c r="T18" t="s">
        <v>4570</v>
      </c>
      <c r="U18" t="s">
        <v>4570</v>
      </c>
      <c r="V18" t="s">
        <v>4496</v>
      </c>
      <c r="W18" t="s">
        <v>4570</v>
      </c>
      <c r="X18" t="s">
        <v>4960</v>
      </c>
      <c r="Y18" t="s">
        <v>4961</v>
      </c>
      <c r="Z18" t="s">
        <v>8</v>
      </c>
      <c r="AA18">
        <v>0</v>
      </c>
      <c r="AB18" t="s">
        <v>195</v>
      </c>
      <c r="AC18">
        <v>0</v>
      </c>
      <c r="AD18" t="s">
        <v>195</v>
      </c>
      <c r="AE18">
        <v>0</v>
      </c>
      <c r="AF18" t="s">
        <v>195</v>
      </c>
      <c r="AG18">
        <v>0</v>
      </c>
      <c r="AH18" t="s">
        <v>195</v>
      </c>
      <c r="AI18">
        <v>15</v>
      </c>
      <c r="AJ18" t="s">
        <v>106</v>
      </c>
      <c r="AK18">
        <v>10000000</v>
      </c>
      <c r="AL18">
        <v>150000000</v>
      </c>
      <c r="AM18" t="s">
        <v>195</v>
      </c>
      <c r="AN18">
        <v>0</v>
      </c>
      <c r="AO18" t="s">
        <v>5011</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4962</v>
      </c>
      <c r="BG18" t="s">
        <v>4963</v>
      </c>
      <c r="BH18" t="s">
        <v>4947</v>
      </c>
      <c r="BI18" t="s">
        <v>195</v>
      </c>
      <c r="BJ18" t="s">
        <v>195</v>
      </c>
      <c r="BK18" t="s">
        <v>3773</v>
      </c>
      <c r="BL18" t="s">
        <v>4964</v>
      </c>
      <c r="BM18" t="s">
        <v>4949</v>
      </c>
      <c r="BN18" t="s">
        <v>7</v>
      </c>
      <c r="BO18" t="s">
        <v>4950</v>
      </c>
      <c r="BP18" s="440" t="str">
        <f t="shared" si="0"/>
        <v>WA.2378.EBA.958.101.A.521211</v>
      </c>
    </row>
    <row r="19" spans="1:68">
      <c r="A19" t="s">
        <v>5010</v>
      </c>
      <c r="B19" t="s">
        <v>4936</v>
      </c>
      <c r="C19" t="s">
        <v>4937</v>
      </c>
      <c r="D19" t="s">
        <v>3795</v>
      </c>
      <c r="E19" t="s">
        <v>197</v>
      </c>
      <c r="F19" t="s">
        <v>3812</v>
      </c>
      <c r="G19" t="s">
        <v>820</v>
      </c>
      <c r="H19" t="s">
        <v>4938</v>
      </c>
      <c r="I19">
        <v>9</v>
      </c>
      <c r="J19" t="s">
        <v>4959</v>
      </c>
      <c r="K19">
        <v>2</v>
      </c>
      <c r="L19" t="s">
        <v>1111</v>
      </c>
      <c r="M19" t="s">
        <v>8</v>
      </c>
      <c r="N19" t="s">
        <v>72</v>
      </c>
      <c r="O19" t="s">
        <v>503</v>
      </c>
      <c r="P19" t="s">
        <v>8</v>
      </c>
      <c r="Q19" t="s">
        <v>4570</v>
      </c>
      <c r="R19" t="s">
        <v>4940</v>
      </c>
      <c r="S19" t="s">
        <v>195</v>
      </c>
      <c r="T19" t="s">
        <v>4570</v>
      </c>
      <c r="U19" t="s">
        <v>4570</v>
      </c>
      <c r="V19" t="s">
        <v>4496</v>
      </c>
      <c r="W19" t="s">
        <v>4570</v>
      </c>
      <c r="X19" t="s">
        <v>4965</v>
      </c>
      <c r="Y19" t="s">
        <v>4966</v>
      </c>
      <c r="Z19" t="s">
        <v>8</v>
      </c>
      <c r="AA19">
        <v>0</v>
      </c>
      <c r="AB19" t="s">
        <v>195</v>
      </c>
      <c r="AC19">
        <v>0</v>
      </c>
      <c r="AD19" t="s">
        <v>195</v>
      </c>
      <c r="AE19">
        <v>0</v>
      </c>
      <c r="AF19" t="s">
        <v>195</v>
      </c>
      <c r="AG19">
        <v>0</v>
      </c>
      <c r="AH19" t="s">
        <v>195</v>
      </c>
      <c r="AI19">
        <v>200</v>
      </c>
      <c r="AJ19" t="s">
        <v>832</v>
      </c>
      <c r="AK19">
        <v>181888</v>
      </c>
      <c r="AL19">
        <v>36377000</v>
      </c>
      <c r="AM19" t="s">
        <v>195</v>
      </c>
      <c r="AN19">
        <v>0</v>
      </c>
      <c r="AO19" t="s">
        <v>5011</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4967</v>
      </c>
      <c r="BG19" t="s">
        <v>4968</v>
      </c>
      <c r="BH19" t="s">
        <v>4947</v>
      </c>
      <c r="BI19" t="s">
        <v>195</v>
      </c>
      <c r="BJ19" t="s">
        <v>195</v>
      </c>
      <c r="BK19" t="s">
        <v>3773</v>
      </c>
      <c r="BL19" t="s">
        <v>4969</v>
      </c>
      <c r="BM19" t="s">
        <v>4949</v>
      </c>
      <c r="BN19" t="s">
        <v>7</v>
      </c>
      <c r="BO19" t="s">
        <v>4950</v>
      </c>
      <c r="BP19" s="440" t="str">
        <f t="shared" si="0"/>
        <v>WA.2378.EBA.958.111.A.521211</v>
      </c>
    </row>
    <row r="20" spans="1:68">
      <c r="A20" t="s">
        <v>5010</v>
      </c>
      <c r="B20" t="s">
        <v>4936</v>
      </c>
      <c r="C20" t="s">
        <v>4937</v>
      </c>
      <c r="D20" t="s">
        <v>3795</v>
      </c>
      <c r="E20" t="s">
        <v>197</v>
      </c>
      <c r="F20" t="s">
        <v>3812</v>
      </c>
      <c r="G20" t="s">
        <v>820</v>
      </c>
      <c r="H20" t="s">
        <v>4938</v>
      </c>
      <c r="I20">
        <v>9</v>
      </c>
      <c r="J20" t="s">
        <v>4959</v>
      </c>
      <c r="K20">
        <v>2</v>
      </c>
      <c r="L20" t="s">
        <v>1111</v>
      </c>
      <c r="M20" t="s">
        <v>508</v>
      </c>
      <c r="N20" t="s">
        <v>74</v>
      </c>
      <c r="O20" t="s">
        <v>503</v>
      </c>
      <c r="P20" t="s">
        <v>8</v>
      </c>
      <c r="Q20" t="s">
        <v>4570</v>
      </c>
      <c r="R20" t="s">
        <v>4940</v>
      </c>
      <c r="S20" t="s">
        <v>195</v>
      </c>
      <c r="T20" t="s">
        <v>4570</v>
      </c>
      <c r="U20" t="s">
        <v>4570</v>
      </c>
      <c r="V20" t="s">
        <v>4496</v>
      </c>
      <c r="W20" t="s">
        <v>4570</v>
      </c>
      <c r="X20" t="s">
        <v>4970</v>
      </c>
      <c r="Y20" t="s">
        <v>4971</v>
      </c>
      <c r="Z20" t="s">
        <v>8</v>
      </c>
      <c r="AA20">
        <v>0</v>
      </c>
      <c r="AB20" t="s">
        <v>195</v>
      </c>
      <c r="AC20">
        <v>0</v>
      </c>
      <c r="AD20" t="s">
        <v>195</v>
      </c>
      <c r="AE20">
        <v>0</v>
      </c>
      <c r="AF20" t="s">
        <v>195</v>
      </c>
      <c r="AG20">
        <v>0</v>
      </c>
      <c r="AH20" t="s">
        <v>195</v>
      </c>
      <c r="AI20">
        <v>150</v>
      </c>
      <c r="AJ20" t="s">
        <v>832</v>
      </c>
      <c r="AK20">
        <v>177667</v>
      </c>
      <c r="AL20">
        <v>26650000</v>
      </c>
      <c r="AM20" t="s">
        <v>195</v>
      </c>
      <c r="AN20">
        <v>0</v>
      </c>
      <c r="AO20" t="s">
        <v>5011</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4967</v>
      </c>
      <c r="BG20" t="s">
        <v>4972</v>
      </c>
      <c r="BH20" t="s">
        <v>4947</v>
      </c>
      <c r="BI20" t="s">
        <v>195</v>
      </c>
      <c r="BJ20" t="s">
        <v>195</v>
      </c>
      <c r="BK20" t="s">
        <v>3773</v>
      </c>
      <c r="BL20" t="s">
        <v>4973</v>
      </c>
      <c r="BM20" t="s">
        <v>4949</v>
      </c>
      <c r="BN20" t="s">
        <v>7</v>
      </c>
      <c r="BO20" t="s">
        <v>4950</v>
      </c>
      <c r="BP20" s="440" t="str">
        <f t="shared" si="0"/>
        <v>WA.2378.EBA.958.111.B.521211</v>
      </c>
    </row>
    <row r="21" spans="1:68">
      <c r="A21" t="s">
        <v>5010</v>
      </c>
      <c r="B21" t="s">
        <v>4936</v>
      </c>
      <c r="C21" t="s">
        <v>4937</v>
      </c>
      <c r="D21" t="s">
        <v>3795</v>
      </c>
      <c r="E21" t="s">
        <v>197</v>
      </c>
      <c r="F21" t="s">
        <v>3812</v>
      </c>
      <c r="G21" t="s">
        <v>820</v>
      </c>
      <c r="H21" t="s">
        <v>4938</v>
      </c>
      <c r="I21">
        <v>9</v>
      </c>
      <c r="J21" t="s">
        <v>4974</v>
      </c>
      <c r="K21">
        <v>1</v>
      </c>
      <c r="L21" t="s">
        <v>805</v>
      </c>
      <c r="M21" t="s">
        <v>8</v>
      </c>
      <c r="N21" t="s">
        <v>159</v>
      </c>
      <c r="O21" t="s">
        <v>503</v>
      </c>
      <c r="P21" t="s">
        <v>8</v>
      </c>
      <c r="Q21" t="s">
        <v>4570</v>
      </c>
      <c r="R21" t="s">
        <v>4940</v>
      </c>
      <c r="S21" t="s">
        <v>195</v>
      </c>
      <c r="T21" t="s">
        <v>4570</v>
      </c>
      <c r="U21" t="s">
        <v>4570</v>
      </c>
      <c r="V21" t="s">
        <v>4496</v>
      </c>
      <c r="W21" t="s">
        <v>4570</v>
      </c>
      <c r="X21" t="s">
        <v>4975</v>
      </c>
      <c r="Y21" t="s">
        <v>4976</v>
      </c>
      <c r="Z21" t="s">
        <v>8</v>
      </c>
      <c r="AA21">
        <v>0</v>
      </c>
      <c r="AB21" t="s">
        <v>195</v>
      </c>
      <c r="AC21">
        <v>0</v>
      </c>
      <c r="AD21" t="s">
        <v>195</v>
      </c>
      <c r="AE21">
        <v>0</v>
      </c>
      <c r="AF21" t="s">
        <v>195</v>
      </c>
      <c r="AG21">
        <v>0</v>
      </c>
      <c r="AH21" t="s">
        <v>195</v>
      </c>
      <c r="AI21">
        <v>8</v>
      </c>
      <c r="AJ21" t="s">
        <v>106</v>
      </c>
      <c r="AK21">
        <v>1000000</v>
      </c>
      <c r="AL21">
        <v>8000000</v>
      </c>
      <c r="AM21" t="s">
        <v>195</v>
      </c>
      <c r="AN21">
        <v>0</v>
      </c>
      <c r="AO21" t="s">
        <v>5011</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4977</v>
      </c>
      <c r="BF21" t="s">
        <v>4978</v>
      </c>
      <c r="BG21" t="s">
        <v>4979</v>
      </c>
      <c r="BH21" t="s">
        <v>4947</v>
      </c>
      <c r="BI21" t="s">
        <v>195</v>
      </c>
      <c r="BJ21" t="s">
        <v>195</v>
      </c>
      <c r="BK21" t="s">
        <v>3773</v>
      </c>
      <c r="BL21" t="s">
        <v>4980</v>
      </c>
      <c r="BM21" t="s">
        <v>4949</v>
      </c>
      <c r="BN21" t="s">
        <v>7</v>
      </c>
      <c r="BO21" t="s">
        <v>4950</v>
      </c>
      <c r="BP21" s="440" t="str">
        <f t="shared" si="0"/>
        <v>WA.2378.EBA.960.101.A.521211</v>
      </c>
    </row>
    <row r="22" spans="1:68">
      <c r="A22" t="s">
        <v>5010</v>
      </c>
      <c r="B22" t="s">
        <v>4936</v>
      </c>
      <c r="C22" t="s">
        <v>4937</v>
      </c>
      <c r="D22" t="s">
        <v>3795</v>
      </c>
      <c r="E22" t="s">
        <v>197</v>
      </c>
      <c r="F22" t="s">
        <v>3812</v>
      </c>
      <c r="G22" t="s">
        <v>820</v>
      </c>
      <c r="H22" t="s">
        <v>4938</v>
      </c>
      <c r="I22">
        <v>9</v>
      </c>
      <c r="J22" t="s">
        <v>4974</v>
      </c>
      <c r="K22">
        <v>1</v>
      </c>
      <c r="L22" t="s">
        <v>805</v>
      </c>
      <c r="M22" t="s">
        <v>508</v>
      </c>
      <c r="N22" t="s">
        <v>160</v>
      </c>
      <c r="O22" t="s">
        <v>503</v>
      </c>
      <c r="P22" t="s">
        <v>8</v>
      </c>
      <c r="Q22" t="s">
        <v>4570</v>
      </c>
      <c r="R22" t="s">
        <v>4940</v>
      </c>
      <c r="S22" t="s">
        <v>195</v>
      </c>
      <c r="T22" t="s">
        <v>4570</v>
      </c>
      <c r="U22" t="s">
        <v>4570</v>
      </c>
      <c r="V22" t="s">
        <v>4496</v>
      </c>
      <c r="W22" t="s">
        <v>4570</v>
      </c>
      <c r="X22" t="s">
        <v>4981</v>
      </c>
      <c r="Y22" t="s">
        <v>4982</v>
      </c>
      <c r="Z22" t="s">
        <v>8</v>
      </c>
      <c r="AA22">
        <v>0</v>
      </c>
      <c r="AB22" t="s">
        <v>195</v>
      </c>
      <c r="AC22">
        <v>0</v>
      </c>
      <c r="AD22" t="s">
        <v>195</v>
      </c>
      <c r="AE22">
        <v>0</v>
      </c>
      <c r="AF22" t="s">
        <v>195</v>
      </c>
      <c r="AG22">
        <v>0</v>
      </c>
      <c r="AH22" t="s">
        <v>195</v>
      </c>
      <c r="AI22">
        <v>8</v>
      </c>
      <c r="AJ22" t="s">
        <v>106</v>
      </c>
      <c r="AK22">
        <v>1000000</v>
      </c>
      <c r="AL22">
        <v>8000000</v>
      </c>
      <c r="AM22" t="s">
        <v>195</v>
      </c>
      <c r="AN22">
        <v>0</v>
      </c>
      <c r="AO22" t="s">
        <v>5011</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4977</v>
      </c>
      <c r="BF22" t="s">
        <v>4978</v>
      </c>
      <c r="BG22" t="s">
        <v>4983</v>
      </c>
      <c r="BH22" t="s">
        <v>4947</v>
      </c>
      <c r="BI22" t="s">
        <v>195</v>
      </c>
      <c r="BJ22" t="s">
        <v>195</v>
      </c>
      <c r="BK22" t="s">
        <v>3773</v>
      </c>
      <c r="BL22" t="s">
        <v>4984</v>
      </c>
      <c r="BM22" t="s">
        <v>4949</v>
      </c>
      <c r="BN22" t="s">
        <v>7</v>
      </c>
      <c r="BO22" t="s">
        <v>4950</v>
      </c>
      <c r="BP22" s="440" t="str">
        <f t="shared" si="0"/>
        <v>WA.2378.EBA.960.101.B.521211</v>
      </c>
    </row>
    <row r="23" spans="1:68">
      <c r="A23" t="s">
        <v>5010</v>
      </c>
      <c r="B23" t="s">
        <v>4936</v>
      </c>
      <c r="C23" t="s">
        <v>4937</v>
      </c>
      <c r="D23" t="s">
        <v>3795</v>
      </c>
      <c r="E23" t="s">
        <v>197</v>
      </c>
      <c r="F23" t="s">
        <v>3812</v>
      </c>
      <c r="G23" t="s">
        <v>820</v>
      </c>
      <c r="H23" t="s">
        <v>4938</v>
      </c>
      <c r="I23">
        <v>9</v>
      </c>
      <c r="J23" t="s">
        <v>4974</v>
      </c>
      <c r="K23">
        <v>1</v>
      </c>
      <c r="L23" t="s">
        <v>1081</v>
      </c>
      <c r="M23" t="s">
        <v>8</v>
      </c>
      <c r="N23" t="s">
        <v>161</v>
      </c>
      <c r="O23" t="s">
        <v>503</v>
      </c>
      <c r="P23" t="s">
        <v>8</v>
      </c>
      <c r="Q23" t="s">
        <v>4570</v>
      </c>
      <c r="R23" t="s">
        <v>4940</v>
      </c>
      <c r="S23" t="s">
        <v>195</v>
      </c>
      <c r="T23" t="s">
        <v>4570</v>
      </c>
      <c r="U23" t="s">
        <v>4570</v>
      </c>
      <c r="V23" t="s">
        <v>4496</v>
      </c>
      <c r="W23" t="s">
        <v>4570</v>
      </c>
      <c r="X23" t="s">
        <v>4985</v>
      </c>
      <c r="Y23" t="s">
        <v>4986</v>
      </c>
      <c r="Z23" t="s">
        <v>8</v>
      </c>
      <c r="AA23">
        <v>0</v>
      </c>
      <c r="AB23" t="s">
        <v>195</v>
      </c>
      <c r="AC23">
        <v>0</v>
      </c>
      <c r="AD23" t="s">
        <v>195</v>
      </c>
      <c r="AE23">
        <v>0</v>
      </c>
      <c r="AF23" t="s">
        <v>195</v>
      </c>
      <c r="AG23">
        <v>0</v>
      </c>
      <c r="AH23" t="s">
        <v>195</v>
      </c>
      <c r="AI23">
        <v>10</v>
      </c>
      <c r="AJ23" t="s">
        <v>106</v>
      </c>
      <c r="AK23">
        <v>1000000</v>
      </c>
      <c r="AL23">
        <v>10000000</v>
      </c>
      <c r="AM23" t="s">
        <v>195</v>
      </c>
      <c r="AN23">
        <v>0</v>
      </c>
      <c r="AO23" t="s">
        <v>5011</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4977</v>
      </c>
      <c r="BF23" t="s">
        <v>4987</v>
      </c>
      <c r="BG23" t="s">
        <v>4988</v>
      </c>
      <c r="BH23" t="s">
        <v>4947</v>
      </c>
      <c r="BI23" t="s">
        <v>195</v>
      </c>
      <c r="BJ23" t="s">
        <v>195</v>
      </c>
      <c r="BK23" t="s">
        <v>3773</v>
      </c>
      <c r="BL23" t="s">
        <v>4989</v>
      </c>
      <c r="BM23" t="s">
        <v>4949</v>
      </c>
      <c r="BN23" t="s">
        <v>7</v>
      </c>
      <c r="BO23" t="s">
        <v>4950</v>
      </c>
      <c r="BP23" s="440" t="str">
        <f t="shared" si="0"/>
        <v>WA.2378.EBA.960.102.A.521211</v>
      </c>
    </row>
    <row r="24" spans="1:68">
      <c r="A24" t="s">
        <v>5010</v>
      </c>
      <c r="B24" t="s">
        <v>4936</v>
      </c>
      <c r="C24" t="s">
        <v>4937</v>
      </c>
      <c r="D24" t="s">
        <v>3795</v>
      </c>
      <c r="E24" t="s">
        <v>197</v>
      </c>
      <c r="F24" t="s">
        <v>3812</v>
      </c>
      <c r="G24" t="s">
        <v>820</v>
      </c>
      <c r="H24" t="s">
        <v>4938</v>
      </c>
      <c r="I24">
        <v>9</v>
      </c>
      <c r="J24" t="s">
        <v>4974</v>
      </c>
      <c r="K24">
        <v>1</v>
      </c>
      <c r="L24" t="s">
        <v>1081</v>
      </c>
      <c r="M24" t="s">
        <v>508</v>
      </c>
      <c r="N24" t="s">
        <v>1235</v>
      </c>
      <c r="O24" t="s">
        <v>503</v>
      </c>
      <c r="P24" t="s">
        <v>8</v>
      </c>
      <c r="Q24" t="s">
        <v>4570</v>
      </c>
      <c r="R24" t="s">
        <v>4940</v>
      </c>
      <c r="S24" t="s">
        <v>195</v>
      </c>
      <c r="T24" t="s">
        <v>4570</v>
      </c>
      <c r="U24" t="s">
        <v>4570</v>
      </c>
      <c r="V24" t="s">
        <v>4496</v>
      </c>
      <c r="W24" t="s">
        <v>4570</v>
      </c>
      <c r="X24" t="s">
        <v>4990</v>
      </c>
      <c r="Y24" t="s">
        <v>4991</v>
      </c>
      <c r="Z24" t="s">
        <v>8</v>
      </c>
      <c r="AA24">
        <v>0</v>
      </c>
      <c r="AB24" t="s">
        <v>195</v>
      </c>
      <c r="AC24">
        <v>0</v>
      </c>
      <c r="AD24" t="s">
        <v>195</v>
      </c>
      <c r="AE24">
        <v>0</v>
      </c>
      <c r="AF24" t="s">
        <v>195</v>
      </c>
      <c r="AG24">
        <v>0</v>
      </c>
      <c r="AH24" t="s">
        <v>195</v>
      </c>
      <c r="AI24">
        <v>8</v>
      </c>
      <c r="AJ24" t="s">
        <v>106</v>
      </c>
      <c r="AK24">
        <v>1000000</v>
      </c>
      <c r="AL24">
        <v>8000000</v>
      </c>
      <c r="AM24" t="s">
        <v>195</v>
      </c>
      <c r="AN24">
        <v>0</v>
      </c>
      <c r="AO24" t="s">
        <v>5011</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4977</v>
      </c>
      <c r="BF24" t="s">
        <v>4987</v>
      </c>
      <c r="BG24" t="s">
        <v>4992</v>
      </c>
      <c r="BH24" t="s">
        <v>4947</v>
      </c>
      <c r="BI24" t="s">
        <v>195</v>
      </c>
      <c r="BJ24" t="s">
        <v>195</v>
      </c>
      <c r="BK24" t="s">
        <v>3773</v>
      </c>
      <c r="BL24" t="s">
        <v>4993</v>
      </c>
      <c r="BM24" t="s">
        <v>4949</v>
      </c>
      <c r="BN24" t="s">
        <v>7</v>
      </c>
      <c r="BO24" t="s">
        <v>4950</v>
      </c>
      <c r="BP24" s="440" t="str">
        <f t="shared" si="0"/>
        <v>WA.2378.EBA.960.102.B.521211</v>
      </c>
    </row>
    <row r="25" spans="1:68">
      <c r="A25" t="s">
        <v>5010</v>
      </c>
      <c r="B25" t="s">
        <v>4936</v>
      </c>
      <c r="C25" t="s">
        <v>4937</v>
      </c>
      <c r="D25" t="s">
        <v>3795</v>
      </c>
      <c r="E25" t="s">
        <v>197</v>
      </c>
      <c r="F25" t="s">
        <v>3812</v>
      </c>
      <c r="G25" t="s">
        <v>820</v>
      </c>
      <c r="H25" t="s">
        <v>4938</v>
      </c>
      <c r="I25">
        <v>9</v>
      </c>
      <c r="J25" t="s">
        <v>4994</v>
      </c>
      <c r="K25">
        <v>2</v>
      </c>
      <c r="L25" t="s">
        <v>805</v>
      </c>
      <c r="M25" t="s">
        <v>8</v>
      </c>
      <c r="N25" t="s">
        <v>1541</v>
      </c>
      <c r="O25" t="s">
        <v>503</v>
      </c>
      <c r="P25" t="s">
        <v>8</v>
      </c>
      <c r="Q25" t="s">
        <v>4570</v>
      </c>
      <c r="R25" t="s">
        <v>4940</v>
      </c>
      <c r="S25" t="s">
        <v>195</v>
      </c>
      <c r="T25" t="s">
        <v>4570</v>
      </c>
      <c r="U25" t="s">
        <v>4570</v>
      </c>
      <c r="V25" t="s">
        <v>4951</v>
      </c>
      <c r="W25" t="s">
        <v>4496</v>
      </c>
      <c r="X25" t="s">
        <v>4995</v>
      </c>
      <c r="Y25" t="s">
        <v>4996</v>
      </c>
      <c r="Z25" t="s">
        <v>8</v>
      </c>
      <c r="AA25">
        <v>0</v>
      </c>
      <c r="AB25" t="s">
        <v>195</v>
      </c>
      <c r="AC25">
        <v>0</v>
      </c>
      <c r="AD25" t="s">
        <v>195</v>
      </c>
      <c r="AE25">
        <v>0</v>
      </c>
      <c r="AF25" t="s">
        <v>195</v>
      </c>
      <c r="AG25">
        <v>0</v>
      </c>
      <c r="AH25" t="s">
        <v>195</v>
      </c>
      <c r="AI25">
        <v>150</v>
      </c>
      <c r="AJ25" t="s">
        <v>832</v>
      </c>
      <c r="AK25">
        <v>334000</v>
      </c>
      <c r="AL25">
        <v>50100000</v>
      </c>
      <c r="AM25" t="s">
        <v>195</v>
      </c>
      <c r="AN25">
        <v>0</v>
      </c>
      <c r="AO25" t="s">
        <v>5011</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4997</v>
      </c>
      <c r="BF25" t="s">
        <v>4998</v>
      </c>
      <c r="BG25" t="s">
        <v>4999</v>
      </c>
      <c r="BH25" t="s">
        <v>4947</v>
      </c>
      <c r="BI25" t="s">
        <v>195</v>
      </c>
      <c r="BJ25" t="s">
        <v>195</v>
      </c>
      <c r="BK25" t="s">
        <v>3773</v>
      </c>
      <c r="BL25" t="s">
        <v>5000</v>
      </c>
      <c r="BM25" t="s">
        <v>4949</v>
      </c>
      <c r="BN25" t="s">
        <v>7</v>
      </c>
      <c r="BO25" t="s">
        <v>4950</v>
      </c>
      <c r="BP25" s="440" t="str">
        <f t="shared" si="0"/>
        <v>WA.2378.EBA.963.101.A.521211</v>
      </c>
    </row>
    <row r="26" spans="1:68">
      <c r="A26" t="s">
        <v>5010</v>
      </c>
      <c r="B26" t="s">
        <v>4936</v>
      </c>
      <c r="C26" t="s">
        <v>4937</v>
      </c>
      <c r="D26" t="s">
        <v>3795</v>
      </c>
      <c r="E26" t="s">
        <v>197</v>
      </c>
      <c r="F26" t="s">
        <v>3812</v>
      </c>
      <c r="G26" t="s">
        <v>820</v>
      </c>
      <c r="H26" t="s">
        <v>4938</v>
      </c>
      <c r="I26">
        <v>9</v>
      </c>
      <c r="J26" t="s">
        <v>4994</v>
      </c>
      <c r="K26">
        <v>2</v>
      </c>
      <c r="L26" t="s">
        <v>805</v>
      </c>
      <c r="M26" t="s">
        <v>8</v>
      </c>
      <c r="N26" t="s">
        <v>1541</v>
      </c>
      <c r="O26" t="s">
        <v>503</v>
      </c>
      <c r="P26" t="s">
        <v>8</v>
      </c>
      <c r="Q26" t="s">
        <v>4570</v>
      </c>
      <c r="R26" t="s">
        <v>4940</v>
      </c>
      <c r="S26" t="s">
        <v>195</v>
      </c>
      <c r="T26" t="s">
        <v>4570</v>
      </c>
      <c r="U26" t="s">
        <v>4570</v>
      </c>
      <c r="V26" t="s">
        <v>5001</v>
      </c>
      <c r="W26" t="s">
        <v>4951</v>
      </c>
      <c r="X26" t="s">
        <v>5002</v>
      </c>
      <c r="Y26" t="s">
        <v>5003</v>
      </c>
      <c r="Z26" t="s">
        <v>8</v>
      </c>
      <c r="AA26">
        <v>0</v>
      </c>
      <c r="AB26" t="s">
        <v>195</v>
      </c>
      <c r="AC26">
        <v>0</v>
      </c>
      <c r="AD26" t="s">
        <v>195</v>
      </c>
      <c r="AE26">
        <v>0</v>
      </c>
      <c r="AF26" t="s">
        <v>195</v>
      </c>
      <c r="AG26">
        <v>0</v>
      </c>
      <c r="AH26" t="s">
        <v>195</v>
      </c>
      <c r="AI26">
        <v>6</v>
      </c>
      <c r="AJ26" t="s">
        <v>106</v>
      </c>
      <c r="AK26">
        <v>1000000</v>
      </c>
      <c r="AL26">
        <v>6000000</v>
      </c>
      <c r="AM26" t="s">
        <v>195</v>
      </c>
      <c r="AN26">
        <v>0</v>
      </c>
      <c r="AO26" t="s">
        <v>5011</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4997</v>
      </c>
      <c r="BF26" t="s">
        <v>4998</v>
      </c>
      <c r="BG26" t="s">
        <v>4999</v>
      </c>
      <c r="BH26" t="s">
        <v>4947</v>
      </c>
      <c r="BI26" t="s">
        <v>195</v>
      </c>
      <c r="BJ26" t="s">
        <v>195</v>
      </c>
      <c r="BK26" t="s">
        <v>3773</v>
      </c>
      <c r="BL26" t="s">
        <v>5004</v>
      </c>
      <c r="BM26" t="s">
        <v>4949</v>
      </c>
      <c r="BN26" t="s">
        <v>7</v>
      </c>
      <c r="BO26" t="s">
        <v>4950</v>
      </c>
      <c r="BP26" s="440" t="str">
        <f t="shared" si="0"/>
        <v>WA.2378.EBA.963.101.A.521211</v>
      </c>
    </row>
    <row r="27" spans="1:68">
      <c r="A27" t="s">
        <v>5010</v>
      </c>
      <c r="B27" t="s">
        <v>4936</v>
      </c>
      <c r="C27" t="s">
        <v>4937</v>
      </c>
      <c r="D27" t="s">
        <v>3795</v>
      </c>
      <c r="E27" t="s">
        <v>197</v>
      </c>
      <c r="F27" t="s">
        <v>3812</v>
      </c>
      <c r="G27" t="s">
        <v>820</v>
      </c>
      <c r="H27" t="s">
        <v>4938</v>
      </c>
      <c r="I27">
        <v>9</v>
      </c>
      <c r="J27" t="s">
        <v>4994</v>
      </c>
      <c r="K27">
        <v>2</v>
      </c>
      <c r="L27" t="s">
        <v>805</v>
      </c>
      <c r="M27" t="s">
        <v>508</v>
      </c>
      <c r="N27" t="s">
        <v>5005</v>
      </c>
      <c r="O27" t="s">
        <v>503</v>
      </c>
      <c r="P27" t="s">
        <v>8</v>
      </c>
      <c r="Q27" t="s">
        <v>4570</v>
      </c>
      <c r="R27" t="s">
        <v>4940</v>
      </c>
      <c r="S27" t="s">
        <v>195</v>
      </c>
      <c r="T27" t="s">
        <v>4570</v>
      </c>
      <c r="U27" t="s">
        <v>4570</v>
      </c>
      <c r="V27" t="s">
        <v>4951</v>
      </c>
      <c r="W27" t="s">
        <v>4496</v>
      </c>
      <c r="X27" t="s">
        <v>5006</v>
      </c>
      <c r="Y27" t="s">
        <v>5007</v>
      </c>
      <c r="Z27" t="s">
        <v>8</v>
      </c>
      <c r="AA27">
        <v>0</v>
      </c>
      <c r="AB27" t="s">
        <v>195</v>
      </c>
      <c r="AC27">
        <v>0</v>
      </c>
      <c r="AD27" t="s">
        <v>195</v>
      </c>
      <c r="AE27">
        <v>0</v>
      </c>
      <c r="AF27" t="s">
        <v>195</v>
      </c>
      <c r="AG27">
        <v>0</v>
      </c>
      <c r="AH27" t="s">
        <v>195</v>
      </c>
      <c r="AI27">
        <v>1</v>
      </c>
      <c r="AJ27" t="s">
        <v>106</v>
      </c>
      <c r="AK27">
        <v>1000000</v>
      </c>
      <c r="AL27">
        <v>1000000</v>
      </c>
      <c r="AM27" t="s">
        <v>195</v>
      </c>
      <c r="AN27">
        <v>0</v>
      </c>
      <c r="AO27" t="s">
        <v>5011</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4997</v>
      </c>
      <c r="BF27" t="s">
        <v>4998</v>
      </c>
      <c r="BG27" t="s">
        <v>5008</v>
      </c>
      <c r="BH27" t="s">
        <v>4947</v>
      </c>
      <c r="BI27" t="s">
        <v>195</v>
      </c>
      <c r="BJ27" t="s">
        <v>195</v>
      </c>
      <c r="BK27" t="s">
        <v>3773</v>
      </c>
      <c r="BL27" t="s">
        <v>5009</v>
      </c>
      <c r="BM27" t="s">
        <v>4949</v>
      </c>
      <c r="BN27" t="s">
        <v>7</v>
      </c>
      <c r="BO27" t="s">
        <v>4950</v>
      </c>
      <c r="BP27" s="440" t="str">
        <f t="shared" si="0"/>
        <v>WA.2378.EBA.963.101.B.521211</v>
      </c>
    </row>
    <row r="28" spans="1:68">
      <c r="A28" t="s">
        <v>4935</v>
      </c>
      <c r="B28" t="s">
        <v>4936</v>
      </c>
      <c r="C28" t="s">
        <v>4937</v>
      </c>
      <c r="D28" t="s">
        <v>3795</v>
      </c>
      <c r="E28" t="s">
        <v>197</v>
      </c>
      <c r="F28" t="s">
        <v>3861</v>
      </c>
      <c r="G28" t="s">
        <v>2290</v>
      </c>
      <c r="H28" t="s">
        <v>4938</v>
      </c>
      <c r="I28">
        <v>78</v>
      </c>
      <c r="J28" t="s">
        <v>5012</v>
      </c>
      <c r="K28">
        <v>78</v>
      </c>
      <c r="L28" t="s">
        <v>805</v>
      </c>
      <c r="M28" t="s">
        <v>8</v>
      </c>
      <c r="N28" t="s">
        <v>2298</v>
      </c>
      <c r="O28" t="s">
        <v>503</v>
      </c>
      <c r="P28" t="s">
        <v>8</v>
      </c>
      <c r="Q28" t="s">
        <v>4570</v>
      </c>
      <c r="R28" t="s">
        <v>4940</v>
      </c>
      <c r="S28" t="s">
        <v>195</v>
      </c>
      <c r="T28" t="s">
        <v>4570</v>
      </c>
      <c r="U28" t="s">
        <v>4570</v>
      </c>
      <c r="V28" t="s">
        <v>4496</v>
      </c>
      <c r="W28" t="s">
        <v>4570</v>
      </c>
      <c r="X28" t="s">
        <v>5013</v>
      </c>
      <c r="Y28" t="s">
        <v>5007</v>
      </c>
      <c r="Z28" t="s">
        <v>8</v>
      </c>
      <c r="AA28">
        <v>0</v>
      </c>
      <c r="AB28" t="s">
        <v>195</v>
      </c>
      <c r="AC28">
        <v>0</v>
      </c>
      <c r="AD28" t="s">
        <v>195</v>
      </c>
      <c r="AE28">
        <v>0</v>
      </c>
      <c r="AF28" t="s">
        <v>195</v>
      </c>
      <c r="AG28">
        <v>0</v>
      </c>
      <c r="AH28" t="s">
        <v>195</v>
      </c>
      <c r="AI28">
        <v>10</v>
      </c>
      <c r="AJ28" t="s">
        <v>106</v>
      </c>
      <c r="AK28">
        <v>1000000</v>
      </c>
      <c r="AL28">
        <v>10000000</v>
      </c>
      <c r="AM28" t="s">
        <v>195</v>
      </c>
      <c r="AN28">
        <v>0</v>
      </c>
      <c r="AO28" t="s">
        <v>4943</v>
      </c>
      <c r="AP28">
        <v>0</v>
      </c>
      <c r="AQ28">
        <v>0</v>
      </c>
      <c r="AR28">
        <v>321108</v>
      </c>
      <c r="AS28">
        <v>34205</v>
      </c>
      <c r="AT28">
        <v>883048</v>
      </c>
      <c r="AU28">
        <v>0</v>
      </c>
      <c r="AV28">
        <v>318958</v>
      </c>
      <c r="AW28">
        <v>191375</v>
      </c>
      <c r="AX28">
        <v>1166667</v>
      </c>
      <c r="AY28">
        <v>1311098</v>
      </c>
      <c r="AZ28">
        <v>956875</v>
      </c>
      <c r="BA28">
        <v>4816666</v>
      </c>
      <c r="BB28" t="s">
        <v>3796</v>
      </c>
      <c r="BC28" t="s">
        <v>3797</v>
      </c>
      <c r="BD28" t="s">
        <v>5014</v>
      </c>
      <c r="BE28" t="s">
        <v>5015</v>
      </c>
      <c r="BF28" t="s">
        <v>5016</v>
      </c>
      <c r="BG28" t="s">
        <v>5017</v>
      </c>
      <c r="BH28" t="s">
        <v>4947</v>
      </c>
      <c r="BI28" t="s">
        <v>195</v>
      </c>
      <c r="BJ28" t="s">
        <v>195</v>
      </c>
      <c r="BK28" t="s">
        <v>3773</v>
      </c>
      <c r="BL28" t="s">
        <v>5018</v>
      </c>
      <c r="BM28" t="s">
        <v>4949</v>
      </c>
      <c r="BN28" t="s">
        <v>7</v>
      </c>
      <c r="BO28" t="s">
        <v>4950</v>
      </c>
      <c r="BP28" s="440" t="str">
        <f t="shared" si="0"/>
        <v>WA.2378.EBC.954.101.A.521211</v>
      </c>
    </row>
    <row r="29" spans="1:68">
      <c r="A29" t="s">
        <v>4935</v>
      </c>
      <c r="B29" t="s">
        <v>4936</v>
      </c>
      <c r="C29" t="s">
        <v>4937</v>
      </c>
      <c r="D29" t="s">
        <v>3795</v>
      </c>
      <c r="E29" t="s">
        <v>197</v>
      </c>
      <c r="F29" t="s">
        <v>3861</v>
      </c>
      <c r="G29" t="s">
        <v>2290</v>
      </c>
      <c r="H29" t="s">
        <v>4938</v>
      </c>
      <c r="I29">
        <v>78</v>
      </c>
      <c r="J29" t="s">
        <v>5012</v>
      </c>
      <c r="K29">
        <v>78</v>
      </c>
      <c r="L29" t="s">
        <v>1081</v>
      </c>
      <c r="M29" t="s">
        <v>8</v>
      </c>
      <c r="N29" t="s">
        <v>156</v>
      </c>
      <c r="O29" t="s">
        <v>503</v>
      </c>
      <c r="P29" t="s">
        <v>8</v>
      </c>
      <c r="Q29" t="s">
        <v>4570</v>
      </c>
      <c r="R29" t="s">
        <v>4940</v>
      </c>
      <c r="S29" t="s">
        <v>195</v>
      </c>
      <c r="T29" t="s">
        <v>4570</v>
      </c>
      <c r="U29" t="s">
        <v>4570</v>
      </c>
      <c r="V29" t="s">
        <v>4496</v>
      </c>
      <c r="W29" t="s">
        <v>4570</v>
      </c>
      <c r="X29" t="s">
        <v>5019</v>
      </c>
      <c r="Y29" t="s">
        <v>5020</v>
      </c>
      <c r="Z29" t="s">
        <v>8</v>
      </c>
      <c r="AA29">
        <v>0</v>
      </c>
      <c r="AB29" t="s">
        <v>195</v>
      </c>
      <c r="AC29">
        <v>0</v>
      </c>
      <c r="AD29" t="s">
        <v>195</v>
      </c>
      <c r="AE29">
        <v>0</v>
      </c>
      <c r="AF29" t="s">
        <v>195</v>
      </c>
      <c r="AG29">
        <v>0</v>
      </c>
      <c r="AH29" t="s">
        <v>195</v>
      </c>
      <c r="AI29">
        <v>20</v>
      </c>
      <c r="AJ29" t="s">
        <v>106</v>
      </c>
      <c r="AK29">
        <v>1000000</v>
      </c>
      <c r="AL29">
        <v>20000000</v>
      </c>
      <c r="AM29" t="s">
        <v>195</v>
      </c>
      <c r="AN29">
        <v>0</v>
      </c>
      <c r="AO29" t="s">
        <v>4943</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5014</v>
      </c>
      <c r="BE29" t="s">
        <v>5015</v>
      </c>
      <c r="BF29" t="s">
        <v>5021</v>
      </c>
      <c r="BG29" t="s">
        <v>5022</v>
      </c>
      <c r="BH29" t="s">
        <v>4947</v>
      </c>
      <c r="BI29" t="s">
        <v>195</v>
      </c>
      <c r="BJ29" t="s">
        <v>195</v>
      </c>
      <c r="BK29" t="s">
        <v>3773</v>
      </c>
      <c r="BL29" t="s">
        <v>5023</v>
      </c>
      <c r="BM29" t="s">
        <v>4949</v>
      </c>
      <c r="BN29" t="s">
        <v>7</v>
      </c>
      <c r="BO29" t="s">
        <v>4950</v>
      </c>
      <c r="BP29" s="440" t="str">
        <f t="shared" si="0"/>
        <v>WA.2378.EBC.954.102.A.521211</v>
      </c>
    </row>
    <row r="30" spans="1:68">
      <c r="A30" t="s">
        <v>4935</v>
      </c>
      <c r="B30" t="s">
        <v>4936</v>
      </c>
      <c r="C30" t="s">
        <v>4937</v>
      </c>
      <c r="D30" t="s">
        <v>3795</v>
      </c>
      <c r="E30" t="s">
        <v>197</v>
      </c>
      <c r="F30" t="s">
        <v>3861</v>
      </c>
      <c r="G30" t="s">
        <v>2290</v>
      </c>
      <c r="H30" t="s">
        <v>4938</v>
      </c>
      <c r="I30">
        <v>78</v>
      </c>
      <c r="J30" t="s">
        <v>5012</v>
      </c>
      <c r="K30">
        <v>78</v>
      </c>
      <c r="L30" t="s">
        <v>1081</v>
      </c>
      <c r="M30" t="s">
        <v>508</v>
      </c>
      <c r="N30" t="s">
        <v>157</v>
      </c>
      <c r="O30" t="s">
        <v>503</v>
      </c>
      <c r="P30" t="s">
        <v>8</v>
      </c>
      <c r="Q30" t="s">
        <v>4570</v>
      </c>
      <c r="R30" t="s">
        <v>4940</v>
      </c>
      <c r="S30" t="s">
        <v>195</v>
      </c>
      <c r="T30" t="s">
        <v>4570</v>
      </c>
      <c r="U30" t="s">
        <v>4570</v>
      </c>
      <c r="V30" t="s">
        <v>4496</v>
      </c>
      <c r="W30" t="s">
        <v>4570</v>
      </c>
      <c r="X30" t="s">
        <v>5024</v>
      </c>
      <c r="Y30" t="s">
        <v>5007</v>
      </c>
      <c r="Z30" t="s">
        <v>8</v>
      </c>
      <c r="AA30">
        <v>0</v>
      </c>
      <c r="AB30" t="s">
        <v>195</v>
      </c>
      <c r="AC30">
        <v>0</v>
      </c>
      <c r="AD30" t="s">
        <v>195</v>
      </c>
      <c r="AE30">
        <v>0</v>
      </c>
      <c r="AF30" t="s">
        <v>195</v>
      </c>
      <c r="AG30">
        <v>0</v>
      </c>
      <c r="AH30" t="s">
        <v>195</v>
      </c>
      <c r="AI30">
        <v>8</v>
      </c>
      <c r="AJ30" t="s">
        <v>106</v>
      </c>
      <c r="AK30">
        <v>1000000</v>
      </c>
      <c r="AL30">
        <v>8000000</v>
      </c>
      <c r="AM30" t="s">
        <v>195</v>
      </c>
      <c r="AN30">
        <v>0</v>
      </c>
      <c r="AO30" t="s">
        <v>4943</v>
      </c>
      <c r="AP30">
        <v>0</v>
      </c>
      <c r="AQ30">
        <v>0</v>
      </c>
      <c r="AR30">
        <v>1264819</v>
      </c>
      <c r="AS30">
        <v>743665</v>
      </c>
      <c r="AT30">
        <v>257422</v>
      </c>
      <c r="AU30">
        <v>299800</v>
      </c>
      <c r="AV30">
        <v>266667</v>
      </c>
      <c r="AW30">
        <v>266667</v>
      </c>
      <c r="AX30">
        <v>315577</v>
      </c>
      <c r="AY30">
        <v>200000</v>
      </c>
      <c r="AZ30">
        <v>385384</v>
      </c>
      <c r="BA30">
        <v>3999999</v>
      </c>
      <c r="BB30" t="s">
        <v>3796</v>
      </c>
      <c r="BC30" t="s">
        <v>3797</v>
      </c>
      <c r="BD30" t="s">
        <v>5014</v>
      </c>
      <c r="BE30" t="s">
        <v>5015</v>
      </c>
      <c r="BF30" t="s">
        <v>5021</v>
      </c>
      <c r="BG30" t="s">
        <v>5025</v>
      </c>
      <c r="BH30" t="s">
        <v>4947</v>
      </c>
      <c r="BI30" t="s">
        <v>195</v>
      </c>
      <c r="BJ30" t="s">
        <v>195</v>
      </c>
      <c r="BK30" t="s">
        <v>3773</v>
      </c>
      <c r="BL30" t="s">
        <v>5018</v>
      </c>
      <c r="BM30" t="s">
        <v>4949</v>
      </c>
      <c r="BN30" t="s">
        <v>7</v>
      </c>
      <c r="BO30" t="s">
        <v>4950</v>
      </c>
      <c r="BP30" s="440" t="str">
        <f t="shared" si="0"/>
        <v>WA.2378.EBC.954.102.B.521211</v>
      </c>
    </row>
    <row r="31" spans="1:68">
      <c r="A31" t="s">
        <v>4935</v>
      </c>
      <c r="B31" t="s">
        <v>4936</v>
      </c>
      <c r="C31" t="s">
        <v>4937</v>
      </c>
      <c r="D31" t="s">
        <v>3795</v>
      </c>
      <c r="E31" t="s">
        <v>197</v>
      </c>
      <c r="F31" t="s">
        <v>3861</v>
      </c>
      <c r="G31" t="s">
        <v>2290</v>
      </c>
      <c r="H31" t="s">
        <v>4938</v>
      </c>
      <c r="I31">
        <v>78</v>
      </c>
      <c r="J31" t="s">
        <v>5012</v>
      </c>
      <c r="K31">
        <v>78</v>
      </c>
      <c r="L31" t="s">
        <v>1098</v>
      </c>
      <c r="M31" t="s">
        <v>8</v>
      </c>
      <c r="N31" t="s">
        <v>2397</v>
      </c>
      <c r="O31" t="s">
        <v>503</v>
      </c>
      <c r="P31" t="s">
        <v>8</v>
      </c>
      <c r="Q31" t="s">
        <v>4570</v>
      </c>
      <c r="R31" t="s">
        <v>4940</v>
      </c>
      <c r="S31" t="s">
        <v>195</v>
      </c>
      <c r="T31" t="s">
        <v>4570</v>
      </c>
      <c r="U31" t="s">
        <v>4570</v>
      </c>
      <c r="V31" t="s">
        <v>4496</v>
      </c>
      <c r="W31" t="s">
        <v>4570</v>
      </c>
      <c r="X31" t="s">
        <v>5026</v>
      </c>
      <c r="Y31" t="s">
        <v>5007</v>
      </c>
      <c r="Z31" t="s">
        <v>8</v>
      </c>
      <c r="AA31">
        <v>0</v>
      </c>
      <c r="AB31" t="s">
        <v>195</v>
      </c>
      <c r="AC31">
        <v>0</v>
      </c>
      <c r="AD31" t="s">
        <v>195</v>
      </c>
      <c r="AE31">
        <v>0</v>
      </c>
      <c r="AF31" t="s">
        <v>195</v>
      </c>
      <c r="AG31">
        <v>0</v>
      </c>
      <c r="AH31" t="s">
        <v>195</v>
      </c>
      <c r="AI31">
        <v>10</v>
      </c>
      <c r="AJ31" t="s">
        <v>106</v>
      </c>
      <c r="AK31">
        <v>1000000</v>
      </c>
      <c r="AL31">
        <v>10000000</v>
      </c>
      <c r="AM31" t="s">
        <v>195</v>
      </c>
      <c r="AN31">
        <v>0</v>
      </c>
      <c r="AO31" t="s">
        <v>4943</v>
      </c>
      <c r="AP31">
        <v>0</v>
      </c>
      <c r="AQ31">
        <v>0</v>
      </c>
      <c r="AR31">
        <v>963605</v>
      </c>
      <c r="AS31">
        <v>253102</v>
      </c>
      <c r="AT31">
        <v>769310</v>
      </c>
      <c r="AU31">
        <v>584127</v>
      </c>
      <c r="AV31">
        <v>416667</v>
      </c>
      <c r="AW31">
        <v>416667</v>
      </c>
      <c r="AX31">
        <v>570078</v>
      </c>
      <c r="AY31">
        <v>437694</v>
      </c>
      <c r="AZ31">
        <v>405417</v>
      </c>
      <c r="BA31">
        <v>5183333</v>
      </c>
      <c r="BB31" t="s">
        <v>3796</v>
      </c>
      <c r="BC31" t="s">
        <v>3797</v>
      </c>
      <c r="BD31" t="s">
        <v>5014</v>
      </c>
      <c r="BE31" t="s">
        <v>5015</v>
      </c>
      <c r="BF31" t="s">
        <v>5027</v>
      </c>
      <c r="BG31" t="s">
        <v>5028</v>
      </c>
      <c r="BH31" t="s">
        <v>4947</v>
      </c>
      <c r="BI31" t="s">
        <v>195</v>
      </c>
      <c r="BJ31" t="s">
        <v>195</v>
      </c>
      <c r="BK31" t="s">
        <v>3773</v>
      </c>
      <c r="BL31" t="s">
        <v>5018</v>
      </c>
      <c r="BM31" t="s">
        <v>4949</v>
      </c>
      <c r="BN31" t="s">
        <v>7</v>
      </c>
      <c r="BO31" t="s">
        <v>4950</v>
      </c>
      <c r="BP31" s="440" t="str">
        <f t="shared" si="0"/>
        <v>WA.2378.EBC.954.103.A.521211</v>
      </c>
    </row>
    <row r="32" spans="1:68">
      <c r="A32" t="s">
        <v>4935</v>
      </c>
      <c r="B32" t="s">
        <v>4936</v>
      </c>
      <c r="C32" t="s">
        <v>4937</v>
      </c>
      <c r="D32" t="s">
        <v>3795</v>
      </c>
      <c r="E32" t="s">
        <v>197</v>
      </c>
      <c r="F32" t="s">
        <v>3861</v>
      </c>
      <c r="G32" t="s">
        <v>2290</v>
      </c>
      <c r="H32" t="s">
        <v>4938</v>
      </c>
      <c r="I32">
        <v>78</v>
      </c>
      <c r="J32" t="s">
        <v>5012</v>
      </c>
      <c r="K32">
        <v>78</v>
      </c>
      <c r="L32" t="s">
        <v>1098</v>
      </c>
      <c r="M32" t="s">
        <v>508</v>
      </c>
      <c r="N32" t="s">
        <v>2422</v>
      </c>
      <c r="O32" t="s">
        <v>503</v>
      </c>
      <c r="P32" t="s">
        <v>8</v>
      </c>
      <c r="Q32" t="s">
        <v>4570</v>
      </c>
      <c r="R32" t="s">
        <v>4940</v>
      </c>
      <c r="S32" t="s">
        <v>195</v>
      </c>
      <c r="T32" t="s">
        <v>4570</v>
      </c>
      <c r="U32" t="s">
        <v>4570</v>
      </c>
      <c r="V32" t="s">
        <v>4496</v>
      </c>
      <c r="W32" t="s">
        <v>4570</v>
      </c>
      <c r="X32" t="s">
        <v>5029</v>
      </c>
      <c r="Y32" t="s">
        <v>5007</v>
      </c>
      <c r="Z32" t="s">
        <v>8</v>
      </c>
      <c r="AA32">
        <v>0</v>
      </c>
      <c r="AB32" t="s">
        <v>195</v>
      </c>
      <c r="AC32">
        <v>0</v>
      </c>
      <c r="AD32" t="s">
        <v>195</v>
      </c>
      <c r="AE32">
        <v>0</v>
      </c>
      <c r="AF32" t="s">
        <v>195</v>
      </c>
      <c r="AG32">
        <v>0</v>
      </c>
      <c r="AH32" t="s">
        <v>195</v>
      </c>
      <c r="AI32">
        <v>10</v>
      </c>
      <c r="AJ32" t="s">
        <v>106</v>
      </c>
      <c r="AK32">
        <v>1000000</v>
      </c>
      <c r="AL32">
        <v>10000000</v>
      </c>
      <c r="AM32" t="s">
        <v>195</v>
      </c>
      <c r="AN32">
        <v>0</v>
      </c>
      <c r="AO32" t="s">
        <v>4943</v>
      </c>
      <c r="AP32">
        <v>0</v>
      </c>
      <c r="AQ32">
        <v>0</v>
      </c>
      <c r="AR32">
        <v>963605</v>
      </c>
      <c r="AS32">
        <v>253102</v>
      </c>
      <c r="AT32">
        <v>769310</v>
      </c>
      <c r="AU32">
        <v>584127</v>
      </c>
      <c r="AV32">
        <v>416667</v>
      </c>
      <c r="AW32">
        <v>416667</v>
      </c>
      <c r="AX32">
        <v>570078</v>
      </c>
      <c r="AY32">
        <v>437694</v>
      </c>
      <c r="AZ32">
        <v>405417</v>
      </c>
      <c r="BA32">
        <v>5183333</v>
      </c>
      <c r="BB32" t="s">
        <v>3796</v>
      </c>
      <c r="BC32" t="s">
        <v>3797</v>
      </c>
      <c r="BD32" t="s">
        <v>5014</v>
      </c>
      <c r="BE32" t="s">
        <v>5015</v>
      </c>
      <c r="BF32" t="s">
        <v>5027</v>
      </c>
      <c r="BG32" t="s">
        <v>5030</v>
      </c>
      <c r="BH32" t="s">
        <v>4947</v>
      </c>
      <c r="BI32" t="s">
        <v>195</v>
      </c>
      <c r="BJ32" t="s">
        <v>195</v>
      </c>
      <c r="BK32" t="s">
        <v>3773</v>
      </c>
      <c r="BL32" t="s">
        <v>5018</v>
      </c>
      <c r="BM32" t="s">
        <v>4949</v>
      </c>
      <c r="BN32" t="s">
        <v>7</v>
      </c>
      <c r="BO32" t="s">
        <v>4950</v>
      </c>
      <c r="BP32" s="440" t="str">
        <f t="shared" si="0"/>
        <v>WA.2378.EBC.954.103.B.521211</v>
      </c>
    </row>
    <row r="33" spans="1:68">
      <c r="A33" t="s">
        <v>5010</v>
      </c>
      <c r="B33" t="s">
        <v>4936</v>
      </c>
      <c r="C33" t="s">
        <v>4937</v>
      </c>
      <c r="D33" t="s">
        <v>3795</v>
      </c>
      <c r="E33" t="s">
        <v>197</v>
      </c>
      <c r="F33" t="s">
        <v>3861</v>
      </c>
      <c r="G33" t="s">
        <v>2290</v>
      </c>
      <c r="H33" t="s">
        <v>4938</v>
      </c>
      <c r="I33">
        <v>78</v>
      </c>
      <c r="J33" t="s">
        <v>5012</v>
      </c>
      <c r="K33">
        <v>78</v>
      </c>
      <c r="L33" t="s">
        <v>805</v>
      </c>
      <c r="M33" t="s">
        <v>8</v>
      </c>
      <c r="N33" t="s">
        <v>2298</v>
      </c>
      <c r="O33" t="s">
        <v>503</v>
      </c>
      <c r="P33" t="s">
        <v>8</v>
      </c>
      <c r="Q33" t="s">
        <v>4570</v>
      </c>
      <c r="R33" t="s">
        <v>4940</v>
      </c>
      <c r="S33" t="s">
        <v>195</v>
      </c>
      <c r="T33" t="s">
        <v>4570</v>
      </c>
      <c r="U33" t="s">
        <v>4570</v>
      </c>
      <c r="V33" t="s">
        <v>4496</v>
      </c>
      <c r="W33" t="s">
        <v>4570</v>
      </c>
      <c r="X33" t="s">
        <v>5013</v>
      </c>
      <c r="Y33" t="s">
        <v>5007</v>
      </c>
      <c r="Z33" t="s">
        <v>8</v>
      </c>
      <c r="AA33">
        <v>0</v>
      </c>
      <c r="AB33" t="s">
        <v>195</v>
      </c>
      <c r="AC33">
        <v>0</v>
      </c>
      <c r="AD33" t="s">
        <v>195</v>
      </c>
      <c r="AE33">
        <v>0</v>
      </c>
      <c r="AF33" t="s">
        <v>195</v>
      </c>
      <c r="AG33">
        <v>0</v>
      </c>
      <c r="AH33" t="s">
        <v>195</v>
      </c>
      <c r="AI33">
        <v>10</v>
      </c>
      <c r="AJ33" t="s">
        <v>106</v>
      </c>
      <c r="AK33">
        <v>1000000</v>
      </c>
      <c r="AL33">
        <v>10000000</v>
      </c>
      <c r="AM33" t="s">
        <v>195</v>
      </c>
      <c r="AN33">
        <v>0</v>
      </c>
      <c r="AO33" t="s">
        <v>5011</v>
      </c>
      <c r="AP33">
        <v>0</v>
      </c>
      <c r="AQ33">
        <v>0</v>
      </c>
      <c r="AR33">
        <v>166441</v>
      </c>
      <c r="AS33">
        <v>44683</v>
      </c>
      <c r="AT33">
        <v>0</v>
      </c>
      <c r="AU33">
        <v>638236</v>
      </c>
      <c r="AV33">
        <v>165327</v>
      </c>
      <c r="AW33">
        <v>99196</v>
      </c>
      <c r="AX33">
        <v>604722</v>
      </c>
      <c r="AY33">
        <v>472109</v>
      </c>
      <c r="AZ33">
        <v>495980</v>
      </c>
      <c r="BA33">
        <v>7313306</v>
      </c>
      <c r="BB33" t="s">
        <v>3796</v>
      </c>
      <c r="BC33" t="s">
        <v>3797</v>
      </c>
      <c r="BD33" t="s">
        <v>5014</v>
      </c>
      <c r="BE33" t="s">
        <v>5015</v>
      </c>
      <c r="BF33" t="s">
        <v>5016</v>
      </c>
      <c r="BG33" t="s">
        <v>5017</v>
      </c>
      <c r="BH33" t="s">
        <v>4947</v>
      </c>
      <c r="BI33" t="s">
        <v>195</v>
      </c>
      <c r="BJ33" t="s">
        <v>195</v>
      </c>
      <c r="BK33" t="s">
        <v>3773</v>
      </c>
      <c r="BL33" t="s">
        <v>5018</v>
      </c>
      <c r="BM33" t="s">
        <v>4949</v>
      </c>
      <c r="BN33" t="s">
        <v>7</v>
      </c>
      <c r="BO33" t="s">
        <v>4950</v>
      </c>
      <c r="BP33" s="440" t="str">
        <f t="shared" si="0"/>
        <v>WA.2378.EBC.954.101.A.521211</v>
      </c>
    </row>
    <row r="34" spans="1:68">
      <c r="A34" t="s">
        <v>5010</v>
      </c>
      <c r="B34" t="s">
        <v>4936</v>
      </c>
      <c r="C34" t="s">
        <v>4937</v>
      </c>
      <c r="D34" t="s">
        <v>3795</v>
      </c>
      <c r="E34" t="s">
        <v>197</v>
      </c>
      <c r="F34" t="s">
        <v>3861</v>
      </c>
      <c r="G34" t="s">
        <v>2290</v>
      </c>
      <c r="H34" t="s">
        <v>4938</v>
      </c>
      <c r="I34">
        <v>78</v>
      </c>
      <c r="J34" t="s">
        <v>5012</v>
      </c>
      <c r="K34">
        <v>78</v>
      </c>
      <c r="L34" t="s">
        <v>1081</v>
      </c>
      <c r="M34" t="s">
        <v>8</v>
      </c>
      <c r="N34" t="s">
        <v>156</v>
      </c>
      <c r="O34" t="s">
        <v>503</v>
      </c>
      <c r="P34" t="s">
        <v>8</v>
      </c>
      <c r="Q34" t="s">
        <v>4570</v>
      </c>
      <c r="R34" t="s">
        <v>4940</v>
      </c>
      <c r="S34" t="s">
        <v>195</v>
      </c>
      <c r="T34" t="s">
        <v>4570</v>
      </c>
      <c r="U34" t="s">
        <v>4570</v>
      </c>
      <c r="V34" t="s">
        <v>4496</v>
      </c>
      <c r="W34" t="s">
        <v>4570</v>
      </c>
      <c r="X34" t="s">
        <v>5019</v>
      </c>
      <c r="Y34" t="s">
        <v>5020</v>
      </c>
      <c r="Z34" t="s">
        <v>8</v>
      </c>
      <c r="AA34">
        <v>0</v>
      </c>
      <c r="AB34" t="s">
        <v>195</v>
      </c>
      <c r="AC34">
        <v>0</v>
      </c>
      <c r="AD34" t="s">
        <v>195</v>
      </c>
      <c r="AE34">
        <v>0</v>
      </c>
      <c r="AF34" t="s">
        <v>195</v>
      </c>
      <c r="AG34">
        <v>0</v>
      </c>
      <c r="AH34" t="s">
        <v>195</v>
      </c>
      <c r="AI34">
        <v>20</v>
      </c>
      <c r="AJ34" t="s">
        <v>106</v>
      </c>
      <c r="AK34">
        <v>1000000</v>
      </c>
      <c r="AL34">
        <v>20000000</v>
      </c>
      <c r="AM34" t="s">
        <v>195</v>
      </c>
      <c r="AN34">
        <v>0</v>
      </c>
      <c r="AO34" t="s">
        <v>5011</v>
      </c>
      <c r="AP34">
        <v>0</v>
      </c>
      <c r="AQ34">
        <v>0</v>
      </c>
      <c r="AR34">
        <v>1581024</v>
      </c>
      <c r="AS34">
        <v>1907009</v>
      </c>
      <c r="AT34">
        <v>0</v>
      </c>
      <c r="AU34">
        <v>284300</v>
      </c>
      <c r="AV34">
        <v>166667</v>
      </c>
      <c r="AW34">
        <v>166667</v>
      </c>
      <c r="AX34">
        <v>166667</v>
      </c>
      <c r="AY34">
        <v>250000</v>
      </c>
      <c r="AZ34">
        <v>477667</v>
      </c>
      <c r="BA34">
        <v>14999999</v>
      </c>
      <c r="BB34" t="s">
        <v>3796</v>
      </c>
      <c r="BC34" t="s">
        <v>3797</v>
      </c>
      <c r="BD34" t="s">
        <v>5014</v>
      </c>
      <c r="BE34" t="s">
        <v>5015</v>
      </c>
      <c r="BF34" t="s">
        <v>5021</v>
      </c>
      <c r="BG34" t="s">
        <v>5022</v>
      </c>
      <c r="BH34" t="s">
        <v>4947</v>
      </c>
      <c r="BI34" t="s">
        <v>195</v>
      </c>
      <c r="BJ34" t="s">
        <v>195</v>
      </c>
      <c r="BK34" t="s">
        <v>3773</v>
      </c>
      <c r="BL34" t="s">
        <v>5023</v>
      </c>
      <c r="BM34" t="s">
        <v>4949</v>
      </c>
      <c r="BN34" t="s">
        <v>7</v>
      </c>
      <c r="BO34" t="s">
        <v>4950</v>
      </c>
      <c r="BP34" s="440" t="str">
        <f t="shared" si="0"/>
        <v>WA.2378.EBC.954.102.A.521211</v>
      </c>
    </row>
    <row r="35" spans="1:68">
      <c r="A35" t="s">
        <v>5010</v>
      </c>
      <c r="B35" t="s">
        <v>4936</v>
      </c>
      <c r="C35" t="s">
        <v>4937</v>
      </c>
      <c r="D35" t="s">
        <v>3795</v>
      </c>
      <c r="E35" t="s">
        <v>197</v>
      </c>
      <c r="F35" t="s">
        <v>3861</v>
      </c>
      <c r="G35" t="s">
        <v>2290</v>
      </c>
      <c r="H35" t="s">
        <v>4938</v>
      </c>
      <c r="I35">
        <v>78</v>
      </c>
      <c r="J35" t="s">
        <v>5012</v>
      </c>
      <c r="K35">
        <v>78</v>
      </c>
      <c r="L35" t="s">
        <v>1081</v>
      </c>
      <c r="M35" t="s">
        <v>508</v>
      </c>
      <c r="N35" t="s">
        <v>157</v>
      </c>
      <c r="O35" t="s">
        <v>503</v>
      </c>
      <c r="P35" t="s">
        <v>8</v>
      </c>
      <c r="Q35" t="s">
        <v>4570</v>
      </c>
      <c r="R35" t="s">
        <v>4940</v>
      </c>
      <c r="S35" t="s">
        <v>195</v>
      </c>
      <c r="T35" t="s">
        <v>4570</v>
      </c>
      <c r="U35" t="s">
        <v>4570</v>
      </c>
      <c r="V35" t="s">
        <v>4496</v>
      </c>
      <c r="W35" t="s">
        <v>4570</v>
      </c>
      <c r="X35" t="s">
        <v>5024</v>
      </c>
      <c r="Y35" t="s">
        <v>5007</v>
      </c>
      <c r="Z35" t="s">
        <v>8</v>
      </c>
      <c r="AA35">
        <v>0</v>
      </c>
      <c r="AB35" t="s">
        <v>195</v>
      </c>
      <c r="AC35">
        <v>0</v>
      </c>
      <c r="AD35" t="s">
        <v>195</v>
      </c>
      <c r="AE35">
        <v>0</v>
      </c>
      <c r="AF35" t="s">
        <v>195</v>
      </c>
      <c r="AG35">
        <v>0</v>
      </c>
      <c r="AH35" t="s">
        <v>195</v>
      </c>
      <c r="AI35">
        <v>8</v>
      </c>
      <c r="AJ35" t="s">
        <v>106</v>
      </c>
      <c r="AK35">
        <v>1000000</v>
      </c>
      <c r="AL35">
        <v>8000000</v>
      </c>
      <c r="AM35" t="s">
        <v>195</v>
      </c>
      <c r="AN35">
        <v>0</v>
      </c>
      <c r="AO35" t="s">
        <v>5011</v>
      </c>
      <c r="AP35">
        <v>0</v>
      </c>
      <c r="AQ35">
        <v>0</v>
      </c>
      <c r="AR35">
        <v>632410</v>
      </c>
      <c r="AS35">
        <v>762804</v>
      </c>
      <c r="AT35">
        <v>0</v>
      </c>
      <c r="AU35">
        <v>113720</v>
      </c>
      <c r="AV35">
        <v>66667</v>
      </c>
      <c r="AW35">
        <v>66667</v>
      </c>
      <c r="AX35">
        <v>66667</v>
      </c>
      <c r="AY35">
        <v>100000</v>
      </c>
      <c r="AZ35">
        <v>191067</v>
      </c>
      <c r="BA35">
        <v>5999998</v>
      </c>
      <c r="BB35" t="s">
        <v>3796</v>
      </c>
      <c r="BC35" t="s">
        <v>3797</v>
      </c>
      <c r="BD35" t="s">
        <v>5014</v>
      </c>
      <c r="BE35" t="s">
        <v>5015</v>
      </c>
      <c r="BF35" t="s">
        <v>5021</v>
      </c>
      <c r="BG35" t="s">
        <v>5025</v>
      </c>
      <c r="BH35" t="s">
        <v>4947</v>
      </c>
      <c r="BI35" t="s">
        <v>195</v>
      </c>
      <c r="BJ35" t="s">
        <v>195</v>
      </c>
      <c r="BK35" t="s">
        <v>3773</v>
      </c>
      <c r="BL35" t="s">
        <v>5018</v>
      </c>
      <c r="BM35" t="s">
        <v>4949</v>
      </c>
      <c r="BN35" t="s">
        <v>7</v>
      </c>
      <c r="BO35" t="s">
        <v>4950</v>
      </c>
      <c r="BP35" s="440" t="str">
        <f t="shared" si="0"/>
        <v>WA.2378.EBC.954.102.B.521211</v>
      </c>
    </row>
    <row r="36" spans="1:68">
      <c r="A36" t="s">
        <v>5010</v>
      </c>
      <c r="B36" t="s">
        <v>4936</v>
      </c>
      <c r="C36" t="s">
        <v>4937</v>
      </c>
      <c r="D36" t="s">
        <v>3795</v>
      </c>
      <c r="E36" t="s">
        <v>197</v>
      </c>
      <c r="F36" t="s">
        <v>3861</v>
      </c>
      <c r="G36" t="s">
        <v>2290</v>
      </c>
      <c r="H36" t="s">
        <v>4938</v>
      </c>
      <c r="I36">
        <v>78</v>
      </c>
      <c r="J36" t="s">
        <v>5012</v>
      </c>
      <c r="K36">
        <v>78</v>
      </c>
      <c r="L36" t="s">
        <v>1098</v>
      </c>
      <c r="M36" t="s">
        <v>8</v>
      </c>
      <c r="N36" t="s">
        <v>2397</v>
      </c>
      <c r="O36" t="s">
        <v>503</v>
      </c>
      <c r="P36" t="s">
        <v>8</v>
      </c>
      <c r="Q36" t="s">
        <v>4570</v>
      </c>
      <c r="R36" t="s">
        <v>4940</v>
      </c>
      <c r="S36" t="s">
        <v>195</v>
      </c>
      <c r="T36" t="s">
        <v>4570</v>
      </c>
      <c r="U36" t="s">
        <v>4570</v>
      </c>
      <c r="V36" t="s">
        <v>4496</v>
      </c>
      <c r="W36" t="s">
        <v>4570</v>
      </c>
      <c r="X36" t="s">
        <v>5026</v>
      </c>
      <c r="Y36" t="s">
        <v>5007</v>
      </c>
      <c r="Z36" t="s">
        <v>8</v>
      </c>
      <c r="AA36">
        <v>0</v>
      </c>
      <c r="AB36" t="s">
        <v>195</v>
      </c>
      <c r="AC36">
        <v>0</v>
      </c>
      <c r="AD36" t="s">
        <v>195</v>
      </c>
      <c r="AE36">
        <v>0</v>
      </c>
      <c r="AF36" t="s">
        <v>195</v>
      </c>
      <c r="AG36">
        <v>0</v>
      </c>
      <c r="AH36" t="s">
        <v>195</v>
      </c>
      <c r="AI36">
        <v>10</v>
      </c>
      <c r="AJ36" t="s">
        <v>106</v>
      </c>
      <c r="AK36">
        <v>1000000</v>
      </c>
      <c r="AL36">
        <v>10000000</v>
      </c>
      <c r="AM36" t="s">
        <v>195</v>
      </c>
      <c r="AN36">
        <v>0</v>
      </c>
      <c r="AO36" t="s">
        <v>5011</v>
      </c>
      <c r="AP36">
        <v>0</v>
      </c>
      <c r="AQ36">
        <v>0</v>
      </c>
      <c r="AR36">
        <v>464137</v>
      </c>
      <c r="AS36">
        <v>260913</v>
      </c>
      <c r="AT36">
        <v>0</v>
      </c>
      <c r="AU36">
        <v>37225</v>
      </c>
      <c r="AV36">
        <v>300694</v>
      </c>
      <c r="AW36">
        <v>300694</v>
      </c>
      <c r="AX36">
        <v>307921</v>
      </c>
      <c r="AY36">
        <v>310822</v>
      </c>
      <c r="AZ36">
        <v>337621</v>
      </c>
      <c r="BA36">
        <v>7679973</v>
      </c>
      <c r="BB36" t="s">
        <v>3796</v>
      </c>
      <c r="BC36" t="s">
        <v>3797</v>
      </c>
      <c r="BD36" t="s">
        <v>5014</v>
      </c>
      <c r="BE36" t="s">
        <v>5015</v>
      </c>
      <c r="BF36" t="s">
        <v>5027</v>
      </c>
      <c r="BG36" t="s">
        <v>5028</v>
      </c>
      <c r="BH36" t="s">
        <v>4947</v>
      </c>
      <c r="BI36" t="s">
        <v>195</v>
      </c>
      <c r="BJ36" t="s">
        <v>195</v>
      </c>
      <c r="BK36" t="s">
        <v>3773</v>
      </c>
      <c r="BL36" t="s">
        <v>5018</v>
      </c>
      <c r="BM36" t="s">
        <v>4949</v>
      </c>
      <c r="BN36" t="s">
        <v>7</v>
      </c>
      <c r="BO36" t="s">
        <v>4950</v>
      </c>
      <c r="BP36" s="440" t="str">
        <f t="shared" si="0"/>
        <v>WA.2378.EBC.954.103.A.521211</v>
      </c>
    </row>
    <row r="37" spans="1:68">
      <c r="A37" t="s">
        <v>5010</v>
      </c>
      <c r="B37" t="s">
        <v>4936</v>
      </c>
      <c r="C37" t="s">
        <v>4937</v>
      </c>
      <c r="D37" t="s">
        <v>3795</v>
      </c>
      <c r="E37" t="s">
        <v>197</v>
      </c>
      <c r="F37" t="s">
        <v>3861</v>
      </c>
      <c r="G37" t="s">
        <v>2290</v>
      </c>
      <c r="H37" t="s">
        <v>4938</v>
      </c>
      <c r="I37">
        <v>78</v>
      </c>
      <c r="J37" t="s">
        <v>5012</v>
      </c>
      <c r="K37">
        <v>78</v>
      </c>
      <c r="L37" t="s">
        <v>1098</v>
      </c>
      <c r="M37" t="s">
        <v>508</v>
      </c>
      <c r="N37" t="s">
        <v>2422</v>
      </c>
      <c r="O37" t="s">
        <v>503</v>
      </c>
      <c r="P37" t="s">
        <v>8</v>
      </c>
      <c r="Q37" t="s">
        <v>4570</v>
      </c>
      <c r="R37" t="s">
        <v>4940</v>
      </c>
      <c r="S37" t="s">
        <v>195</v>
      </c>
      <c r="T37" t="s">
        <v>4570</v>
      </c>
      <c r="U37" t="s">
        <v>4570</v>
      </c>
      <c r="V37" t="s">
        <v>4496</v>
      </c>
      <c r="W37" t="s">
        <v>4570</v>
      </c>
      <c r="X37" t="s">
        <v>5029</v>
      </c>
      <c r="Y37" t="s">
        <v>5007</v>
      </c>
      <c r="Z37" t="s">
        <v>8</v>
      </c>
      <c r="AA37">
        <v>0</v>
      </c>
      <c r="AB37" t="s">
        <v>195</v>
      </c>
      <c r="AC37">
        <v>0</v>
      </c>
      <c r="AD37" t="s">
        <v>195</v>
      </c>
      <c r="AE37">
        <v>0</v>
      </c>
      <c r="AF37" t="s">
        <v>195</v>
      </c>
      <c r="AG37">
        <v>0</v>
      </c>
      <c r="AH37" t="s">
        <v>195</v>
      </c>
      <c r="AI37">
        <v>10</v>
      </c>
      <c r="AJ37" t="s">
        <v>106</v>
      </c>
      <c r="AK37">
        <v>1000000</v>
      </c>
      <c r="AL37">
        <v>10000000</v>
      </c>
      <c r="AM37" t="s">
        <v>195</v>
      </c>
      <c r="AN37">
        <v>0</v>
      </c>
      <c r="AO37" t="s">
        <v>5011</v>
      </c>
      <c r="AP37">
        <v>0</v>
      </c>
      <c r="AQ37">
        <v>0</v>
      </c>
      <c r="AR37">
        <v>464137</v>
      </c>
      <c r="AS37">
        <v>260913</v>
      </c>
      <c r="AT37">
        <v>0</v>
      </c>
      <c r="AU37">
        <v>37225</v>
      </c>
      <c r="AV37">
        <v>300694</v>
      </c>
      <c r="AW37">
        <v>300694</v>
      </c>
      <c r="AX37">
        <v>307921</v>
      </c>
      <c r="AY37">
        <v>310822</v>
      </c>
      <c r="AZ37">
        <v>337621</v>
      </c>
      <c r="BA37">
        <v>7679973</v>
      </c>
      <c r="BB37" t="s">
        <v>3796</v>
      </c>
      <c r="BC37" t="s">
        <v>3797</v>
      </c>
      <c r="BD37" t="s">
        <v>5014</v>
      </c>
      <c r="BE37" t="s">
        <v>5015</v>
      </c>
      <c r="BF37" t="s">
        <v>5027</v>
      </c>
      <c r="BG37" t="s">
        <v>5030</v>
      </c>
      <c r="BH37" t="s">
        <v>4947</v>
      </c>
      <c r="BI37" t="s">
        <v>195</v>
      </c>
      <c r="BJ37" t="s">
        <v>195</v>
      </c>
      <c r="BK37" t="s">
        <v>3773</v>
      </c>
      <c r="BL37" t="s">
        <v>5018</v>
      </c>
      <c r="BM37" t="s">
        <v>4949</v>
      </c>
      <c r="BN37" t="s">
        <v>7</v>
      </c>
      <c r="BO37" t="s">
        <v>4950</v>
      </c>
      <c r="BP37" s="440" t="str">
        <f t="shared" si="0"/>
        <v>WA.2378.EBC.954.103.B.521211</v>
      </c>
    </row>
    <row r="38" spans="1:68">
      <c r="A38" t="s">
        <v>4935</v>
      </c>
      <c r="B38" t="s">
        <v>4936</v>
      </c>
      <c r="C38" t="s">
        <v>4937</v>
      </c>
      <c r="D38" t="s">
        <v>3795</v>
      </c>
      <c r="E38" t="s">
        <v>197</v>
      </c>
      <c r="F38" t="s">
        <v>3842</v>
      </c>
      <c r="G38" t="s">
        <v>2445</v>
      </c>
      <c r="H38" t="s">
        <v>4938</v>
      </c>
      <c r="I38">
        <v>5</v>
      </c>
      <c r="J38" t="s">
        <v>5031</v>
      </c>
      <c r="K38">
        <v>1</v>
      </c>
      <c r="L38" t="s">
        <v>805</v>
      </c>
      <c r="M38" t="s">
        <v>508</v>
      </c>
      <c r="N38" t="s">
        <v>123</v>
      </c>
      <c r="O38" t="s">
        <v>503</v>
      </c>
      <c r="P38" t="s">
        <v>8</v>
      </c>
      <c r="Q38" t="s">
        <v>4570</v>
      </c>
      <c r="R38" t="s">
        <v>4940</v>
      </c>
      <c r="S38" t="s">
        <v>195</v>
      </c>
      <c r="T38" t="s">
        <v>4570</v>
      </c>
      <c r="U38" t="s">
        <v>4570</v>
      </c>
      <c r="V38" t="s">
        <v>4496</v>
      </c>
      <c r="W38" t="s">
        <v>4570</v>
      </c>
      <c r="X38" t="s">
        <v>5032</v>
      </c>
      <c r="Y38" t="s">
        <v>5033</v>
      </c>
      <c r="Z38" t="s">
        <v>8</v>
      </c>
      <c r="AA38">
        <v>0</v>
      </c>
      <c r="AB38" t="s">
        <v>195</v>
      </c>
      <c r="AC38">
        <v>0</v>
      </c>
      <c r="AD38" t="s">
        <v>195</v>
      </c>
      <c r="AE38">
        <v>0</v>
      </c>
      <c r="AF38" t="s">
        <v>195</v>
      </c>
      <c r="AG38">
        <v>0</v>
      </c>
      <c r="AH38" t="s">
        <v>195</v>
      </c>
      <c r="AI38">
        <v>40</v>
      </c>
      <c r="AJ38" t="s">
        <v>832</v>
      </c>
      <c r="AK38">
        <v>100000</v>
      </c>
      <c r="AL38">
        <v>4000000</v>
      </c>
      <c r="AM38" t="s">
        <v>195</v>
      </c>
      <c r="AN38">
        <v>0</v>
      </c>
      <c r="AO38" t="s">
        <v>4943</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5034</v>
      </c>
      <c r="BG38" t="s">
        <v>5035</v>
      </c>
      <c r="BH38" t="s">
        <v>4947</v>
      </c>
      <c r="BI38" t="s">
        <v>195</v>
      </c>
      <c r="BJ38" t="s">
        <v>195</v>
      </c>
      <c r="BK38" t="s">
        <v>3773</v>
      </c>
      <c r="BL38" t="s">
        <v>5036</v>
      </c>
      <c r="BM38" t="s">
        <v>4949</v>
      </c>
      <c r="BN38" t="s">
        <v>7</v>
      </c>
      <c r="BO38" t="s">
        <v>4950</v>
      </c>
      <c r="BP38" s="440" t="str">
        <f t="shared" si="0"/>
        <v>WA.2378.EBD.952.101.B.521211</v>
      </c>
    </row>
    <row r="39" spans="1:68">
      <c r="A39" t="s">
        <v>4935</v>
      </c>
      <c r="B39" t="s">
        <v>4936</v>
      </c>
      <c r="C39" t="s">
        <v>4937</v>
      </c>
      <c r="D39" t="s">
        <v>3795</v>
      </c>
      <c r="E39" t="s">
        <v>197</v>
      </c>
      <c r="F39" t="s">
        <v>3842</v>
      </c>
      <c r="G39" t="s">
        <v>2445</v>
      </c>
      <c r="H39" t="s">
        <v>4938</v>
      </c>
      <c r="I39">
        <v>5</v>
      </c>
      <c r="J39" t="s">
        <v>5031</v>
      </c>
      <c r="K39">
        <v>1</v>
      </c>
      <c r="L39" t="s">
        <v>805</v>
      </c>
      <c r="M39" t="s">
        <v>508</v>
      </c>
      <c r="N39" t="s">
        <v>123</v>
      </c>
      <c r="O39" t="s">
        <v>503</v>
      </c>
      <c r="P39" t="s">
        <v>8</v>
      </c>
      <c r="Q39" t="s">
        <v>4570</v>
      </c>
      <c r="R39" t="s">
        <v>4940</v>
      </c>
      <c r="S39" t="s">
        <v>195</v>
      </c>
      <c r="T39" t="s">
        <v>4570</v>
      </c>
      <c r="U39" t="s">
        <v>4570</v>
      </c>
      <c r="V39" t="s">
        <v>4951</v>
      </c>
      <c r="W39" t="s">
        <v>4496</v>
      </c>
      <c r="X39" t="s">
        <v>5037</v>
      </c>
      <c r="Y39" t="s">
        <v>5038</v>
      </c>
      <c r="Z39" t="s">
        <v>8</v>
      </c>
      <c r="AA39">
        <v>0</v>
      </c>
      <c r="AB39" t="s">
        <v>195</v>
      </c>
      <c r="AC39">
        <v>0</v>
      </c>
      <c r="AD39" t="s">
        <v>195</v>
      </c>
      <c r="AE39">
        <v>0</v>
      </c>
      <c r="AF39" t="s">
        <v>195</v>
      </c>
      <c r="AG39">
        <v>0</v>
      </c>
      <c r="AH39" t="s">
        <v>195</v>
      </c>
      <c r="AI39">
        <v>10</v>
      </c>
      <c r="AJ39" t="s">
        <v>832</v>
      </c>
      <c r="AK39">
        <v>1000000</v>
      </c>
      <c r="AL39">
        <v>10000000</v>
      </c>
      <c r="AM39" t="s">
        <v>195</v>
      </c>
      <c r="AN39">
        <v>0</v>
      </c>
      <c r="AO39" t="s">
        <v>4943</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5034</v>
      </c>
      <c r="BG39" t="s">
        <v>5035</v>
      </c>
      <c r="BH39" t="s">
        <v>4947</v>
      </c>
      <c r="BI39" t="s">
        <v>195</v>
      </c>
      <c r="BJ39" t="s">
        <v>195</v>
      </c>
      <c r="BK39" t="s">
        <v>3773</v>
      </c>
      <c r="BL39" t="s">
        <v>5039</v>
      </c>
      <c r="BM39" t="s">
        <v>4949</v>
      </c>
      <c r="BN39" t="s">
        <v>7</v>
      </c>
      <c r="BO39" t="s">
        <v>4950</v>
      </c>
      <c r="BP39" s="440" t="str">
        <f t="shared" si="0"/>
        <v>WA.2378.EBD.952.101.B.521211</v>
      </c>
    </row>
    <row r="40" spans="1:68">
      <c r="A40" t="s">
        <v>4935</v>
      </c>
      <c r="B40" t="s">
        <v>4936</v>
      </c>
      <c r="C40" t="s">
        <v>4937</v>
      </c>
      <c r="D40" t="s">
        <v>3795</v>
      </c>
      <c r="E40" t="s">
        <v>197</v>
      </c>
      <c r="F40" t="s">
        <v>3842</v>
      </c>
      <c r="G40" t="s">
        <v>2445</v>
      </c>
      <c r="H40" t="s">
        <v>4938</v>
      </c>
      <c r="I40">
        <v>5</v>
      </c>
      <c r="J40" t="s">
        <v>5031</v>
      </c>
      <c r="K40">
        <v>1</v>
      </c>
      <c r="L40" t="s">
        <v>805</v>
      </c>
      <c r="M40" t="s">
        <v>509</v>
      </c>
      <c r="N40" t="s">
        <v>124</v>
      </c>
      <c r="O40" t="s">
        <v>503</v>
      </c>
      <c r="P40" t="s">
        <v>8</v>
      </c>
      <c r="Q40" t="s">
        <v>4570</v>
      </c>
      <c r="R40" t="s">
        <v>4940</v>
      </c>
      <c r="S40" t="s">
        <v>195</v>
      </c>
      <c r="T40" t="s">
        <v>4570</v>
      </c>
      <c r="U40" t="s">
        <v>4570</v>
      </c>
      <c r="V40" t="s">
        <v>4496</v>
      </c>
      <c r="W40" t="s">
        <v>4570</v>
      </c>
      <c r="X40" t="s">
        <v>5040</v>
      </c>
      <c r="Y40" t="s">
        <v>5041</v>
      </c>
      <c r="Z40" t="s">
        <v>8</v>
      </c>
      <c r="AA40">
        <v>0</v>
      </c>
      <c r="AB40" t="s">
        <v>195</v>
      </c>
      <c r="AC40">
        <v>0</v>
      </c>
      <c r="AD40" t="s">
        <v>195</v>
      </c>
      <c r="AE40">
        <v>0</v>
      </c>
      <c r="AF40" t="s">
        <v>195</v>
      </c>
      <c r="AG40">
        <v>0</v>
      </c>
      <c r="AH40" t="s">
        <v>195</v>
      </c>
      <c r="AI40">
        <v>25</v>
      </c>
      <c r="AJ40" t="s">
        <v>832</v>
      </c>
      <c r="AK40">
        <v>100000</v>
      </c>
      <c r="AL40">
        <v>2500000</v>
      </c>
      <c r="AM40" t="s">
        <v>195</v>
      </c>
      <c r="AN40">
        <v>0</v>
      </c>
      <c r="AO40" t="s">
        <v>4943</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5034</v>
      </c>
      <c r="BG40" t="s">
        <v>5042</v>
      </c>
      <c r="BH40" t="s">
        <v>4947</v>
      </c>
      <c r="BI40" t="s">
        <v>195</v>
      </c>
      <c r="BJ40" t="s">
        <v>195</v>
      </c>
      <c r="BK40" t="s">
        <v>3773</v>
      </c>
      <c r="BL40" t="s">
        <v>5043</v>
      </c>
      <c r="BM40" t="s">
        <v>4949</v>
      </c>
      <c r="BN40" t="s">
        <v>7</v>
      </c>
      <c r="BO40" t="s">
        <v>4950</v>
      </c>
      <c r="BP40" s="440" t="str">
        <f t="shared" si="0"/>
        <v>WA.2378.EBD.952.101.C.521211</v>
      </c>
    </row>
    <row r="41" spans="1:68">
      <c r="A41" t="s">
        <v>4935</v>
      </c>
      <c r="B41" t="s">
        <v>4936</v>
      </c>
      <c r="C41" t="s">
        <v>4937</v>
      </c>
      <c r="D41" t="s">
        <v>3795</v>
      </c>
      <c r="E41" t="s">
        <v>197</v>
      </c>
      <c r="F41" t="s">
        <v>3842</v>
      </c>
      <c r="G41" t="s">
        <v>2445</v>
      </c>
      <c r="H41" t="s">
        <v>4938</v>
      </c>
      <c r="I41">
        <v>5</v>
      </c>
      <c r="J41" t="s">
        <v>5031</v>
      </c>
      <c r="K41">
        <v>1</v>
      </c>
      <c r="L41" t="s">
        <v>805</v>
      </c>
      <c r="M41" t="s">
        <v>509</v>
      </c>
      <c r="N41" t="s">
        <v>124</v>
      </c>
      <c r="O41" t="s">
        <v>503</v>
      </c>
      <c r="P41" t="s">
        <v>8</v>
      </c>
      <c r="Q41" t="s">
        <v>4570</v>
      </c>
      <c r="R41" t="s">
        <v>4940</v>
      </c>
      <c r="S41" t="s">
        <v>195</v>
      </c>
      <c r="T41" t="s">
        <v>4570</v>
      </c>
      <c r="U41" t="s">
        <v>4570</v>
      </c>
      <c r="V41" t="s">
        <v>4951</v>
      </c>
      <c r="W41" t="s">
        <v>4496</v>
      </c>
      <c r="X41" t="s">
        <v>5044</v>
      </c>
      <c r="Y41" t="s">
        <v>5045</v>
      </c>
      <c r="Z41" t="s">
        <v>8</v>
      </c>
      <c r="AA41">
        <v>0</v>
      </c>
      <c r="AB41" t="s">
        <v>195</v>
      </c>
      <c r="AC41">
        <v>0</v>
      </c>
      <c r="AD41" t="s">
        <v>195</v>
      </c>
      <c r="AE41">
        <v>0</v>
      </c>
      <c r="AF41" t="s">
        <v>195</v>
      </c>
      <c r="AG41">
        <v>0</v>
      </c>
      <c r="AH41" t="s">
        <v>195</v>
      </c>
      <c r="AI41">
        <v>113</v>
      </c>
      <c r="AJ41" t="s">
        <v>832</v>
      </c>
      <c r="AK41">
        <v>100000</v>
      </c>
      <c r="AL41">
        <v>11300000</v>
      </c>
      <c r="AM41" t="s">
        <v>195</v>
      </c>
      <c r="AN41">
        <v>0</v>
      </c>
      <c r="AO41" t="s">
        <v>4943</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5034</v>
      </c>
      <c r="BG41" t="s">
        <v>5042</v>
      </c>
      <c r="BH41" t="s">
        <v>4947</v>
      </c>
      <c r="BI41" t="s">
        <v>195</v>
      </c>
      <c r="BJ41" t="s">
        <v>195</v>
      </c>
      <c r="BK41" t="s">
        <v>3773</v>
      </c>
      <c r="BL41" t="s">
        <v>5046</v>
      </c>
      <c r="BM41" t="s">
        <v>4949</v>
      </c>
      <c r="BN41" t="s">
        <v>7</v>
      </c>
      <c r="BO41" t="s">
        <v>4950</v>
      </c>
      <c r="BP41" s="440" t="str">
        <f t="shared" si="0"/>
        <v>WA.2378.EBD.952.101.C.521211</v>
      </c>
    </row>
    <row r="42" spans="1:68">
      <c r="A42" t="s">
        <v>4935</v>
      </c>
      <c r="B42" t="s">
        <v>4936</v>
      </c>
      <c r="C42" t="s">
        <v>4937</v>
      </c>
      <c r="D42" t="s">
        <v>3795</v>
      </c>
      <c r="E42" t="s">
        <v>197</v>
      </c>
      <c r="F42" t="s">
        <v>3842</v>
      </c>
      <c r="G42" t="s">
        <v>2445</v>
      </c>
      <c r="H42" t="s">
        <v>4938</v>
      </c>
      <c r="I42">
        <v>5</v>
      </c>
      <c r="J42" t="s">
        <v>5031</v>
      </c>
      <c r="K42">
        <v>1</v>
      </c>
      <c r="L42" t="s">
        <v>805</v>
      </c>
      <c r="M42" t="s">
        <v>511</v>
      </c>
      <c r="N42" t="s">
        <v>125</v>
      </c>
      <c r="O42" t="s">
        <v>503</v>
      </c>
      <c r="P42" t="s">
        <v>8</v>
      </c>
      <c r="Q42" t="s">
        <v>4570</v>
      </c>
      <c r="R42" t="s">
        <v>4940</v>
      </c>
      <c r="S42" t="s">
        <v>195</v>
      </c>
      <c r="T42" t="s">
        <v>4570</v>
      </c>
      <c r="U42" t="s">
        <v>4570</v>
      </c>
      <c r="V42" t="s">
        <v>4496</v>
      </c>
      <c r="W42" t="s">
        <v>4570</v>
      </c>
      <c r="X42" t="s">
        <v>5047</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4943</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5034</v>
      </c>
      <c r="BG42" t="s">
        <v>5048</v>
      </c>
      <c r="BH42" t="s">
        <v>4947</v>
      </c>
      <c r="BI42" t="s">
        <v>195</v>
      </c>
      <c r="BJ42" t="s">
        <v>195</v>
      </c>
      <c r="BK42" t="s">
        <v>3773</v>
      </c>
      <c r="BL42" t="s">
        <v>5049</v>
      </c>
      <c r="BM42" t="s">
        <v>4949</v>
      </c>
      <c r="BN42" t="s">
        <v>7</v>
      </c>
      <c r="BO42" t="s">
        <v>4950</v>
      </c>
      <c r="BP42" s="440" t="str">
        <f t="shared" si="0"/>
        <v>WA.2378.EBD.952.101.D.521211</v>
      </c>
    </row>
    <row r="43" spans="1:68">
      <c r="A43" t="s">
        <v>4935</v>
      </c>
      <c r="B43" t="s">
        <v>4936</v>
      </c>
      <c r="C43" t="s">
        <v>4937</v>
      </c>
      <c r="D43" t="s">
        <v>3795</v>
      </c>
      <c r="E43" t="s">
        <v>197</v>
      </c>
      <c r="F43" t="s">
        <v>3842</v>
      </c>
      <c r="G43" t="s">
        <v>2445</v>
      </c>
      <c r="H43" t="s">
        <v>4938</v>
      </c>
      <c r="I43">
        <v>5</v>
      </c>
      <c r="J43" t="s">
        <v>5031</v>
      </c>
      <c r="K43">
        <v>1</v>
      </c>
      <c r="L43" t="s">
        <v>805</v>
      </c>
      <c r="M43" t="s">
        <v>511</v>
      </c>
      <c r="N43" t="s">
        <v>125</v>
      </c>
      <c r="O43" t="s">
        <v>503</v>
      </c>
      <c r="P43" t="s">
        <v>8</v>
      </c>
      <c r="Q43" t="s">
        <v>4570</v>
      </c>
      <c r="R43" t="s">
        <v>4940</v>
      </c>
      <c r="S43" t="s">
        <v>195</v>
      </c>
      <c r="T43" t="s">
        <v>4570</v>
      </c>
      <c r="U43" t="s">
        <v>4570</v>
      </c>
      <c r="V43" t="s">
        <v>4951</v>
      </c>
      <c r="W43" t="s">
        <v>4496</v>
      </c>
      <c r="X43" t="s">
        <v>5050</v>
      </c>
      <c r="Y43" t="s">
        <v>5051</v>
      </c>
      <c r="Z43" t="s">
        <v>8</v>
      </c>
      <c r="AA43">
        <v>0</v>
      </c>
      <c r="AB43" t="s">
        <v>195</v>
      </c>
      <c r="AC43">
        <v>0</v>
      </c>
      <c r="AD43" t="s">
        <v>195</v>
      </c>
      <c r="AE43">
        <v>0</v>
      </c>
      <c r="AF43" t="s">
        <v>195</v>
      </c>
      <c r="AG43">
        <v>0</v>
      </c>
      <c r="AH43" t="s">
        <v>195</v>
      </c>
      <c r="AI43">
        <v>160</v>
      </c>
      <c r="AJ43" t="s">
        <v>832</v>
      </c>
      <c r="AK43">
        <v>32500</v>
      </c>
      <c r="AL43">
        <v>5200000</v>
      </c>
      <c r="AM43" t="s">
        <v>195</v>
      </c>
      <c r="AN43">
        <v>0</v>
      </c>
      <c r="AO43" t="s">
        <v>4943</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5034</v>
      </c>
      <c r="BG43" t="s">
        <v>5048</v>
      </c>
      <c r="BH43" t="s">
        <v>4947</v>
      </c>
      <c r="BI43" t="s">
        <v>195</v>
      </c>
      <c r="BJ43" t="s">
        <v>195</v>
      </c>
      <c r="BK43" t="s">
        <v>3773</v>
      </c>
      <c r="BL43" t="s">
        <v>5052</v>
      </c>
      <c r="BM43" t="s">
        <v>4949</v>
      </c>
      <c r="BN43" t="s">
        <v>7</v>
      </c>
      <c r="BO43" t="s">
        <v>4950</v>
      </c>
      <c r="BP43" s="440" t="str">
        <f t="shared" si="0"/>
        <v>WA.2378.EBD.952.101.D.521211</v>
      </c>
    </row>
    <row r="44" spans="1:68">
      <c r="A44" t="s">
        <v>4935</v>
      </c>
      <c r="B44" t="s">
        <v>4936</v>
      </c>
      <c r="C44" t="s">
        <v>4937</v>
      </c>
      <c r="D44" t="s">
        <v>3795</v>
      </c>
      <c r="E44" t="s">
        <v>197</v>
      </c>
      <c r="F44" t="s">
        <v>3842</v>
      </c>
      <c r="G44" t="s">
        <v>2445</v>
      </c>
      <c r="H44" t="s">
        <v>4938</v>
      </c>
      <c r="I44">
        <v>5</v>
      </c>
      <c r="J44" t="s">
        <v>5031</v>
      </c>
      <c r="K44">
        <v>1</v>
      </c>
      <c r="L44" t="s">
        <v>805</v>
      </c>
      <c r="M44" t="s">
        <v>511</v>
      </c>
      <c r="N44" t="s">
        <v>125</v>
      </c>
      <c r="O44" t="s">
        <v>503</v>
      </c>
      <c r="P44" t="s">
        <v>8</v>
      </c>
      <c r="Q44" t="s">
        <v>4570</v>
      </c>
      <c r="R44" t="s">
        <v>4940</v>
      </c>
      <c r="S44" t="s">
        <v>195</v>
      </c>
      <c r="T44" t="s">
        <v>4570</v>
      </c>
      <c r="U44" t="s">
        <v>4570</v>
      </c>
      <c r="V44" t="s">
        <v>5001</v>
      </c>
      <c r="W44" t="s">
        <v>4951</v>
      </c>
      <c r="X44" t="s">
        <v>4939</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4943</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5034</v>
      </c>
      <c r="BG44" t="s">
        <v>5048</v>
      </c>
      <c r="BH44" t="s">
        <v>4947</v>
      </c>
      <c r="BI44" t="s">
        <v>195</v>
      </c>
      <c r="BJ44" t="s">
        <v>195</v>
      </c>
      <c r="BK44" t="s">
        <v>3773</v>
      </c>
      <c r="BL44" t="s">
        <v>5053</v>
      </c>
      <c r="BM44" t="s">
        <v>4949</v>
      </c>
      <c r="BN44" t="s">
        <v>7</v>
      </c>
      <c r="BO44" t="s">
        <v>4950</v>
      </c>
      <c r="BP44" s="440" t="str">
        <f t="shared" si="0"/>
        <v>WA.2378.EBD.952.101.D.521211</v>
      </c>
    </row>
    <row r="45" spans="1:68">
      <c r="A45" t="s">
        <v>4935</v>
      </c>
      <c r="B45" t="s">
        <v>4936</v>
      </c>
      <c r="C45" t="s">
        <v>4937</v>
      </c>
      <c r="D45" t="s">
        <v>3795</v>
      </c>
      <c r="E45" t="s">
        <v>197</v>
      </c>
      <c r="F45" t="s">
        <v>3842</v>
      </c>
      <c r="G45" t="s">
        <v>2445</v>
      </c>
      <c r="H45" t="s">
        <v>4938</v>
      </c>
      <c r="I45">
        <v>5</v>
      </c>
      <c r="J45" t="s">
        <v>5054</v>
      </c>
      <c r="K45">
        <v>2</v>
      </c>
      <c r="L45" t="s">
        <v>805</v>
      </c>
      <c r="M45" t="s">
        <v>8</v>
      </c>
      <c r="N45" t="s">
        <v>162</v>
      </c>
      <c r="O45" t="s">
        <v>503</v>
      </c>
      <c r="P45" t="s">
        <v>8</v>
      </c>
      <c r="Q45" t="s">
        <v>4570</v>
      </c>
      <c r="R45" t="s">
        <v>4940</v>
      </c>
      <c r="S45" t="s">
        <v>195</v>
      </c>
      <c r="T45" t="s">
        <v>4570</v>
      </c>
      <c r="U45" t="s">
        <v>4570</v>
      </c>
      <c r="V45" t="s">
        <v>4496</v>
      </c>
      <c r="W45" t="s">
        <v>4570</v>
      </c>
      <c r="X45" t="s">
        <v>5055</v>
      </c>
      <c r="Y45" t="s">
        <v>5056</v>
      </c>
      <c r="Z45" t="s">
        <v>8</v>
      </c>
      <c r="AA45">
        <v>0</v>
      </c>
      <c r="AB45" t="s">
        <v>195</v>
      </c>
      <c r="AC45">
        <v>0</v>
      </c>
      <c r="AD45" t="s">
        <v>195</v>
      </c>
      <c r="AE45">
        <v>0</v>
      </c>
      <c r="AF45" t="s">
        <v>195</v>
      </c>
      <c r="AG45">
        <v>0</v>
      </c>
      <c r="AH45" t="s">
        <v>195</v>
      </c>
      <c r="AI45">
        <v>3</v>
      </c>
      <c r="AJ45" t="s">
        <v>106</v>
      </c>
      <c r="AK45">
        <v>1000000</v>
      </c>
      <c r="AL45">
        <v>3000000</v>
      </c>
      <c r="AM45" t="s">
        <v>195</v>
      </c>
      <c r="AN45">
        <v>0</v>
      </c>
      <c r="AO45" t="s">
        <v>4943</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5057</v>
      </c>
      <c r="BG45" t="s">
        <v>5058</v>
      </c>
      <c r="BH45" t="s">
        <v>4947</v>
      </c>
      <c r="BI45" t="s">
        <v>195</v>
      </c>
      <c r="BJ45" t="s">
        <v>195</v>
      </c>
      <c r="BK45" t="s">
        <v>3773</v>
      </c>
      <c r="BL45" t="s">
        <v>5059</v>
      </c>
      <c r="BM45" t="s">
        <v>4949</v>
      </c>
      <c r="BN45" t="s">
        <v>7</v>
      </c>
      <c r="BO45" t="s">
        <v>4950</v>
      </c>
      <c r="BP45" s="440" t="str">
        <f t="shared" si="0"/>
        <v>WA.2378.EBD.953.101.A.521211</v>
      </c>
    </row>
    <row r="46" spans="1:68">
      <c r="A46" t="s">
        <v>4935</v>
      </c>
      <c r="B46" t="s">
        <v>4936</v>
      </c>
      <c r="C46" t="s">
        <v>4937</v>
      </c>
      <c r="D46" t="s">
        <v>3795</v>
      </c>
      <c r="E46" t="s">
        <v>197</v>
      </c>
      <c r="F46" t="s">
        <v>3842</v>
      </c>
      <c r="G46" t="s">
        <v>2445</v>
      </c>
      <c r="H46" t="s">
        <v>4938</v>
      </c>
      <c r="I46">
        <v>5</v>
      </c>
      <c r="J46" t="s">
        <v>5054</v>
      </c>
      <c r="K46">
        <v>2</v>
      </c>
      <c r="L46" t="s">
        <v>805</v>
      </c>
      <c r="M46" t="s">
        <v>8</v>
      </c>
      <c r="N46" t="s">
        <v>162</v>
      </c>
      <c r="O46" t="s">
        <v>503</v>
      </c>
      <c r="P46" t="s">
        <v>8</v>
      </c>
      <c r="Q46" t="s">
        <v>4570</v>
      </c>
      <c r="R46" t="s">
        <v>4940</v>
      </c>
      <c r="S46" t="s">
        <v>195</v>
      </c>
      <c r="T46" t="s">
        <v>4570</v>
      </c>
      <c r="U46" t="s">
        <v>4570</v>
      </c>
      <c r="V46" t="s">
        <v>4951</v>
      </c>
      <c r="W46" t="s">
        <v>4496</v>
      </c>
      <c r="X46" t="s">
        <v>5060</v>
      </c>
      <c r="Y46" t="s">
        <v>5061</v>
      </c>
      <c r="Z46" t="s">
        <v>8</v>
      </c>
      <c r="AA46">
        <v>0</v>
      </c>
      <c r="AB46" t="s">
        <v>195</v>
      </c>
      <c r="AC46">
        <v>0</v>
      </c>
      <c r="AD46" t="s">
        <v>195</v>
      </c>
      <c r="AE46">
        <v>0</v>
      </c>
      <c r="AF46" t="s">
        <v>195</v>
      </c>
      <c r="AG46">
        <v>0</v>
      </c>
      <c r="AH46" t="s">
        <v>195</v>
      </c>
      <c r="AI46">
        <v>210</v>
      </c>
      <c r="AJ46" t="s">
        <v>106</v>
      </c>
      <c r="AK46">
        <v>350000</v>
      </c>
      <c r="AL46">
        <v>73500000</v>
      </c>
      <c r="AM46" t="s">
        <v>195</v>
      </c>
      <c r="AN46">
        <v>0</v>
      </c>
      <c r="AO46" t="s">
        <v>4943</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5057</v>
      </c>
      <c r="BG46" t="s">
        <v>5058</v>
      </c>
      <c r="BH46" t="s">
        <v>4947</v>
      </c>
      <c r="BI46" t="s">
        <v>195</v>
      </c>
      <c r="BJ46" t="s">
        <v>195</v>
      </c>
      <c r="BK46" t="s">
        <v>3773</v>
      </c>
      <c r="BL46" t="s">
        <v>5062</v>
      </c>
      <c r="BM46" t="s">
        <v>4949</v>
      </c>
      <c r="BN46" t="s">
        <v>7</v>
      </c>
      <c r="BO46" t="s">
        <v>4950</v>
      </c>
      <c r="BP46" s="440" t="str">
        <f t="shared" si="0"/>
        <v>WA.2378.EBD.953.101.A.521211</v>
      </c>
    </row>
    <row r="47" spans="1:68">
      <c r="A47" t="s">
        <v>4935</v>
      </c>
      <c r="B47" t="s">
        <v>4936</v>
      </c>
      <c r="C47" t="s">
        <v>4937</v>
      </c>
      <c r="D47" t="s">
        <v>3795</v>
      </c>
      <c r="E47" t="s">
        <v>197</v>
      </c>
      <c r="F47" t="s">
        <v>3842</v>
      </c>
      <c r="G47" t="s">
        <v>2445</v>
      </c>
      <c r="H47" t="s">
        <v>4938</v>
      </c>
      <c r="I47">
        <v>5</v>
      </c>
      <c r="J47" t="s">
        <v>5054</v>
      </c>
      <c r="K47">
        <v>2</v>
      </c>
      <c r="L47" t="s">
        <v>805</v>
      </c>
      <c r="M47" t="s">
        <v>8</v>
      </c>
      <c r="N47" t="s">
        <v>162</v>
      </c>
      <c r="O47" t="s">
        <v>503</v>
      </c>
      <c r="P47" t="s">
        <v>8</v>
      </c>
      <c r="Q47" t="s">
        <v>4570</v>
      </c>
      <c r="R47" t="s">
        <v>4940</v>
      </c>
      <c r="S47" t="s">
        <v>195</v>
      </c>
      <c r="T47" t="s">
        <v>4570</v>
      </c>
      <c r="U47" t="s">
        <v>4570</v>
      </c>
      <c r="V47" t="s">
        <v>5001</v>
      </c>
      <c r="W47" t="s">
        <v>4951</v>
      </c>
      <c r="X47" t="s">
        <v>5063</v>
      </c>
      <c r="Y47" t="s">
        <v>5064</v>
      </c>
      <c r="Z47" t="s">
        <v>8</v>
      </c>
      <c r="AA47">
        <v>0</v>
      </c>
      <c r="AB47" t="s">
        <v>195</v>
      </c>
      <c r="AC47">
        <v>0</v>
      </c>
      <c r="AD47" t="s">
        <v>195</v>
      </c>
      <c r="AE47">
        <v>0</v>
      </c>
      <c r="AF47" t="s">
        <v>195</v>
      </c>
      <c r="AG47">
        <v>0</v>
      </c>
      <c r="AH47" t="s">
        <v>195</v>
      </c>
      <c r="AI47">
        <v>10</v>
      </c>
      <c r="AJ47" t="s">
        <v>832</v>
      </c>
      <c r="AK47">
        <v>250000</v>
      </c>
      <c r="AL47">
        <v>2500000</v>
      </c>
      <c r="AM47" t="s">
        <v>195</v>
      </c>
      <c r="AN47">
        <v>0</v>
      </c>
      <c r="AO47" t="s">
        <v>4943</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5057</v>
      </c>
      <c r="BG47" t="s">
        <v>5058</v>
      </c>
      <c r="BH47" t="s">
        <v>4947</v>
      </c>
      <c r="BI47" t="s">
        <v>195</v>
      </c>
      <c r="BJ47" t="s">
        <v>195</v>
      </c>
      <c r="BK47" t="s">
        <v>3773</v>
      </c>
      <c r="BL47" t="s">
        <v>5065</v>
      </c>
      <c r="BM47" t="s">
        <v>4949</v>
      </c>
      <c r="BN47" t="s">
        <v>7</v>
      </c>
      <c r="BO47" t="s">
        <v>4950</v>
      </c>
      <c r="BP47" s="440" t="str">
        <f t="shared" si="0"/>
        <v>WA.2378.EBD.953.101.A.521211</v>
      </c>
    </row>
    <row r="48" spans="1:68">
      <c r="A48" t="s">
        <v>4935</v>
      </c>
      <c r="B48" t="s">
        <v>4936</v>
      </c>
      <c r="C48" t="s">
        <v>4937</v>
      </c>
      <c r="D48" t="s">
        <v>3795</v>
      </c>
      <c r="E48" t="s">
        <v>197</v>
      </c>
      <c r="F48" t="s">
        <v>3842</v>
      </c>
      <c r="G48" t="s">
        <v>2445</v>
      </c>
      <c r="H48" t="s">
        <v>4938</v>
      </c>
      <c r="I48">
        <v>5</v>
      </c>
      <c r="J48" t="s">
        <v>5054</v>
      </c>
      <c r="K48">
        <v>2</v>
      </c>
      <c r="L48" t="s">
        <v>805</v>
      </c>
      <c r="M48" t="s">
        <v>508</v>
      </c>
      <c r="N48" t="s">
        <v>163</v>
      </c>
      <c r="O48" t="s">
        <v>503</v>
      </c>
      <c r="P48" t="s">
        <v>8</v>
      </c>
      <c r="Q48" t="s">
        <v>4570</v>
      </c>
      <c r="R48" t="s">
        <v>4940</v>
      </c>
      <c r="S48" t="s">
        <v>195</v>
      </c>
      <c r="T48" t="s">
        <v>4570</v>
      </c>
      <c r="U48" t="s">
        <v>4570</v>
      </c>
      <c r="V48" t="s">
        <v>4496</v>
      </c>
      <c r="W48" t="s">
        <v>4570</v>
      </c>
      <c r="X48" t="s">
        <v>5066</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4943</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5057</v>
      </c>
      <c r="BG48" t="s">
        <v>5067</v>
      </c>
      <c r="BH48" t="s">
        <v>4947</v>
      </c>
      <c r="BI48" t="s">
        <v>195</v>
      </c>
      <c r="BJ48" t="s">
        <v>195</v>
      </c>
      <c r="BK48" t="s">
        <v>3773</v>
      </c>
      <c r="BL48" t="s">
        <v>5068</v>
      </c>
      <c r="BM48" t="s">
        <v>4949</v>
      </c>
      <c r="BN48" t="s">
        <v>7</v>
      </c>
      <c r="BO48" t="s">
        <v>4950</v>
      </c>
      <c r="BP48" s="440" t="str">
        <f t="shared" si="0"/>
        <v>WA.2378.EBD.953.101.B.521211</v>
      </c>
    </row>
    <row r="49" spans="1:68">
      <c r="A49" t="s">
        <v>4935</v>
      </c>
      <c r="B49" t="s">
        <v>4936</v>
      </c>
      <c r="C49" t="s">
        <v>4937</v>
      </c>
      <c r="D49" t="s">
        <v>3795</v>
      </c>
      <c r="E49" t="s">
        <v>197</v>
      </c>
      <c r="F49" t="s">
        <v>3842</v>
      </c>
      <c r="G49" t="s">
        <v>2445</v>
      </c>
      <c r="H49" t="s">
        <v>4938</v>
      </c>
      <c r="I49">
        <v>5</v>
      </c>
      <c r="J49" t="s">
        <v>5054</v>
      </c>
      <c r="K49">
        <v>2</v>
      </c>
      <c r="L49" t="s">
        <v>805</v>
      </c>
      <c r="M49" t="s">
        <v>508</v>
      </c>
      <c r="N49" t="s">
        <v>163</v>
      </c>
      <c r="O49" t="s">
        <v>503</v>
      </c>
      <c r="P49" t="s">
        <v>8</v>
      </c>
      <c r="Q49" t="s">
        <v>4570</v>
      </c>
      <c r="R49" t="s">
        <v>4940</v>
      </c>
      <c r="S49" t="s">
        <v>195</v>
      </c>
      <c r="T49" t="s">
        <v>4570</v>
      </c>
      <c r="U49" t="s">
        <v>4570</v>
      </c>
      <c r="V49" t="s">
        <v>4951</v>
      </c>
      <c r="W49" t="s">
        <v>4496</v>
      </c>
      <c r="X49" t="s">
        <v>5069</v>
      </c>
      <c r="Y49" t="s">
        <v>5056</v>
      </c>
      <c r="Z49" t="s">
        <v>8</v>
      </c>
      <c r="AA49">
        <v>0</v>
      </c>
      <c r="AB49" t="s">
        <v>195</v>
      </c>
      <c r="AC49">
        <v>0</v>
      </c>
      <c r="AD49" t="s">
        <v>195</v>
      </c>
      <c r="AE49">
        <v>0</v>
      </c>
      <c r="AF49" t="s">
        <v>195</v>
      </c>
      <c r="AG49">
        <v>0</v>
      </c>
      <c r="AH49" t="s">
        <v>195</v>
      </c>
      <c r="AI49">
        <v>1</v>
      </c>
      <c r="AJ49" t="s">
        <v>106</v>
      </c>
      <c r="AK49">
        <v>1500000</v>
      </c>
      <c r="AL49">
        <v>1500000</v>
      </c>
      <c r="AM49" t="s">
        <v>195</v>
      </c>
      <c r="AN49">
        <v>0</v>
      </c>
      <c r="AO49" t="s">
        <v>4943</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5057</v>
      </c>
      <c r="BG49" t="s">
        <v>5067</v>
      </c>
      <c r="BH49" t="s">
        <v>4947</v>
      </c>
      <c r="BI49" t="s">
        <v>195</v>
      </c>
      <c r="BJ49" t="s">
        <v>195</v>
      </c>
      <c r="BK49" t="s">
        <v>3773</v>
      </c>
      <c r="BL49" t="s">
        <v>5070</v>
      </c>
      <c r="BM49" t="s">
        <v>4949</v>
      </c>
      <c r="BN49" t="s">
        <v>7</v>
      </c>
      <c r="BO49" t="s">
        <v>4950</v>
      </c>
      <c r="BP49" s="440" t="str">
        <f t="shared" si="0"/>
        <v>WA.2378.EBD.953.101.B.521211</v>
      </c>
    </row>
    <row r="50" spans="1:68">
      <c r="A50" t="s">
        <v>4935</v>
      </c>
      <c r="B50" t="s">
        <v>4936</v>
      </c>
      <c r="C50" t="s">
        <v>4937</v>
      </c>
      <c r="D50" t="s">
        <v>3795</v>
      </c>
      <c r="E50" t="s">
        <v>197</v>
      </c>
      <c r="F50" t="s">
        <v>3842</v>
      </c>
      <c r="G50" t="s">
        <v>2445</v>
      </c>
      <c r="H50" t="s">
        <v>4938</v>
      </c>
      <c r="I50">
        <v>5</v>
      </c>
      <c r="J50" t="s">
        <v>5054</v>
      </c>
      <c r="K50">
        <v>2</v>
      </c>
      <c r="L50" t="s">
        <v>805</v>
      </c>
      <c r="M50" t="s">
        <v>508</v>
      </c>
      <c r="N50" t="s">
        <v>163</v>
      </c>
      <c r="O50" t="s">
        <v>503</v>
      </c>
      <c r="P50" t="s">
        <v>8</v>
      </c>
      <c r="Q50" t="s">
        <v>4570</v>
      </c>
      <c r="R50" t="s">
        <v>4940</v>
      </c>
      <c r="S50" t="s">
        <v>195</v>
      </c>
      <c r="T50" t="s">
        <v>4570</v>
      </c>
      <c r="U50" t="s">
        <v>4570</v>
      </c>
      <c r="V50" t="s">
        <v>5001</v>
      </c>
      <c r="W50" t="s">
        <v>4951</v>
      </c>
      <c r="X50" t="s">
        <v>5071</v>
      </c>
      <c r="Y50" t="s">
        <v>5064</v>
      </c>
      <c r="Z50" t="s">
        <v>8</v>
      </c>
      <c r="AA50">
        <v>0</v>
      </c>
      <c r="AB50" t="s">
        <v>195</v>
      </c>
      <c r="AC50">
        <v>0</v>
      </c>
      <c r="AD50" t="s">
        <v>195</v>
      </c>
      <c r="AE50">
        <v>0</v>
      </c>
      <c r="AF50" t="s">
        <v>195</v>
      </c>
      <c r="AG50">
        <v>0</v>
      </c>
      <c r="AH50" t="s">
        <v>195</v>
      </c>
      <c r="AI50">
        <v>3</v>
      </c>
      <c r="AJ50" t="s">
        <v>106</v>
      </c>
      <c r="AK50">
        <v>200000</v>
      </c>
      <c r="AL50">
        <v>600000</v>
      </c>
      <c r="AM50" t="s">
        <v>195</v>
      </c>
      <c r="AN50">
        <v>0</v>
      </c>
      <c r="AO50" t="s">
        <v>4943</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5057</v>
      </c>
      <c r="BG50" t="s">
        <v>5067</v>
      </c>
      <c r="BH50" t="s">
        <v>4947</v>
      </c>
      <c r="BI50" t="s">
        <v>195</v>
      </c>
      <c r="BJ50" t="s">
        <v>195</v>
      </c>
      <c r="BK50" t="s">
        <v>3773</v>
      </c>
      <c r="BL50" t="s">
        <v>5065</v>
      </c>
      <c r="BM50" t="s">
        <v>4949</v>
      </c>
      <c r="BN50" t="s">
        <v>7</v>
      </c>
      <c r="BO50" t="s">
        <v>4950</v>
      </c>
      <c r="BP50" s="440" t="str">
        <f t="shared" si="0"/>
        <v>WA.2378.EBD.953.101.B.521211</v>
      </c>
    </row>
    <row r="51" spans="1:68">
      <c r="A51" t="s">
        <v>4935</v>
      </c>
      <c r="B51" t="s">
        <v>4936</v>
      </c>
      <c r="C51" t="s">
        <v>4937</v>
      </c>
      <c r="D51" t="s">
        <v>3795</v>
      </c>
      <c r="E51" t="s">
        <v>197</v>
      </c>
      <c r="F51" t="s">
        <v>3842</v>
      </c>
      <c r="G51" t="s">
        <v>2445</v>
      </c>
      <c r="H51" t="s">
        <v>4938</v>
      </c>
      <c r="I51">
        <v>5</v>
      </c>
      <c r="J51" t="s">
        <v>5054</v>
      </c>
      <c r="K51">
        <v>2</v>
      </c>
      <c r="L51" t="s">
        <v>1081</v>
      </c>
      <c r="M51" t="s">
        <v>8</v>
      </c>
      <c r="N51" t="s">
        <v>2861</v>
      </c>
      <c r="O51" t="s">
        <v>503</v>
      </c>
      <c r="P51" t="s">
        <v>8</v>
      </c>
      <c r="Q51" t="s">
        <v>4570</v>
      </c>
      <c r="R51" t="s">
        <v>4940</v>
      </c>
      <c r="S51" t="s">
        <v>195</v>
      </c>
      <c r="T51" t="s">
        <v>4570</v>
      </c>
      <c r="U51" t="s">
        <v>4570</v>
      </c>
      <c r="V51" t="s">
        <v>4496</v>
      </c>
      <c r="W51" t="s">
        <v>4570</v>
      </c>
      <c r="X51" t="s">
        <v>5072</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4943</v>
      </c>
      <c r="AP51">
        <v>0</v>
      </c>
      <c r="AQ51">
        <v>0</v>
      </c>
      <c r="AR51">
        <v>424347</v>
      </c>
      <c r="AS51">
        <v>575653</v>
      </c>
      <c r="AT51">
        <v>0</v>
      </c>
      <c r="AU51">
        <v>0</v>
      </c>
      <c r="AV51">
        <v>0</v>
      </c>
      <c r="AW51">
        <v>0</v>
      </c>
      <c r="AX51">
        <v>0</v>
      </c>
      <c r="AY51">
        <v>0</v>
      </c>
      <c r="AZ51">
        <v>0</v>
      </c>
      <c r="BA51">
        <v>0</v>
      </c>
      <c r="BB51" t="s">
        <v>3796</v>
      </c>
      <c r="BC51" t="s">
        <v>3797</v>
      </c>
      <c r="BD51" t="s">
        <v>3843</v>
      </c>
      <c r="BE51" t="s">
        <v>3850</v>
      </c>
      <c r="BF51" t="s">
        <v>5073</v>
      </c>
      <c r="BG51" t="s">
        <v>5074</v>
      </c>
      <c r="BH51" t="s">
        <v>4947</v>
      </c>
      <c r="BI51" t="s">
        <v>195</v>
      </c>
      <c r="BJ51" t="s">
        <v>195</v>
      </c>
      <c r="BK51" t="s">
        <v>3773</v>
      </c>
      <c r="BL51" t="s">
        <v>5068</v>
      </c>
      <c r="BM51" t="s">
        <v>4949</v>
      </c>
      <c r="BN51" t="s">
        <v>7</v>
      </c>
      <c r="BO51" t="s">
        <v>4950</v>
      </c>
      <c r="BP51" s="440" t="str">
        <f t="shared" si="0"/>
        <v>WA.2378.EBD.953.102.A.521211</v>
      </c>
    </row>
    <row r="52" spans="1:68">
      <c r="A52" t="s">
        <v>4935</v>
      </c>
      <c r="B52" t="s">
        <v>4936</v>
      </c>
      <c r="C52" t="s">
        <v>4937</v>
      </c>
      <c r="D52" t="s">
        <v>3795</v>
      </c>
      <c r="E52" t="s">
        <v>197</v>
      </c>
      <c r="F52" t="s">
        <v>3842</v>
      </c>
      <c r="G52" t="s">
        <v>2445</v>
      </c>
      <c r="H52" t="s">
        <v>4938</v>
      </c>
      <c r="I52">
        <v>5</v>
      </c>
      <c r="J52" t="s">
        <v>5054</v>
      </c>
      <c r="K52">
        <v>2</v>
      </c>
      <c r="L52" t="s">
        <v>1081</v>
      </c>
      <c r="M52" t="s">
        <v>8</v>
      </c>
      <c r="N52" t="s">
        <v>2861</v>
      </c>
      <c r="O52" t="s">
        <v>503</v>
      </c>
      <c r="P52" t="s">
        <v>8</v>
      </c>
      <c r="Q52" t="s">
        <v>4570</v>
      </c>
      <c r="R52" t="s">
        <v>4940</v>
      </c>
      <c r="S52" t="s">
        <v>195</v>
      </c>
      <c r="T52" t="s">
        <v>4570</v>
      </c>
      <c r="U52" t="s">
        <v>4570</v>
      </c>
      <c r="V52" t="s">
        <v>4951</v>
      </c>
      <c r="W52" t="s">
        <v>4496</v>
      </c>
      <c r="X52" t="s">
        <v>5075</v>
      </c>
      <c r="Y52" t="s">
        <v>5064</v>
      </c>
      <c r="Z52" t="s">
        <v>8</v>
      </c>
      <c r="AA52">
        <v>0</v>
      </c>
      <c r="AB52" t="s">
        <v>195</v>
      </c>
      <c r="AC52">
        <v>0</v>
      </c>
      <c r="AD52" t="s">
        <v>195</v>
      </c>
      <c r="AE52">
        <v>0</v>
      </c>
      <c r="AF52" t="s">
        <v>195</v>
      </c>
      <c r="AG52">
        <v>0</v>
      </c>
      <c r="AH52" t="s">
        <v>195</v>
      </c>
      <c r="AI52">
        <v>5</v>
      </c>
      <c r="AJ52" t="s">
        <v>832</v>
      </c>
      <c r="AK52">
        <v>400000</v>
      </c>
      <c r="AL52">
        <v>2000000</v>
      </c>
      <c r="AM52" t="s">
        <v>195</v>
      </c>
      <c r="AN52">
        <v>0</v>
      </c>
      <c r="AO52" t="s">
        <v>4943</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5073</v>
      </c>
      <c r="BG52" t="s">
        <v>5074</v>
      </c>
      <c r="BH52" t="s">
        <v>4947</v>
      </c>
      <c r="BI52" t="s">
        <v>195</v>
      </c>
      <c r="BJ52" t="s">
        <v>195</v>
      </c>
      <c r="BK52" t="s">
        <v>3773</v>
      </c>
      <c r="BL52" t="s">
        <v>5076</v>
      </c>
      <c r="BM52" t="s">
        <v>4949</v>
      </c>
      <c r="BN52" t="s">
        <v>7</v>
      </c>
      <c r="BO52" t="s">
        <v>4950</v>
      </c>
      <c r="BP52" s="440" t="str">
        <f t="shared" si="0"/>
        <v>WA.2378.EBD.953.102.A.521211</v>
      </c>
    </row>
    <row r="53" spans="1:68">
      <c r="A53" t="s">
        <v>4935</v>
      </c>
      <c r="B53" t="s">
        <v>4936</v>
      </c>
      <c r="C53" t="s">
        <v>4937</v>
      </c>
      <c r="D53" t="s">
        <v>3795</v>
      </c>
      <c r="E53" t="s">
        <v>197</v>
      </c>
      <c r="F53" t="s">
        <v>3842</v>
      </c>
      <c r="G53" t="s">
        <v>2445</v>
      </c>
      <c r="H53" t="s">
        <v>4938</v>
      </c>
      <c r="I53">
        <v>5</v>
      </c>
      <c r="J53" t="s">
        <v>5054</v>
      </c>
      <c r="K53">
        <v>2</v>
      </c>
      <c r="L53" t="s">
        <v>1081</v>
      </c>
      <c r="M53" t="s">
        <v>508</v>
      </c>
      <c r="N53" t="s">
        <v>165</v>
      </c>
      <c r="O53" t="s">
        <v>503</v>
      </c>
      <c r="P53" t="s">
        <v>8</v>
      </c>
      <c r="Q53" t="s">
        <v>4570</v>
      </c>
      <c r="R53" t="s">
        <v>4940</v>
      </c>
      <c r="S53" t="s">
        <v>195</v>
      </c>
      <c r="T53" t="s">
        <v>4570</v>
      </c>
      <c r="U53" t="s">
        <v>4570</v>
      </c>
      <c r="V53" t="s">
        <v>4496</v>
      </c>
      <c r="W53" t="s">
        <v>4570</v>
      </c>
      <c r="X53" t="s">
        <v>5077</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4943</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5073</v>
      </c>
      <c r="BG53" t="s">
        <v>5078</v>
      </c>
      <c r="BH53" t="s">
        <v>4947</v>
      </c>
      <c r="BI53" t="s">
        <v>195</v>
      </c>
      <c r="BJ53" t="s">
        <v>195</v>
      </c>
      <c r="BK53" t="s">
        <v>3773</v>
      </c>
      <c r="BL53" t="s">
        <v>5068</v>
      </c>
      <c r="BM53" t="s">
        <v>4949</v>
      </c>
      <c r="BN53" t="s">
        <v>7</v>
      </c>
      <c r="BO53" t="s">
        <v>4950</v>
      </c>
      <c r="BP53" s="440" t="str">
        <f t="shared" si="0"/>
        <v>WA.2378.EBD.953.102.B.521211</v>
      </c>
    </row>
    <row r="54" spans="1:68">
      <c r="A54" t="s">
        <v>4935</v>
      </c>
      <c r="B54" t="s">
        <v>4936</v>
      </c>
      <c r="C54" t="s">
        <v>4937</v>
      </c>
      <c r="D54" t="s">
        <v>3795</v>
      </c>
      <c r="E54" t="s">
        <v>197</v>
      </c>
      <c r="F54" t="s">
        <v>3842</v>
      </c>
      <c r="G54" t="s">
        <v>2445</v>
      </c>
      <c r="H54" t="s">
        <v>4938</v>
      </c>
      <c r="I54">
        <v>5</v>
      </c>
      <c r="J54" t="s">
        <v>5054</v>
      </c>
      <c r="K54">
        <v>2</v>
      </c>
      <c r="L54" t="s">
        <v>1081</v>
      </c>
      <c r="M54" t="s">
        <v>508</v>
      </c>
      <c r="N54" t="s">
        <v>165</v>
      </c>
      <c r="O54" t="s">
        <v>503</v>
      </c>
      <c r="P54" t="s">
        <v>8</v>
      </c>
      <c r="Q54" t="s">
        <v>4570</v>
      </c>
      <c r="R54" t="s">
        <v>4940</v>
      </c>
      <c r="S54" t="s">
        <v>195</v>
      </c>
      <c r="T54" t="s">
        <v>4570</v>
      </c>
      <c r="U54" t="s">
        <v>4570</v>
      </c>
      <c r="V54" t="s">
        <v>4951</v>
      </c>
      <c r="W54" t="s">
        <v>4496</v>
      </c>
      <c r="X54" t="s">
        <v>5079</v>
      </c>
      <c r="Y54" t="s">
        <v>5080</v>
      </c>
      <c r="Z54" t="s">
        <v>8</v>
      </c>
      <c r="AA54">
        <v>0</v>
      </c>
      <c r="AB54" t="s">
        <v>195</v>
      </c>
      <c r="AC54">
        <v>0</v>
      </c>
      <c r="AD54" t="s">
        <v>195</v>
      </c>
      <c r="AE54">
        <v>0</v>
      </c>
      <c r="AF54" t="s">
        <v>195</v>
      </c>
      <c r="AG54">
        <v>0</v>
      </c>
      <c r="AH54" t="s">
        <v>195</v>
      </c>
      <c r="AI54">
        <v>10</v>
      </c>
      <c r="AJ54" t="s">
        <v>832</v>
      </c>
      <c r="AK54">
        <v>250000</v>
      </c>
      <c r="AL54">
        <v>2500000</v>
      </c>
      <c r="AM54" t="s">
        <v>195</v>
      </c>
      <c r="AN54">
        <v>0</v>
      </c>
      <c r="AO54" t="s">
        <v>4943</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5073</v>
      </c>
      <c r="BG54" t="s">
        <v>5078</v>
      </c>
      <c r="BH54" t="s">
        <v>4947</v>
      </c>
      <c r="BI54" t="s">
        <v>195</v>
      </c>
      <c r="BJ54" t="s">
        <v>195</v>
      </c>
      <c r="BK54" t="s">
        <v>3773</v>
      </c>
      <c r="BL54" t="s">
        <v>5081</v>
      </c>
      <c r="BM54" t="s">
        <v>4949</v>
      </c>
      <c r="BN54" t="s">
        <v>7</v>
      </c>
      <c r="BO54" t="s">
        <v>4950</v>
      </c>
      <c r="BP54" s="440" t="str">
        <f t="shared" si="0"/>
        <v>WA.2378.EBD.953.102.B.521211</v>
      </c>
    </row>
    <row r="55" spans="1:68">
      <c r="A55" t="s">
        <v>4935</v>
      </c>
      <c r="B55" t="s">
        <v>4936</v>
      </c>
      <c r="C55" t="s">
        <v>4937</v>
      </c>
      <c r="D55" t="s">
        <v>3795</v>
      </c>
      <c r="E55" t="s">
        <v>197</v>
      </c>
      <c r="F55" t="s">
        <v>3842</v>
      </c>
      <c r="G55" t="s">
        <v>2445</v>
      </c>
      <c r="H55" t="s">
        <v>4938</v>
      </c>
      <c r="I55">
        <v>5</v>
      </c>
      <c r="J55" t="s">
        <v>5054</v>
      </c>
      <c r="K55">
        <v>2</v>
      </c>
      <c r="L55" t="s">
        <v>1081</v>
      </c>
      <c r="M55" t="s">
        <v>509</v>
      </c>
      <c r="N55" t="s">
        <v>166</v>
      </c>
      <c r="O55" t="s">
        <v>503</v>
      </c>
      <c r="P55" t="s">
        <v>8</v>
      </c>
      <c r="Q55" t="s">
        <v>4570</v>
      </c>
      <c r="R55" t="s">
        <v>4940</v>
      </c>
      <c r="S55" t="s">
        <v>195</v>
      </c>
      <c r="T55" t="s">
        <v>4570</v>
      </c>
      <c r="U55" t="s">
        <v>4570</v>
      </c>
      <c r="V55" t="s">
        <v>4496</v>
      </c>
      <c r="W55" t="s">
        <v>4570</v>
      </c>
      <c r="X55" t="s">
        <v>5082</v>
      </c>
      <c r="Y55" t="s">
        <v>5083</v>
      </c>
      <c r="Z55" t="s">
        <v>8</v>
      </c>
      <c r="AA55">
        <v>0</v>
      </c>
      <c r="AB55" t="s">
        <v>195</v>
      </c>
      <c r="AC55">
        <v>0</v>
      </c>
      <c r="AD55" t="s">
        <v>195</v>
      </c>
      <c r="AE55">
        <v>0</v>
      </c>
      <c r="AF55" t="s">
        <v>195</v>
      </c>
      <c r="AG55">
        <v>0</v>
      </c>
      <c r="AH55" t="s">
        <v>195</v>
      </c>
      <c r="AI55">
        <v>60</v>
      </c>
      <c r="AJ55" t="s">
        <v>832</v>
      </c>
      <c r="AK55">
        <v>300000</v>
      </c>
      <c r="AL55">
        <v>18000000</v>
      </c>
      <c r="AM55" t="s">
        <v>195</v>
      </c>
      <c r="AN55">
        <v>0</v>
      </c>
      <c r="AO55" t="s">
        <v>4943</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5073</v>
      </c>
      <c r="BG55" t="s">
        <v>5084</v>
      </c>
      <c r="BH55" t="s">
        <v>4947</v>
      </c>
      <c r="BI55" t="s">
        <v>195</v>
      </c>
      <c r="BJ55" t="s">
        <v>195</v>
      </c>
      <c r="BK55" t="s">
        <v>3773</v>
      </c>
      <c r="BL55" t="s">
        <v>5085</v>
      </c>
      <c r="BM55" t="s">
        <v>4949</v>
      </c>
      <c r="BN55" t="s">
        <v>7</v>
      </c>
      <c r="BO55" t="s">
        <v>4950</v>
      </c>
      <c r="BP55" s="440" t="str">
        <f t="shared" si="0"/>
        <v>WA.2378.EBD.953.102.C.521211</v>
      </c>
    </row>
    <row r="56" spans="1:68">
      <c r="A56" t="s">
        <v>4935</v>
      </c>
      <c r="B56" t="s">
        <v>4936</v>
      </c>
      <c r="C56" t="s">
        <v>4937</v>
      </c>
      <c r="D56" t="s">
        <v>3795</v>
      </c>
      <c r="E56" t="s">
        <v>197</v>
      </c>
      <c r="F56" t="s">
        <v>3842</v>
      </c>
      <c r="G56" t="s">
        <v>2445</v>
      </c>
      <c r="H56" t="s">
        <v>4938</v>
      </c>
      <c r="I56">
        <v>5</v>
      </c>
      <c r="J56" t="s">
        <v>5054</v>
      </c>
      <c r="K56">
        <v>2</v>
      </c>
      <c r="L56" t="s">
        <v>1081</v>
      </c>
      <c r="M56" t="s">
        <v>509</v>
      </c>
      <c r="N56" t="s">
        <v>166</v>
      </c>
      <c r="O56" t="s">
        <v>503</v>
      </c>
      <c r="P56" t="s">
        <v>8</v>
      </c>
      <c r="Q56" t="s">
        <v>4570</v>
      </c>
      <c r="R56" t="s">
        <v>4940</v>
      </c>
      <c r="S56" t="s">
        <v>195</v>
      </c>
      <c r="T56" t="s">
        <v>4570</v>
      </c>
      <c r="U56" t="s">
        <v>4570</v>
      </c>
      <c r="V56" t="s">
        <v>4951</v>
      </c>
      <c r="W56" t="s">
        <v>4496</v>
      </c>
      <c r="X56" t="s">
        <v>5086</v>
      </c>
      <c r="Y56" t="s">
        <v>5087</v>
      </c>
      <c r="Z56" t="s">
        <v>8</v>
      </c>
      <c r="AA56">
        <v>0</v>
      </c>
      <c r="AB56" t="s">
        <v>195</v>
      </c>
      <c r="AC56">
        <v>0</v>
      </c>
      <c r="AD56" t="s">
        <v>195</v>
      </c>
      <c r="AE56">
        <v>0</v>
      </c>
      <c r="AF56" t="s">
        <v>195</v>
      </c>
      <c r="AG56">
        <v>0</v>
      </c>
      <c r="AH56" t="s">
        <v>195</v>
      </c>
      <c r="AI56">
        <v>60</v>
      </c>
      <c r="AJ56" t="s">
        <v>832</v>
      </c>
      <c r="AK56">
        <v>300000</v>
      </c>
      <c r="AL56">
        <v>18000000</v>
      </c>
      <c r="AM56" t="s">
        <v>195</v>
      </c>
      <c r="AN56">
        <v>0</v>
      </c>
      <c r="AO56" t="s">
        <v>4943</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5073</v>
      </c>
      <c r="BG56" t="s">
        <v>5084</v>
      </c>
      <c r="BH56" t="s">
        <v>4947</v>
      </c>
      <c r="BI56" t="s">
        <v>195</v>
      </c>
      <c r="BJ56" t="s">
        <v>195</v>
      </c>
      <c r="BK56" t="s">
        <v>3773</v>
      </c>
      <c r="BL56" t="s">
        <v>5088</v>
      </c>
      <c r="BM56" t="s">
        <v>4949</v>
      </c>
      <c r="BN56" t="s">
        <v>7</v>
      </c>
      <c r="BO56" t="s">
        <v>4950</v>
      </c>
      <c r="BP56" s="440" t="str">
        <f t="shared" si="0"/>
        <v>WA.2378.EBD.953.102.C.521211</v>
      </c>
    </row>
    <row r="57" spans="1:68">
      <c r="A57" t="s">
        <v>4935</v>
      </c>
      <c r="B57" t="s">
        <v>4936</v>
      </c>
      <c r="C57" t="s">
        <v>4937</v>
      </c>
      <c r="D57" t="s">
        <v>3795</v>
      </c>
      <c r="E57" t="s">
        <v>197</v>
      </c>
      <c r="F57" t="s">
        <v>3842</v>
      </c>
      <c r="G57" t="s">
        <v>2445</v>
      </c>
      <c r="H57" t="s">
        <v>4938</v>
      </c>
      <c r="I57">
        <v>5</v>
      </c>
      <c r="J57" t="s">
        <v>5054</v>
      </c>
      <c r="K57">
        <v>2</v>
      </c>
      <c r="L57" t="s">
        <v>1081</v>
      </c>
      <c r="M57" t="s">
        <v>509</v>
      </c>
      <c r="N57" t="s">
        <v>166</v>
      </c>
      <c r="O57" t="s">
        <v>503</v>
      </c>
      <c r="P57" t="s">
        <v>8</v>
      </c>
      <c r="Q57" t="s">
        <v>4570</v>
      </c>
      <c r="R57" t="s">
        <v>4940</v>
      </c>
      <c r="S57" t="s">
        <v>195</v>
      </c>
      <c r="T57" t="s">
        <v>4570</v>
      </c>
      <c r="U57" t="s">
        <v>4570</v>
      </c>
      <c r="V57" t="s">
        <v>5001</v>
      </c>
      <c r="W57" t="s">
        <v>4951</v>
      </c>
      <c r="X57" t="s">
        <v>5089</v>
      </c>
      <c r="Y57" t="s">
        <v>5090</v>
      </c>
      <c r="Z57" t="s">
        <v>8</v>
      </c>
      <c r="AA57">
        <v>0</v>
      </c>
      <c r="AB57" t="s">
        <v>195</v>
      </c>
      <c r="AC57">
        <v>0</v>
      </c>
      <c r="AD57" t="s">
        <v>195</v>
      </c>
      <c r="AE57">
        <v>0</v>
      </c>
      <c r="AF57" t="s">
        <v>195</v>
      </c>
      <c r="AG57">
        <v>0</v>
      </c>
      <c r="AH57" t="s">
        <v>195</v>
      </c>
      <c r="AI57">
        <v>20</v>
      </c>
      <c r="AJ57" t="s">
        <v>832</v>
      </c>
      <c r="AK57">
        <v>200000</v>
      </c>
      <c r="AL57">
        <v>4000000</v>
      </c>
      <c r="AM57" t="s">
        <v>195</v>
      </c>
      <c r="AN57">
        <v>0</v>
      </c>
      <c r="AO57" t="s">
        <v>4943</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5073</v>
      </c>
      <c r="BG57" t="s">
        <v>5084</v>
      </c>
      <c r="BH57" t="s">
        <v>4947</v>
      </c>
      <c r="BI57" t="s">
        <v>195</v>
      </c>
      <c r="BJ57" t="s">
        <v>195</v>
      </c>
      <c r="BK57" t="s">
        <v>3773</v>
      </c>
      <c r="BL57" t="s">
        <v>5091</v>
      </c>
      <c r="BM57" t="s">
        <v>4949</v>
      </c>
      <c r="BN57" t="s">
        <v>7</v>
      </c>
      <c r="BO57" t="s">
        <v>4950</v>
      </c>
      <c r="BP57" s="440" t="str">
        <f t="shared" si="0"/>
        <v>WA.2378.EBD.953.102.C.521211</v>
      </c>
    </row>
    <row r="58" spans="1:68">
      <c r="A58" t="s">
        <v>4935</v>
      </c>
      <c r="B58" t="s">
        <v>4936</v>
      </c>
      <c r="C58" t="s">
        <v>4937</v>
      </c>
      <c r="D58" t="s">
        <v>3795</v>
      </c>
      <c r="E58" t="s">
        <v>197</v>
      </c>
      <c r="F58" t="s">
        <v>3842</v>
      </c>
      <c r="G58" t="s">
        <v>2445</v>
      </c>
      <c r="H58" t="s">
        <v>4938</v>
      </c>
      <c r="I58">
        <v>5</v>
      </c>
      <c r="J58" t="s">
        <v>5054</v>
      </c>
      <c r="K58">
        <v>2</v>
      </c>
      <c r="L58" t="s">
        <v>1081</v>
      </c>
      <c r="M58" t="s">
        <v>509</v>
      </c>
      <c r="N58" t="s">
        <v>166</v>
      </c>
      <c r="O58" t="s">
        <v>503</v>
      </c>
      <c r="P58" t="s">
        <v>8</v>
      </c>
      <c r="Q58" t="s">
        <v>4570</v>
      </c>
      <c r="R58" t="s">
        <v>4940</v>
      </c>
      <c r="S58" t="s">
        <v>195</v>
      </c>
      <c r="T58" t="s">
        <v>4570</v>
      </c>
      <c r="U58" t="s">
        <v>4570</v>
      </c>
      <c r="V58" t="s">
        <v>5092</v>
      </c>
      <c r="W58" t="s">
        <v>5001</v>
      </c>
      <c r="X58" t="s">
        <v>5093</v>
      </c>
      <c r="Y58" t="s">
        <v>5094</v>
      </c>
      <c r="Z58" t="s">
        <v>8</v>
      </c>
      <c r="AA58">
        <v>0</v>
      </c>
      <c r="AB58" t="s">
        <v>195</v>
      </c>
      <c r="AC58">
        <v>0</v>
      </c>
      <c r="AD58" t="s">
        <v>195</v>
      </c>
      <c r="AE58">
        <v>0</v>
      </c>
      <c r="AF58" t="s">
        <v>195</v>
      </c>
      <c r="AG58">
        <v>0</v>
      </c>
      <c r="AH58" t="s">
        <v>195</v>
      </c>
      <c r="AI58">
        <v>60</v>
      </c>
      <c r="AJ58" t="s">
        <v>832</v>
      </c>
      <c r="AK58">
        <v>383000</v>
      </c>
      <c r="AL58">
        <v>22980000</v>
      </c>
      <c r="AM58" t="s">
        <v>195</v>
      </c>
      <c r="AN58">
        <v>0</v>
      </c>
      <c r="AO58" t="s">
        <v>4943</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5073</v>
      </c>
      <c r="BG58" t="s">
        <v>5084</v>
      </c>
      <c r="BH58" t="s">
        <v>4947</v>
      </c>
      <c r="BI58" t="s">
        <v>195</v>
      </c>
      <c r="BJ58" t="s">
        <v>195</v>
      </c>
      <c r="BK58" t="s">
        <v>3773</v>
      </c>
      <c r="BL58" t="s">
        <v>5095</v>
      </c>
      <c r="BM58" t="s">
        <v>4949</v>
      </c>
      <c r="BN58" t="s">
        <v>7</v>
      </c>
      <c r="BO58" t="s">
        <v>4950</v>
      </c>
      <c r="BP58" s="440" t="str">
        <f t="shared" si="0"/>
        <v>WA.2378.EBD.953.102.C.521211</v>
      </c>
    </row>
    <row r="59" spans="1:68">
      <c r="A59" t="s">
        <v>4935</v>
      </c>
      <c r="B59" t="s">
        <v>4936</v>
      </c>
      <c r="C59" t="s">
        <v>4937</v>
      </c>
      <c r="D59" t="s">
        <v>3795</v>
      </c>
      <c r="E59" t="s">
        <v>197</v>
      </c>
      <c r="F59" t="s">
        <v>3842</v>
      </c>
      <c r="G59" t="s">
        <v>2445</v>
      </c>
      <c r="H59" t="s">
        <v>4938</v>
      </c>
      <c r="I59">
        <v>5</v>
      </c>
      <c r="J59" t="s">
        <v>5054</v>
      </c>
      <c r="K59">
        <v>2</v>
      </c>
      <c r="L59" t="s">
        <v>1081</v>
      </c>
      <c r="M59" t="s">
        <v>509</v>
      </c>
      <c r="N59" t="s">
        <v>166</v>
      </c>
      <c r="O59" t="s">
        <v>503</v>
      </c>
      <c r="P59" t="s">
        <v>8</v>
      </c>
      <c r="Q59" t="s">
        <v>4570</v>
      </c>
      <c r="R59" t="s">
        <v>4940</v>
      </c>
      <c r="S59" t="s">
        <v>195</v>
      </c>
      <c r="T59" t="s">
        <v>4570</v>
      </c>
      <c r="U59" t="s">
        <v>4570</v>
      </c>
      <c r="V59" t="s">
        <v>5096</v>
      </c>
      <c r="W59" t="s">
        <v>5092</v>
      </c>
      <c r="X59" t="s">
        <v>5097</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4943</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5073</v>
      </c>
      <c r="BG59" t="s">
        <v>5084</v>
      </c>
      <c r="BH59" t="s">
        <v>4947</v>
      </c>
      <c r="BI59" t="s">
        <v>195</v>
      </c>
      <c r="BJ59" t="s">
        <v>195</v>
      </c>
      <c r="BK59" t="s">
        <v>3773</v>
      </c>
      <c r="BL59" t="s">
        <v>5098</v>
      </c>
      <c r="BM59" t="s">
        <v>4949</v>
      </c>
      <c r="BN59" t="s">
        <v>7</v>
      </c>
      <c r="BO59" t="s">
        <v>4950</v>
      </c>
      <c r="BP59" s="440" t="str">
        <f t="shared" si="0"/>
        <v>WA.2378.EBD.953.102.C.521211</v>
      </c>
    </row>
    <row r="60" spans="1:68">
      <c r="A60" t="s">
        <v>4935</v>
      </c>
      <c r="B60" t="s">
        <v>4936</v>
      </c>
      <c r="C60" t="s">
        <v>4937</v>
      </c>
      <c r="D60" t="s">
        <v>3795</v>
      </c>
      <c r="E60" t="s">
        <v>197</v>
      </c>
      <c r="F60" t="s">
        <v>3842</v>
      </c>
      <c r="G60" t="s">
        <v>2445</v>
      </c>
      <c r="H60" t="s">
        <v>4938</v>
      </c>
      <c r="I60">
        <v>5</v>
      </c>
      <c r="J60" t="s">
        <v>5054</v>
      </c>
      <c r="K60">
        <v>2</v>
      </c>
      <c r="L60" t="s">
        <v>1081</v>
      </c>
      <c r="M60" t="s">
        <v>511</v>
      </c>
      <c r="N60" t="s">
        <v>167</v>
      </c>
      <c r="O60" t="s">
        <v>503</v>
      </c>
      <c r="P60" t="s">
        <v>8</v>
      </c>
      <c r="Q60" t="s">
        <v>4570</v>
      </c>
      <c r="R60" t="s">
        <v>4940</v>
      </c>
      <c r="S60" t="s">
        <v>195</v>
      </c>
      <c r="T60" t="s">
        <v>4570</v>
      </c>
      <c r="U60" t="s">
        <v>4570</v>
      </c>
      <c r="V60" t="s">
        <v>4496</v>
      </c>
      <c r="W60" t="s">
        <v>4570</v>
      </c>
      <c r="X60" t="s">
        <v>5099</v>
      </c>
      <c r="Y60" t="s">
        <v>5100</v>
      </c>
      <c r="Z60" t="s">
        <v>8</v>
      </c>
      <c r="AA60">
        <v>0</v>
      </c>
      <c r="AB60" t="s">
        <v>195</v>
      </c>
      <c r="AC60">
        <v>0</v>
      </c>
      <c r="AD60" t="s">
        <v>195</v>
      </c>
      <c r="AE60">
        <v>0</v>
      </c>
      <c r="AF60" t="s">
        <v>195</v>
      </c>
      <c r="AG60">
        <v>0</v>
      </c>
      <c r="AH60" t="s">
        <v>195</v>
      </c>
      <c r="AI60">
        <v>12</v>
      </c>
      <c r="AJ60" t="s">
        <v>832</v>
      </c>
      <c r="AK60">
        <v>250000</v>
      </c>
      <c r="AL60">
        <v>3000000</v>
      </c>
      <c r="AM60" t="s">
        <v>195</v>
      </c>
      <c r="AN60">
        <v>0</v>
      </c>
      <c r="AO60" t="s">
        <v>4943</v>
      </c>
      <c r="AP60">
        <v>0</v>
      </c>
      <c r="AQ60">
        <v>0</v>
      </c>
      <c r="AR60">
        <v>3000000</v>
      </c>
      <c r="AS60">
        <v>0</v>
      </c>
      <c r="AT60">
        <v>0</v>
      </c>
      <c r="AU60">
        <v>0</v>
      </c>
      <c r="AV60">
        <v>0</v>
      </c>
      <c r="AW60">
        <v>0</v>
      </c>
      <c r="AX60">
        <v>0</v>
      </c>
      <c r="AY60">
        <v>0</v>
      </c>
      <c r="AZ60">
        <v>0</v>
      </c>
      <c r="BA60">
        <v>0</v>
      </c>
      <c r="BB60" t="s">
        <v>3796</v>
      </c>
      <c r="BC60" t="s">
        <v>3797</v>
      </c>
      <c r="BD60" t="s">
        <v>3843</v>
      </c>
      <c r="BE60" t="s">
        <v>3850</v>
      </c>
      <c r="BF60" t="s">
        <v>5073</v>
      </c>
      <c r="BG60" t="s">
        <v>5101</v>
      </c>
      <c r="BH60" t="s">
        <v>4947</v>
      </c>
      <c r="BI60" t="s">
        <v>195</v>
      </c>
      <c r="BJ60" t="s">
        <v>195</v>
      </c>
      <c r="BK60" t="s">
        <v>3773</v>
      </c>
      <c r="BL60" t="s">
        <v>5102</v>
      </c>
      <c r="BM60" t="s">
        <v>4949</v>
      </c>
      <c r="BN60" t="s">
        <v>7</v>
      </c>
      <c r="BO60" t="s">
        <v>4950</v>
      </c>
      <c r="BP60" s="440" t="str">
        <f t="shared" si="0"/>
        <v>WA.2378.EBD.953.102.D.521211</v>
      </c>
    </row>
    <row r="61" spans="1:68">
      <c r="A61" t="s">
        <v>4935</v>
      </c>
      <c r="B61" t="s">
        <v>4936</v>
      </c>
      <c r="C61" t="s">
        <v>4937</v>
      </c>
      <c r="D61" t="s">
        <v>3795</v>
      </c>
      <c r="E61" t="s">
        <v>197</v>
      </c>
      <c r="F61" t="s">
        <v>3842</v>
      </c>
      <c r="G61" t="s">
        <v>2445</v>
      </c>
      <c r="H61" t="s">
        <v>4938</v>
      </c>
      <c r="I61">
        <v>5</v>
      </c>
      <c r="J61" t="s">
        <v>5054</v>
      </c>
      <c r="K61">
        <v>2</v>
      </c>
      <c r="L61" t="s">
        <v>1081</v>
      </c>
      <c r="M61" t="s">
        <v>511</v>
      </c>
      <c r="N61" t="s">
        <v>167</v>
      </c>
      <c r="O61" t="s">
        <v>503</v>
      </c>
      <c r="P61" t="s">
        <v>8</v>
      </c>
      <c r="Q61" t="s">
        <v>4570</v>
      </c>
      <c r="R61" t="s">
        <v>4940</v>
      </c>
      <c r="S61" t="s">
        <v>195</v>
      </c>
      <c r="T61" t="s">
        <v>4570</v>
      </c>
      <c r="U61" t="s">
        <v>4570</v>
      </c>
      <c r="V61" t="s">
        <v>4951</v>
      </c>
      <c r="W61" t="s">
        <v>4496</v>
      </c>
      <c r="X61" t="s">
        <v>5103</v>
      </c>
      <c r="Y61" t="s">
        <v>5104</v>
      </c>
      <c r="Z61" t="s">
        <v>8</v>
      </c>
      <c r="AA61">
        <v>0</v>
      </c>
      <c r="AB61" t="s">
        <v>195</v>
      </c>
      <c r="AC61">
        <v>0</v>
      </c>
      <c r="AD61" t="s">
        <v>195</v>
      </c>
      <c r="AE61">
        <v>0</v>
      </c>
      <c r="AF61" t="s">
        <v>195</v>
      </c>
      <c r="AG61">
        <v>0</v>
      </c>
      <c r="AH61" t="s">
        <v>195</v>
      </c>
      <c r="AI61">
        <v>70</v>
      </c>
      <c r="AJ61" t="s">
        <v>832</v>
      </c>
      <c r="AK61">
        <v>325000</v>
      </c>
      <c r="AL61">
        <v>22750000</v>
      </c>
      <c r="AM61" t="s">
        <v>195</v>
      </c>
      <c r="AN61">
        <v>0</v>
      </c>
      <c r="AO61" t="s">
        <v>4943</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5073</v>
      </c>
      <c r="BG61" t="s">
        <v>5101</v>
      </c>
      <c r="BH61" t="s">
        <v>4947</v>
      </c>
      <c r="BI61" t="s">
        <v>195</v>
      </c>
      <c r="BJ61" t="s">
        <v>195</v>
      </c>
      <c r="BK61" t="s">
        <v>3773</v>
      </c>
      <c r="BL61" t="s">
        <v>5105</v>
      </c>
      <c r="BM61" t="s">
        <v>4949</v>
      </c>
      <c r="BN61" t="s">
        <v>7</v>
      </c>
      <c r="BO61" t="s">
        <v>4950</v>
      </c>
      <c r="BP61" s="440" t="str">
        <f t="shared" si="0"/>
        <v>WA.2378.EBD.953.102.D.521211</v>
      </c>
    </row>
    <row r="62" spans="1:68">
      <c r="A62" t="s">
        <v>4935</v>
      </c>
      <c r="B62" t="s">
        <v>4936</v>
      </c>
      <c r="C62" t="s">
        <v>4937</v>
      </c>
      <c r="D62" t="s">
        <v>3795</v>
      </c>
      <c r="E62" t="s">
        <v>197</v>
      </c>
      <c r="F62" t="s">
        <v>3842</v>
      </c>
      <c r="G62" t="s">
        <v>2445</v>
      </c>
      <c r="H62" t="s">
        <v>4938</v>
      </c>
      <c r="I62">
        <v>5</v>
      </c>
      <c r="J62" t="s">
        <v>5054</v>
      </c>
      <c r="K62">
        <v>2</v>
      </c>
      <c r="L62" t="s">
        <v>1081</v>
      </c>
      <c r="M62" t="s">
        <v>511</v>
      </c>
      <c r="N62" t="s">
        <v>167</v>
      </c>
      <c r="O62" t="s">
        <v>503</v>
      </c>
      <c r="P62" t="s">
        <v>8</v>
      </c>
      <c r="Q62" t="s">
        <v>4570</v>
      </c>
      <c r="R62" t="s">
        <v>4940</v>
      </c>
      <c r="S62" t="s">
        <v>195</v>
      </c>
      <c r="T62" t="s">
        <v>4570</v>
      </c>
      <c r="U62" t="s">
        <v>4570</v>
      </c>
      <c r="V62" t="s">
        <v>5001</v>
      </c>
      <c r="W62" t="s">
        <v>4951</v>
      </c>
      <c r="X62" t="s">
        <v>5106</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4943</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5073</v>
      </c>
      <c r="BG62" t="s">
        <v>5101</v>
      </c>
      <c r="BH62" t="s">
        <v>4947</v>
      </c>
      <c r="BI62" t="s">
        <v>195</v>
      </c>
      <c r="BJ62" t="s">
        <v>195</v>
      </c>
      <c r="BK62" t="s">
        <v>3773</v>
      </c>
      <c r="BL62" t="s">
        <v>5107</v>
      </c>
      <c r="BM62" t="s">
        <v>4949</v>
      </c>
      <c r="BN62" t="s">
        <v>7</v>
      </c>
      <c r="BO62" t="s">
        <v>4950</v>
      </c>
      <c r="BP62" s="440" t="str">
        <f t="shared" si="0"/>
        <v>WA.2378.EBD.953.102.D.521211</v>
      </c>
    </row>
    <row r="63" spans="1:68">
      <c r="A63" t="s">
        <v>4935</v>
      </c>
      <c r="B63" t="s">
        <v>4936</v>
      </c>
      <c r="C63" t="s">
        <v>4937</v>
      </c>
      <c r="D63" t="s">
        <v>3795</v>
      </c>
      <c r="E63" t="s">
        <v>197</v>
      </c>
      <c r="F63" t="s">
        <v>3842</v>
      </c>
      <c r="G63" t="s">
        <v>2445</v>
      </c>
      <c r="H63" t="s">
        <v>4938</v>
      </c>
      <c r="I63">
        <v>5</v>
      </c>
      <c r="J63" t="s">
        <v>5054</v>
      </c>
      <c r="K63">
        <v>2</v>
      </c>
      <c r="L63" t="s">
        <v>1081</v>
      </c>
      <c r="M63" t="s">
        <v>511</v>
      </c>
      <c r="N63" t="s">
        <v>167</v>
      </c>
      <c r="O63" t="s">
        <v>503</v>
      </c>
      <c r="P63" t="s">
        <v>8</v>
      </c>
      <c r="Q63" t="s">
        <v>4570</v>
      </c>
      <c r="R63" t="s">
        <v>4940</v>
      </c>
      <c r="S63" t="s">
        <v>195</v>
      </c>
      <c r="T63" t="s">
        <v>4570</v>
      </c>
      <c r="U63" t="s">
        <v>4570</v>
      </c>
      <c r="V63" t="s">
        <v>5092</v>
      </c>
      <c r="W63" t="s">
        <v>5001</v>
      </c>
      <c r="X63" t="s">
        <v>5108</v>
      </c>
      <c r="Y63" t="s">
        <v>5109</v>
      </c>
      <c r="Z63" t="s">
        <v>8</v>
      </c>
      <c r="AA63">
        <v>0</v>
      </c>
      <c r="AB63" t="s">
        <v>195</v>
      </c>
      <c r="AC63">
        <v>0</v>
      </c>
      <c r="AD63" t="s">
        <v>195</v>
      </c>
      <c r="AE63">
        <v>0</v>
      </c>
      <c r="AF63" t="s">
        <v>195</v>
      </c>
      <c r="AG63">
        <v>0</v>
      </c>
      <c r="AH63" t="s">
        <v>195</v>
      </c>
      <c r="AI63">
        <v>12</v>
      </c>
      <c r="AJ63" t="s">
        <v>832</v>
      </c>
      <c r="AK63">
        <v>400000</v>
      </c>
      <c r="AL63">
        <v>4800000</v>
      </c>
      <c r="AM63" t="s">
        <v>195</v>
      </c>
      <c r="AN63">
        <v>0</v>
      </c>
      <c r="AO63" t="s">
        <v>4943</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5073</v>
      </c>
      <c r="BG63" t="s">
        <v>5101</v>
      </c>
      <c r="BH63" t="s">
        <v>4947</v>
      </c>
      <c r="BI63" t="s">
        <v>195</v>
      </c>
      <c r="BJ63" t="s">
        <v>195</v>
      </c>
      <c r="BK63" t="s">
        <v>3773</v>
      </c>
      <c r="BL63" t="s">
        <v>5110</v>
      </c>
      <c r="BM63" t="s">
        <v>4949</v>
      </c>
      <c r="BN63" t="s">
        <v>7</v>
      </c>
      <c r="BO63" t="s">
        <v>4950</v>
      </c>
      <c r="BP63" s="440" t="str">
        <f t="shared" si="0"/>
        <v>WA.2378.EBD.953.102.D.521211</v>
      </c>
    </row>
    <row r="64" spans="1:68">
      <c r="A64" t="s">
        <v>5010</v>
      </c>
      <c r="B64" t="s">
        <v>4936</v>
      </c>
      <c r="C64" t="s">
        <v>4937</v>
      </c>
      <c r="D64" t="s">
        <v>3795</v>
      </c>
      <c r="E64" t="s">
        <v>197</v>
      </c>
      <c r="F64" t="s">
        <v>3842</v>
      </c>
      <c r="G64" t="s">
        <v>2445</v>
      </c>
      <c r="H64" t="s">
        <v>4938</v>
      </c>
      <c r="I64">
        <v>5</v>
      </c>
      <c r="J64" t="s">
        <v>5031</v>
      </c>
      <c r="K64">
        <v>1</v>
      </c>
      <c r="L64" t="s">
        <v>805</v>
      </c>
      <c r="M64" t="s">
        <v>508</v>
      </c>
      <c r="N64" t="s">
        <v>123</v>
      </c>
      <c r="O64" t="s">
        <v>503</v>
      </c>
      <c r="P64" t="s">
        <v>8</v>
      </c>
      <c r="Q64" t="s">
        <v>4570</v>
      </c>
      <c r="R64" t="s">
        <v>4940</v>
      </c>
      <c r="S64" t="s">
        <v>195</v>
      </c>
      <c r="T64" t="s">
        <v>4570</v>
      </c>
      <c r="U64" t="s">
        <v>4570</v>
      </c>
      <c r="V64" t="s">
        <v>4496</v>
      </c>
      <c r="W64" t="s">
        <v>4570</v>
      </c>
      <c r="X64" t="s">
        <v>5032</v>
      </c>
      <c r="Y64" t="s">
        <v>5033</v>
      </c>
      <c r="Z64" t="s">
        <v>8</v>
      </c>
      <c r="AA64">
        <v>0</v>
      </c>
      <c r="AB64" t="s">
        <v>195</v>
      </c>
      <c r="AC64">
        <v>0</v>
      </c>
      <c r="AD64" t="s">
        <v>195</v>
      </c>
      <c r="AE64">
        <v>0</v>
      </c>
      <c r="AF64" t="s">
        <v>195</v>
      </c>
      <c r="AG64">
        <v>0</v>
      </c>
      <c r="AH64" t="s">
        <v>195</v>
      </c>
      <c r="AI64">
        <v>40</v>
      </c>
      <c r="AJ64" t="s">
        <v>832</v>
      </c>
      <c r="AK64">
        <v>100000</v>
      </c>
      <c r="AL64">
        <v>4000000</v>
      </c>
      <c r="AM64" t="s">
        <v>195</v>
      </c>
      <c r="AN64">
        <v>0</v>
      </c>
      <c r="AO64" t="s">
        <v>5011</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5034</v>
      </c>
      <c r="BG64" t="s">
        <v>5035</v>
      </c>
      <c r="BH64" t="s">
        <v>4947</v>
      </c>
      <c r="BI64" t="s">
        <v>195</v>
      </c>
      <c r="BJ64" t="s">
        <v>195</v>
      </c>
      <c r="BK64" t="s">
        <v>3773</v>
      </c>
      <c r="BL64" t="s">
        <v>5036</v>
      </c>
      <c r="BM64" t="s">
        <v>4949</v>
      </c>
      <c r="BN64" t="s">
        <v>7</v>
      </c>
      <c r="BO64" t="s">
        <v>4950</v>
      </c>
      <c r="BP64" s="440" t="str">
        <f t="shared" si="0"/>
        <v>WA.2378.EBD.952.101.B.521211</v>
      </c>
    </row>
    <row r="65" spans="1:68">
      <c r="A65" t="s">
        <v>5010</v>
      </c>
      <c r="B65" t="s">
        <v>4936</v>
      </c>
      <c r="C65" t="s">
        <v>4937</v>
      </c>
      <c r="D65" t="s">
        <v>3795</v>
      </c>
      <c r="E65" t="s">
        <v>197</v>
      </c>
      <c r="F65" t="s">
        <v>3842</v>
      </c>
      <c r="G65" t="s">
        <v>2445</v>
      </c>
      <c r="H65" t="s">
        <v>4938</v>
      </c>
      <c r="I65">
        <v>5</v>
      </c>
      <c r="J65" t="s">
        <v>5031</v>
      </c>
      <c r="K65">
        <v>1</v>
      </c>
      <c r="L65" t="s">
        <v>805</v>
      </c>
      <c r="M65" t="s">
        <v>508</v>
      </c>
      <c r="N65" t="s">
        <v>123</v>
      </c>
      <c r="O65" t="s">
        <v>503</v>
      </c>
      <c r="P65" t="s">
        <v>8</v>
      </c>
      <c r="Q65" t="s">
        <v>4570</v>
      </c>
      <c r="R65" t="s">
        <v>4940</v>
      </c>
      <c r="S65" t="s">
        <v>195</v>
      </c>
      <c r="T65" t="s">
        <v>4570</v>
      </c>
      <c r="U65" t="s">
        <v>4570</v>
      </c>
      <c r="V65" t="s">
        <v>4951</v>
      </c>
      <c r="W65" t="s">
        <v>4496</v>
      </c>
      <c r="X65" t="s">
        <v>5037</v>
      </c>
      <c r="Y65" t="s">
        <v>5038</v>
      </c>
      <c r="Z65" t="s">
        <v>8</v>
      </c>
      <c r="AA65">
        <v>0</v>
      </c>
      <c r="AB65" t="s">
        <v>195</v>
      </c>
      <c r="AC65">
        <v>0</v>
      </c>
      <c r="AD65" t="s">
        <v>195</v>
      </c>
      <c r="AE65">
        <v>0</v>
      </c>
      <c r="AF65" t="s">
        <v>195</v>
      </c>
      <c r="AG65">
        <v>0</v>
      </c>
      <c r="AH65" t="s">
        <v>195</v>
      </c>
      <c r="AI65">
        <v>10</v>
      </c>
      <c r="AJ65" t="s">
        <v>832</v>
      </c>
      <c r="AK65">
        <v>1500000</v>
      </c>
      <c r="AL65">
        <v>15000000</v>
      </c>
      <c r="AM65" t="s">
        <v>195</v>
      </c>
      <c r="AN65">
        <v>0</v>
      </c>
      <c r="AO65" t="s">
        <v>5011</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5034</v>
      </c>
      <c r="BG65" t="s">
        <v>5035</v>
      </c>
      <c r="BH65" t="s">
        <v>4947</v>
      </c>
      <c r="BI65" t="s">
        <v>195</v>
      </c>
      <c r="BJ65" t="s">
        <v>195</v>
      </c>
      <c r="BK65" t="s">
        <v>3773</v>
      </c>
      <c r="BL65" t="s">
        <v>5039</v>
      </c>
      <c r="BM65" t="s">
        <v>4949</v>
      </c>
      <c r="BN65" t="s">
        <v>7</v>
      </c>
      <c r="BO65" t="s">
        <v>4950</v>
      </c>
      <c r="BP65" s="440" t="str">
        <f t="shared" si="0"/>
        <v>WA.2378.EBD.952.101.B.521211</v>
      </c>
    </row>
    <row r="66" spans="1:68">
      <c r="A66" t="s">
        <v>5010</v>
      </c>
      <c r="B66" t="s">
        <v>4936</v>
      </c>
      <c r="C66" t="s">
        <v>4937</v>
      </c>
      <c r="D66" t="s">
        <v>3795</v>
      </c>
      <c r="E66" t="s">
        <v>197</v>
      </c>
      <c r="F66" t="s">
        <v>3842</v>
      </c>
      <c r="G66" t="s">
        <v>2445</v>
      </c>
      <c r="H66" t="s">
        <v>4938</v>
      </c>
      <c r="I66">
        <v>5</v>
      </c>
      <c r="J66" t="s">
        <v>5031</v>
      </c>
      <c r="K66">
        <v>1</v>
      </c>
      <c r="L66" t="s">
        <v>805</v>
      </c>
      <c r="M66" t="s">
        <v>509</v>
      </c>
      <c r="N66" t="s">
        <v>124</v>
      </c>
      <c r="O66" t="s">
        <v>503</v>
      </c>
      <c r="P66" t="s">
        <v>8</v>
      </c>
      <c r="Q66" t="s">
        <v>4570</v>
      </c>
      <c r="R66" t="s">
        <v>4940</v>
      </c>
      <c r="S66" t="s">
        <v>195</v>
      </c>
      <c r="T66" t="s">
        <v>4570</v>
      </c>
      <c r="U66" t="s">
        <v>4570</v>
      </c>
      <c r="V66" t="s">
        <v>4496</v>
      </c>
      <c r="W66" t="s">
        <v>4570</v>
      </c>
      <c r="X66" t="s">
        <v>5040</v>
      </c>
      <c r="Y66" t="s">
        <v>5041</v>
      </c>
      <c r="Z66" t="s">
        <v>8</v>
      </c>
      <c r="AA66">
        <v>0</v>
      </c>
      <c r="AB66" t="s">
        <v>195</v>
      </c>
      <c r="AC66">
        <v>0</v>
      </c>
      <c r="AD66" t="s">
        <v>195</v>
      </c>
      <c r="AE66">
        <v>0</v>
      </c>
      <c r="AF66" t="s">
        <v>195</v>
      </c>
      <c r="AG66">
        <v>0</v>
      </c>
      <c r="AH66" t="s">
        <v>195</v>
      </c>
      <c r="AI66">
        <v>30</v>
      </c>
      <c r="AJ66" t="s">
        <v>832</v>
      </c>
      <c r="AK66">
        <v>100000</v>
      </c>
      <c r="AL66">
        <v>3000000</v>
      </c>
      <c r="AM66" t="s">
        <v>195</v>
      </c>
      <c r="AN66">
        <v>0</v>
      </c>
      <c r="AO66" t="s">
        <v>5011</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5034</v>
      </c>
      <c r="BG66" t="s">
        <v>5042</v>
      </c>
      <c r="BH66" t="s">
        <v>4947</v>
      </c>
      <c r="BI66" t="s">
        <v>195</v>
      </c>
      <c r="BJ66" t="s">
        <v>195</v>
      </c>
      <c r="BK66" t="s">
        <v>3773</v>
      </c>
      <c r="BL66" t="s">
        <v>5043</v>
      </c>
      <c r="BM66" t="s">
        <v>4949</v>
      </c>
      <c r="BN66" t="s">
        <v>7</v>
      </c>
      <c r="BO66" t="s">
        <v>4950</v>
      </c>
      <c r="BP66" s="440" t="str">
        <f t="shared" ref="BP66:BP129" si="1">_xlfn.TEXTJOIN(".",TRUE,D66,E66,F66,J66,L66,M66,O66)</f>
        <v>WA.2378.EBD.952.101.C.521211</v>
      </c>
    </row>
    <row r="67" spans="1:68">
      <c r="A67" t="s">
        <v>5010</v>
      </c>
      <c r="B67" t="s">
        <v>4936</v>
      </c>
      <c r="C67" t="s">
        <v>4937</v>
      </c>
      <c r="D67" t="s">
        <v>3795</v>
      </c>
      <c r="E67" t="s">
        <v>197</v>
      </c>
      <c r="F67" t="s">
        <v>3842</v>
      </c>
      <c r="G67" t="s">
        <v>2445</v>
      </c>
      <c r="H67" t="s">
        <v>4938</v>
      </c>
      <c r="I67">
        <v>5</v>
      </c>
      <c r="J67" t="s">
        <v>5031</v>
      </c>
      <c r="K67">
        <v>1</v>
      </c>
      <c r="L67" t="s">
        <v>805</v>
      </c>
      <c r="M67" t="s">
        <v>509</v>
      </c>
      <c r="N67" t="s">
        <v>124</v>
      </c>
      <c r="O67" t="s">
        <v>503</v>
      </c>
      <c r="P67" t="s">
        <v>8</v>
      </c>
      <c r="Q67" t="s">
        <v>4570</v>
      </c>
      <c r="R67" t="s">
        <v>4940</v>
      </c>
      <c r="S67" t="s">
        <v>195</v>
      </c>
      <c r="T67" t="s">
        <v>4570</v>
      </c>
      <c r="U67" t="s">
        <v>4570</v>
      </c>
      <c r="V67" t="s">
        <v>4951</v>
      </c>
      <c r="W67" t="s">
        <v>4496</v>
      </c>
      <c r="X67" t="s">
        <v>5044</v>
      </c>
      <c r="Y67" t="s">
        <v>5045</v>
      </c>
      <c r="Z67" t="s">
        <v>8</v>
      </c>
      <c r="AA67">
        <v>0</v>
      </c>
      <c r="AB67" t="s">
        <v>195</v>
      </c>
      <c r="AC67">
        <v>0</v>
      </c>
      <c r="AD67" t="s">
        <v>195</v>
      </c>
      <c r="AE67">
        <v>0</v>
      </c>
      <c r="AF67" t="s">
        <v>195</v>
      </c>
      <c r="AG67">
        <v>0</v>
      </c>
      <c r="AH67" t="s">
        <v>195</v>
      </c>
      <c r="AI67">
        <v>113</v>
      </c>
      <c r="AJ67" t="s">
        <v>832</v>
      </c>
      <c r="AK67">
        <v>100000</v>
      </c>
      <c r="AL67">
        <v>11300000</v>
      </c>
      <c r="AM67" t="s">
        <v>195</v>
      </c>
      <c r="AN67">
        <v>0</v>
      </c>
      <c r="AO67" t="s">
        <v>5011</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5034</v>
      </c>
      <c r="BG67" t="s">
        <v>5042</v>
      </c>
      <c r="BH67" t="s">
        <v>4947</v>
      </c>
      <c r="BI67" t="s">
        <v>195</v>
      </c>
      <c r="BJ67" t="s">
        <v>195</v>
      </c>
      <c r="BK67" t="s">
        <v>3773</v>
      </c>
      <c r="BL67" t="s">
        <v>5046</v>
      </c>
      <c r="BM67" t="s">
        <v>4949</v>
      </c>
      <c r="BN67" t="s">
        <v>7</v>
      </c>
      <c r="BO67" t="s">
        <v>4950</v>
      </c>
      <c r="BP67" s="440" t="str">
        <f t="shared" si="1"/>
        <v>WA.2378.EBD.952.101.C.521211</v>
      </c>
    </row>
    <row r="68" spans="1:68">
      <c r="A68" t="s">
        <v>5010</v>
      </c>
      <c r="B68" t="s">
        <v>4936</v>
      </c>
      <c r="C68" t="s">
        <v>4937</v>
      </c>
      <c r="D68" t="s">
        <v>3795</v>
      </c>
      <c r="E68" t="s">
        <v>197</v>
      </c>
      <c r="F68" t="s">
        <v>3842</v>
      </c>
      <c r="G68" t="s">
        <v>2445</v>
      </c>
      <c r="H68" t="s">
        <v>4938</v>
      </c>
      <c r="I68">
        <v>5</v>
      </c>
      <c r="J68" t="s">
        <v>5031</v>
      </c>
      <c r="K68">
        <v>1</v>
      </c>
      <c r="L68" t="s">
        <v>805</v>
      </c>
      <c r="M68" t="s">
        <v>511</v>
      </c>
      <c r="N68" t="s">
        <v>125</v>
      </c>
      <c r="O68" t="s">
        <v>503</v>
      </c>
      <c r="P68" t="s">
        <v>8</v>
      </c>
      <c r="Q68" t="s">
        <v>4570</v>
      </c>
      <c r="R68" t="s">
        <v>4940</v>
      </c>
      <c r="S68" t="s">
        <v>195</v>
      </c>
      <c r="T68" t="s">
        <v>4570</v>
      </c>
      <c r="U68" t="s">
        <v>4570</v>
      </c>
      <c r="V68" t="s">
        <v>4496</v>
      </c>
      <c r="W68" t="s">
        <v>4570</v>
      </c>
      <c r="X68" t="s">
        <v>5111</v>
      </c>
      <c r="Y68" t="s">
        <v>5061</v>
      </c>
      <c r="Z68" t="s">
        <v>8</v>
      </c>
      <c r="AA68">
        <v>0</v>
      </c>
      <c r="AB68" t="s">
        <v>195</v>
      </c>
      <c r="AC68">
        <v>0</v>
      </c>
      <c r="AD68" t="s">
        <v>195</v>
      </c>
      <c r="AE68">
        <v>0</v>
      </c>
      <c r="AF68" t="s">
        <v>195</v>
      </c>
      <c r="AG68">
        <v>0</v>
      </c>
      <c r="AH68" t="s">
        <v>195</v>
      </c>
      <c r="AI68">
        <v>170</v>
      </c>
      <c r="AJ68" t="s">
        <v>106</v>
      </c>
      <c r="AK68">
        <v>350000</v>
      </c>
      <c r="AL68">
        <v>59500000</v>
      </c>
      <c r="AM68" t="s">
        <v>195</v>
      </c>
      <c r="AN68">
        <v>0</v>
      </c>
      <c r="AO68" t="s">
        <v>5011</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5034</v>
      </c>
      <c r="BG68" t="s">
        <v>5048</v>
      </c>
      <c r="BH68" t="s">
        <v>4947</v>
      </c>
      <c r="BI68" t="s">
        <v>195</v>
      </c>
      <c r="BJ68" t="s">
        <v>195</v>
      </c>
      <c r="BK68" t="s">
        <v>3773</v>
      </c>
      <c r="BL68" t="s">
        <v>5112</v>
      </c>
      <c r="BM68" t="s">
        <v>4949</v>
      </c>
      <c r="BN68" t="s">
        <v>7</v>
      </c>
      <c r="BO68" t="s">
        <v>4950</v>
      </c>
      <c r="BP68" s="440" t="str">
        <f t="shared" si="1"/>
        <v>WA.2378.EBD.952.101.D.521211</v>
      </c>
    </row>
    <row r="69" spans="1:68">
      <c r="A69" t="s">
        <v>5010</v>
      </c>
      <c r="B69" t="s">
        <v>4936</v>
      </c>
      <c r="C69" t="s">
        <v>4937</v>
      </c>
      <c r="D69" t="s">
        <v>3795</v>
      </c>
      <c r="E69" t="s">
        <v>197</v>
      </c>
      <c r="F69" t="s">
        <v>3842</v>
      </c>
      <c r="G69" t="s">
        <v>2445</v>
      </c>
      <c r="H69" t="s">
        <v>4938</v>
      </c>
      <c r="I69">
        <v>5</v>
      </c>
      <c r="J69" t="s">
        <v>5031</v>
      </c>
      <c r="K69">
        <v>1</v>
      </c>
      <c r="L69" t="s">
        <v>805</v>
      </c>
      <c r="M69" t="s">
        <v>511</v>
      </c>
      <c r="N69" t="s">
        <v>125</v>
      </c>
      <c r="O69" t="s">
        <v>503</v>
      </c>
      <c r="P69" t="s">
        <v>8</v>
      </c>
      <c r="Q69" t="s">
        <v>4570</v>
      </c>
      <c r="R69" t="s">
        <v>4940</v>
      </c>
      <c r="S69" t="s">
        <v>195</v>
      </c>
      <c r="T69" t="s">
        <v>4570</v>
      </c>
      <c r="U69" t="s">
        <v>4570</v>
      </c>
      <c r="V69" t="s">
        <v>4951</v>
      </c>
      <c r="W69" t="s">
        <v>4496</v>
      </c>
      <c r="X69" t="s">
        <v>5047</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5011</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5034</v>
      </c>
      <c r="BG69" t="s">
        <v>5048</v>
      </c>
      <c r="BH69" t="s">
        <v>4947</v>
      </c>
      <c r="BI69" t="s">
        <v>195</v>
      </c>
      <c r="BJ69" t="s">
        <v>195</v>
      </c>
      <c r="BK69" t="s">
        <v>3773</v>
      </c>
      <c r="BL69" t="s">
        <v>5113</v>
      </c>
      <c r="BM69" t="s">
        <v>4949</v>
      </c>
      <c r="BN69" t="s">
        <v>7</v>
      </c>
      <c r="BO69" t="s">
        <v>4950</v>
      </c>
      <c r="BP69" s="440" t="str">
        <f t="shared" si="1"/>
        <v>WA.2378.EBD.952.101.D.521211</v>
      </c>
    </row>
    <row r="70" spans="1:68">
      <c r="A70" t="s">
        <v>5010</v>
      </c>
      <c r="B70" t="s">
        <v>4936</v>
      </c>
      <c r="C70" t="s">
        <v>4937</v>
      </c>
      <c r="D70" t="s">
        <v>3795</v>
      </c>
      <c r="E70" t="s">
        <v>197</v>
      </c>
      <c r="F70" t="s">
        <v>3842</v>
      </c>
      <c r="G70" t="s">
        <v>2445</v>
      </c>
      <c r="H70" t="s">
        <v>4938</v>
      </c>
      <c r="I70">
        <v>5</v>
      </c>
      <c r="J70" t="s">
        <v>5031</v>
      </c>
      <c r="K70">
        <v>1</v>
      </c>
      <c r="L70" t="s">
        <v>805</v>
      </c>
      <c r="M70" t="s">
        <v>511</v>
      </c>
      <c r="N70" t="s">
        <v>125</v>
      </c>
      <c r="O70" t="s">
        <v>503</v>
      </c>
      <c r="P70" t="s">
        <v>8</v>
      </c>
      <c r="Q70" t="s">
        <v>4570</v>
      </c>
      <c r="R70" t="s">
        <v>4940</v>
      </c>
      <c r="S70" t="s">
        <v>195</v>
      </c>
      <c r="T70" t="s">
        <v>4570</v>
      </c>
      <c r="U70" t="s">
        <v>4570</v>
      </c>
      <c r="V70" t="s">
        <v>5001</v>
      </c>
      <c r="W70" t="s">
        <v>4951</v>
      </c>
      <c r="X70" t="s">
        <v>5050</v>
      </c>
      <c r="Y70" t="s">
        <v>5051</v>
      </c>
      <c r="Z70" t="s">
        <v>8</v>
      </c>
      <c r="AA70">
        <v>0</v>
      </c>
      <c r="AB70" t="s">
        <v>195</v>
      </c>
      <c r="AC70">
        <v>0</v>
      </c>
      <c r="AD70" t="s">
        <v>195</v>
      </c>
      <c r="AE70">
        <v>0</v>
      </c>
      <c r="AF70" t="s">
        <v>195</v>
      </c>
      <c r="AG70">
        <v>0</v>
      </c>
      <c r="AH70" t="s">
        <v>195</v>
      </c>
      <c r="AI70">
        <v>1700</v>
      </c>
      <c r="AJ70" t="s">
        <v>832</v>
      </c>
      <c r="AK70">
        <v>32500</v>
      </c>
      <c r="AL70">
        <v>55250000</v>
      </c>
      <c r="AM70" t="s">
        <v>195</v>
      </c>
      <c r="AN70">
        <v>0</v>
      </c>
      <c r="AO70" t="s">
        <v>5011</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5034</v>
      </c>
      <c r="BG70" t="s">
        <v>5048</v>
      </c>
      <c r="BH70" t="s">
        <v>4947</v>
      </c>
      <c r="BI70" t="s">
        <v>195</v>
      </c>
      <c r="BJ70" t="s">
        <v>195</v>
      </c>
      <c r="BK70" t="s">
        <v>3773</v>
      </c>
      <c r="BL70" t="s">
        <v>5114</v>
      </c>
      <c r="BM70" t="s">
        <v>4949</v>
      </c>
      <c r="BN70" t="s">
        <v>7</v>
      </c>
      <c r="BO70" t="s">
        <v>4950</v>
      </c>
      <c r="BP70" s="440" t="str">
        <f t="shared" si="1"/>
        <v>WA.2378.EBD.952.101.D.521211</v>
      </c>
    </row>
    <row r="71" spans="1:68">
      <c r="A71" t="s">
        <v>5010</v>
      </c>
      <c r="B71" t="s">
        <v>4936</v>
      </c>
      <c r="C71" t="s">
        <v>4937</v>
      </c>
      <c r="D71" t="s">
        <v>3795</v>
      </c>
      <c r="E71" t="s">
        <v>197</v>
      </c>
      <c r="F71" t="s">
        <v>3842</v>
      </c>
      <c r="G71" t="s">
        <v>2445</v>
      </c>
      <c r="H71" t="s">
        <v>4938</v>
      </c>
      <c r="I71">
        <v>5</v>
      </c>
      <c r="J71" t="s">
        <v>5031</v>
      </c>
      <c r="K71">
        <v>1</v>
      </c>
      <c r="L71" t="s">
        <v>805</v>
      </c>
      <c r="M71" t="s">
        <v>511</v>
      </c>
      <c r="N71" t="s">
        <v>125</v>
      </c>
      <c r="O71" t="s">
        <v>503</v>
      </c>
      <c r="P71" t="s">
        <v>8</v>
      </c>
      <c r="Q71" t="s">
        <v>4570</v>
      </c>
      <c r="R71" t="s">
        <v>4940</v>
      </c>
      <c r="S71" t="s">
        <v>195</v>
      </c>
      <c r="T71" t="s">
        <v>4570</v>
      </c>
      <c r="U71" t="s">
        <v>4570</v>
      </c>
      <c r="V71" t="s">
        <v>5092</v>
      </c>
      <c r="W71" t="s">
        <v>5001</v>
      </c>
      <c r="X71" t="s">
        <v>4939</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5011</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5034</v>
      </c>
      <c r="BG71" t="s">
        <v>5048</v>
      </c>
      <c r="BH71" t="s">
        <v>4947</v>
      </c>
      <c r="BI71" t="s">
        <v>195</v>
      </c>
      <c r="BJ71" t="s">
        <v>195</v>
      </c>
      <c r="BK71" t="s">
        <v>3773</v>
      </c>
      <c r="BL71" t="s">
        <v>5115</v>
      </c>
      <c r="BM71" t="s">
        <v>4949</v>
      </c>
      <c r="BN71" t="s">
        <v>7</v>
      </c>
      <c r="BO71" t="s">
        <v>4950</v>
      </c>
      <c r="BP71" s="440" t="str">
        <f t="shared" si="1"/>
        <v>WA.2378.EBD.952.101.D.521211</v>
      </c>
    </row>
    <row r="72" spans="1:68">
      <c r="A72" t="s">
        <v>5010</v>
      </c>
      <c r="B72" t="s">
        <v>4936</v>
      </c>
      <c r="C72" t="s">
        <v>4937</v>
      </c>
      <c r="D72" t="s">
        <v>3795</v>
      </c>
      <c r="E72" t="s">
        <v>197</v>
      </c>
      <c r="F72" t="s">
        <v>3842</v>
      </c>
      <c r="G72" t="s">
        <v>2445</v>
      </c>
      <c r="H72" t="s">
        <v>4938</v>
      </c>
      <c r="I72">
        <v>5</v>
      </c>
      <c r="J72" t="s">
        <v>5054</v>
      </c>
      <c r="K72">
        <v>2</v>
      </c>
      <c r="L72" t="s">
        <v>805</v>
      </c>
      <c r="M72" t="s">
        <v>8</v>
      </c>
      <c r="N72" t="s">
        <v>162</v>
      </c>
      <c r="O72" t="s">
        <v>503</v>
      </c>
      <c r="P72" t="s">
        <v>8</v>
      </c>
      <c r="Q72" t="s">
        <v>4570</v>
      </c>
      <c r="R72" t="s">
        <v>4940</v>
      </c>
      <c r="S72" t="s">
        <v>195</v>
      </c>
      <c r="T72" t="s">
        <v>4570</v>
      </c>
      <c r="U72" t="s">
        <v>4570</v>
      </c>
      <c r="V72" t="s">
        <v>4496</v>
      </c>
      <c r="W72" t="s">
        <v>4570</v>
      </c>
      <c r="X72" t="s">
        <v>5055</v>
      </c>
      <c r="Y72" t="s">
        <v>5056</v>
      </c>
      <c r="Z72" t="s">
        <v>8</v>
      </c>
      <c r="AA72">
        <v>0</v>
      </c>
      <c r="AB72" t="s">
        <v>195</v>
      </c>
      <c r="AC72">
        <v>0</v>
      </c>
      <c r="AD72" t="s">
        <v>195</v>
      </c>
      <c r="AE72">
        <v>0</v>
      </c>
      <c r="AF72" t="s">
        <v>195</v>
      </c>
      <c r="AG72">
        <v>0</v>
      </c>
      <c r="AH72" t="s">
        <v>195</v>
      </c>
      <c r="AI72">
        <v>1</v>
      </c>
      <c r="AJ72" t="s">
        <v>106</v>
      </c>
      <c r="AK72">
        <v>1000000</v>
      </c>
      <c r="AL72">
        <v>1000000</v>
      </c>
      <c r="AM72" t="s">
        <v>195</v>
      </c>
      <c r="AN72">
        <v>0</v>
      </c>
      <c r="AO72" t="s">
        <v>5011</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5057</v>
      </c>
      <c r="BG72" t="s">
        <v>5058</v>
      </c>
      <c r="BH72" t="s">
        <v>4947</v>
      </c>
      <c r="BI72" t="s">
        <v>195</v>
      </c>
      <c r="BJ72" t="s">
        <v>195</v>
      </c>
      <c r="BK72" t="s">
        <v>3773</v>
      </c>
      <c r="BL72" t="s">
        <v>5059</v>
      </c>
      <c r="BM72" t="s">
        <v>4949</v>
      </c>
      <c r="BN72" t="s">
        <v>7</v>
      </c>
      <c r="BO72" t="s">
        <v>4950</v>
      </c>
      <c r="BP72" s="440" t="str">
        <f t="shared" si="1"/>
        <v>WA.2378.EBD.953.101.A.521211</v>
      </c>
    </row>
    <row r="73" spans="1:68">
      <c r="A73" t="s">
        <v>5010</v>
      </c>
      <c r="B73" t="s">
        <v>4936</v>
      </c>
      <c r="C73" t="s">
        <v>4937</v>
      </c>
      <c r="D73" t="s">
        <v>3795</v>
      </c>
      <c r="E73" t="s">
        <v>197</v>
      </c>
      <c r="F73" t="s">
        <v>3842</v>
      </c>
      <c r="G73" t="s">
        <v>2445</v>
      </c>
      <c r="H73" t="s">
        <v>4938</v>
      </c>
      <c r="I73">
        <v>5</v>
      </c>
      <c r="J73" t="s">
        <v>5054</v>
      </c>
      <c r="K73">
        <v>2</v>
      </c>
      <c r="L73" t="s">
        <v>805</v>
      </c>
      <c r="M73" t="s">
        <v>8</v>
      </c>
      <c r="N73" t="s">
        <v>162</v>
      </c>
      <c r="O73" t="s">
        <v>503</v>
      </c>
      <c r="P73" t="s">
        <v>8</v>
      </c>
      <c r="Q73" t="s">
        <v>4570</v>
      </c>
      <c r="R73" t="s">
        <v>4940</v>
      </c>
      <c r="S73" t="s">
        <v>195</v>
      </c>
      <c r="T73" t="s">
        <v>4570</v>
      </c>
      <c r="U73" t="s">
        <v>4570</v>
      </c>
      <c r="V73" t="s">
        <v>4951</v>
      </c>
      <c r="W73" t="s">
        <v>4496</v>
      </c>
      <c r="X73" t="s">
        <v>5060</v>
      </c>
      <c r="Y73" t="s">
        <v>5061</v>
      </c>
      <c r="Z73" t="s">
        <v>8</v>
      </c>
      <c r="AA73">
        <v>0</v>
      </c>
      <c r="AB73" t="s">
        <v>195</v>
      </c>
      <c r="AC73">
        <v>0</v>
      </c>
      <c r="AD73" t="s">
        <v>195</v>
      </c>
      <c r="AE73">
        <v>0</v>
      </c>
      <c r="AF73" t="s">
        <v>195</v>
      </c>
      <c r="AG73">
        <v>0</v>
      </c>
      <c r="AH73" t="s">
        <v>195</v>
      </c>
      <c r="AI73">
        <v>90</v>
      </c>
      <c r="AJ73" t="s">
        <v>106</v>
      </c>
      <c r="AK73">
        <v>250000</v>
      </c>
      <c r="AL73">
        <v>22500000</v>
      </c>
      <c r="AM73" t="s">
        <v>195</v>
      </c>
      <c r="AN73">
        <v>0</v>
      </c>
      <c r="AO73" t="s">
        <v>5011</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5057</v>
      </c>
      <c r="BG73" t="s">
        <v>5058</v>
      </c>
      <c r="BH73" t="s">
        <v>4947</v>
      </c>
      <c r="BI73" t="s">
        <v>195</v>
      </c>
      <c r="BJ73" t="s">
        <v>195</v>
      </c>
      <c r="BK73" t="s">
        <v>3773</v>
      </c>
      <c r="BL73" t="s">
        <v>5062</v>
      </c>
      <c r="BM73" t="s">
        <v>4949</v>
      </c>
      <c r="BN73" t="s">
        <v>7</v>
      </c>
      <c r="BO73" t="s">
        <v>4950</v>
      </c>
      <c r="BP73" s="440" t="str">
        <f t="shared" si="1"/>
        <v>WA.2378.EBD.953.101.A.521211</v>
      </c>
    </row>
    <row r="74" spans="1:68">
      <c r="A74" t="s">
        <v>5010</v>
      </c>
      <c r="B74" t="s">
        <v>4936</v>
      </c>
      <c r="C74" t="s">
        <v>4937</v>
      </c>
      <c r="D74" t="s">
        <v>3795</v>
      </c>
      <c r="E74" t="s">
        <v>197</v>
      </c>
      <c r="F74" t="s">
        <v>3842</v>
      </c>
      <c r="G74" t="s">
        <v>2445</v>
      </c>
      <c r="H74" t="s">
        <v>4938</v>
      </c>
      <c r="I74">
        <v>5</v>
      </c>
      <c r="J74" t="s">
        <v>5054</v>
      </c>
      <c r="K74">
        <v>2</v>
      </c>
      <c r="L74" t="s">
        <v>805</v>
      </c>
      <c r="M74" t="s">
        <v>8</v>
      </c>
      <c r="N74" t="s">
        <v>162</v>
      </c>
      <c r="O74" t="s">
        <v>503</v>
      </c>
      <c r="P74" t="s">
        <v>8</v>
      </c>
      <c r="Q74" t="s">
        <v>4570</v>
      </c>
      <c r="R74" t="s">
        <v>4940</v>
      </c>
      <c r="S74" t="s">
        <v>195</v>
      </c>
      <c r="T74" t="s">
        <v>4570</v>
      </c>
      <c r="U74" t="s">
        <v>4570</v>
      </c>
      <c r="V74" t="s">
        <v>5001</v>
      </c>
      <c r="W74" t="s">
        <v>4951</v>
      </c>
      <c r="X74" t="s">
        <v>5063</v>
      </c>
      <c r="Y74" t="s">
        <v>5064</v>
      </c>
      <c r="Z74" t="s">
        <v>8</v>
      </c>
      <c r="AA74">
        <v>0</v>
      </c>
      <c r="AB74" t="s">
        <v>195</v>
      </c>
      <c r="AC74">
        <v>0</v>
      </c>
      <c r="AD74" t="s">
        <v>195</v>
      </c>
      <c r="AE74">
        <v>0</v>
      </c>
      <c r="AF74" t="s">
        <v>195</v>
      </c>
      <c r="AG74">
        <v>0</v>
      </c>
      <c r="AH74" t="s">
        <v>195</v>
      </c>
      <c r="AI74">
        <v>4</v>
      </c>
      <c r="AJ74" t="s">
        <v>832</v>
      </c>
      <c r="AK74">
        <v>250000</v>
      </c>
      <c r="AL74">
        <v>1000000</v>
      </c>
      <c r="AM74" t="s">
        <v>195</v>
      </c>
      <c r="AN74">
        <v>0</v>
      </c>
      <c r="AO74" t="s">
        <v>5011</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5057</v>
      </c>
      <c r="BG74" t="s">
        <v>5058</v>
      </c>
      <c r="BH74" t="s">
        <v>4947</v>
      </c>
      <c r="BI74" t="s">
        <v>195</v>
      </c>
      <c r="BJ74" t="s">
        <v>195</v>
      </c>
      <c r="BK74" t="s">
        <v>3773</v>
      </c>
      <c r="BL74" t="s">
        <v>5065</v>
      </c>
      <c r="BM74" t="s">
        <v>4949</v>
      </c>
      <c r="BN74" t="s">
        <v>7</v>
      </c>
      <c r="BO74" t="s">
        <v>4950</v>
      </c>
      <c r="BP74" s="440" t="str">
        <f t="shared" si="1"/>
        <v>WA.2378.EBD.953.101.A.521211</v>
      </c>
    </row>
    <row r="75" spans="1:68">
      <c r="A75" t="s">
        <v>5010</v>
      </c>
      <c r="B75" t="s">
        <v>4936</v>
      </c>
      <c r="C75" t="s">
        <v>4937</v>
      </c>
      <c r="D75" t="s">
        <v>3795</v>
      </c>
      <c r="E75" t="s">
        <v>197</v>
      </c>
      <c r="F75" t="s">
        <v>3842</v>
      </c>
      <c r="G75" t="s">
        <v>2445</v>
      </c>
      <c r="H75" t="s">
        <v>4938</v>
      </c>
      <c r="I75">
        <v>5</v>
      </c>
      <c r="J75" t="s">
        <v>5054</v>
      </c>
      <c r="K75">
        <v>2</v>
      </c>
      <c r="L75" t="s">
        <v>805</v>
      </c>
      <c r="M75" t="s">
        <v>508</v>
      </c>
      <c r="N75" t="s">
        <v>163</v>
      </c>
      <c r="O75" t="s">
        <v>503</v>
      </c>
      <c r="P75" t="s">
        <v>8</v>
      </c>
      <c r="Q75" t="s">
        <v>4570</v>
      </c>
      <c r="R75" t="s">
        <v>4940</v>
      </c>
      <c r="S75" t="s">
        <v>195</v>
      </c>
      <c r="T75" t="s">
        <v>4570</v>
      </c>
      <c r="U75" t="s">
        <v>4570</v>
      </c>
      <c r="V75" t="s">
        <v>4496</v>
      </c>
      <c r="W75" t="s">
        <v>4570</v>
      </c>
      <c r="X75" t="s">
        <v>5066</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5011</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5057</v>
      </c>
      <c r="BG75" t="s">
        <v>5067</v>
      </c>
      <c r="BH75" t="s">
        <v>4947</v>
      </c>
      <c r="BI75" t="s">
        <v>195</v>
      </c>
      <c r="BJ75" t="s">
        <v>195</v>
      </c>
      <c r="BK75" t="s">
        <v>3773</v>
      </c>
      <c r="BL75" t="s">
        <v>5068</v>
      </c>
      <c r="BM75" t="s">
        <v>4949</v>
      </c>
      <c r="BN75" t="s">
        <v>7</v>
      </c>
      <c r="BO75" t="s">
        <v>4950</v>
      </c>
      <c r="BP75" s="440" t="str">
        <f t="shared" si="1"/>
        <v>WA.2378.EBD.953.101.B.521211</v>
      </c>
    </row>
    <row r="76" spans="1:68">
      <c r="A76" t="s">
        <v>5010</v>
      </c>
      <c r="B76" t="s">
        <v>4936</v>
      </c>
      <c r="C76" t="s">
        <v>4937</v>
      </c>
      <c r="D76" t="s">
        <v>3795</v>
      </c>
      <c r="E76" t="s">
        <v>197</v>
      </c>
      <c r="F76" t="s">
        <v>3842</v>
      </c>
      <c r="G76" t="s">
        <v>2445</v>
      </c>
      <c r="H76" t="s">
        <v>4938</v>
      </c>
      <c r="I76">
        <v>5</v>
      </c>
      <c r="J76" t="s">
        <v>5054</v>
      </c>
      <c r="K76">
        <v>2</v>
      </c>
      <c r="L76" t="s">
        <v>805</v>
      </c>
      <c r="M76" t="s">
        <v>508</v>
      </c>
      <c r="N76" t="s">
        <v>163</v>
      </c>
      <c r="O76" t="s">
        <v>503</v>
      </c>
      <c r="P76" t="s">
        <v>8</v>
      </c>
      <c r="Q76" t="s">
        <v>4570</v>
      </c>
      <c r="R76" t="s">
        <v>4940</v>
      </c>
      <c r="S76" t="s">
        <v>195</v>
      </c>
      <c r="T76" t="s">
        <v>4570</v>
      </c>
      <c r="U76" t="s">
        <v>4570</v>
      </c>
      <c r="V76" t="s">
        <v>4951</v>
      </c>
      <c r="W76" t="s">
        <v>4496</v>
      </c>
      <c r="X76" t="s">
        <v>5069</v>
      </c>
      <c r="Y76" t="s">
        <v>5056</v>
      </c>
      <c r="Z76" t="s">
        <v>8</v>
      </c>
      <c r="AA76">
        <v>0</v>
      </c>
      <c r="AB76" t="s">
        <v>195</v>
      </c>
      <c r="AC76">
        <v>0</v>
      </c>
      <c r="AD76" t="s">
        <v>195</v>
      </c>
      <c r="AE76">
        <v>0</v>
      </c>
      <c r="AF76" t="s">
        <v>195</v>
      </c>
      <c r="AG76">
        <v>0</v>
      </c>
      <c r="AH76" t="s">
        <v>195</v>
      </c>
      <c r="AI76">
        <v>1</v>
      </c>
      <c r="AJ76" t="s">
        <v>106</v>
      </c>
      <c r="AK76">
        <v>1500000</v>
      </c>
      <c r="AL76">
        <v>1500000</v>
      </c>
      <c r="AM76" t="s">
        <v>195</v>
      </c>
      <c r="AN76">
        <v>0</v>
      </c>
      <c r="AO76" t="s">
        <v>5011</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5057</v>
      </c>
      <c r="BG76" t="s">
        <v>5067</v>
      </c>
      <c r="BH76" t="s">
        <v>4947</v>
      </c>
      <c r="BI76" t="s">
        <v>195</v>
      </c>
      <c r="BJ76" t="s">
        <v>195</v>
      </c>
      <c r="BK76" t="s">
        <v>3773</v>
      </c>
      <c r="BL76" t="s">
        <v>5070</v>
      </c>
      <c r="BM76" t="s">
        <v>4949</v>
      </c>
      <c r="BN76" t="s">
        <v>7</v>
      </c>
      <c r="BO76" t="s">
        <v>4950</v>
      </c>
      <c r="BP76" s="440" t="str">
        <f t="shared" si="1"/>
        <v>WA.2378.EBD.953.101.B.521211</v>
      </c>
    </row>
    <row r="77" spans="1:68">
      <c r="A77" t="s">
        <v>5010</v>
      </c>
      <c r="B77" t="s">
        <v>4936</v>
      </c>
      <c r="C77" t="s">
        <v>4937</v>
      </c>
      <c r="D77" t="s">
        <v>3795</v>
      </c>
      <c r="E77" t="s">
        <v>197</v>
      </c>
      <c r="F77" t="s">
        <v>3842</v>
      </c>
      <c r="G77" t="s">
        <v>2445</v>
      </c>
      <c r="H77" t="s">
        <v>4938</v>
      </c>
      <c r="I77">
        <v>5</v>
      </c>
      <c r="J77" t="s">
        <v>5054</v>
      </c>
      <c r="K77">
        <v>2</v>
      </c>
      <c r="L77" t="s">
        <v>805</v>
      </c>
      <c r="M77" t="s">
        <v>508</v>
      </c>
      <c r="N77" t="s">
        <v>163</v>
      </c>
      <c r="O77" t="s">
        <v>503</v>
      </c>
      <c r="P77" t="s">
        <v>8</v>
      </c>
      <c r="Q77" t="s">
        <v>4570</v>
      </c>
      <c r="R77" t="s">
        <v>4940</v>
      </c>
      <c r="S77" t="s">
        <v>195</v>
      </c>
      <c r="T77" t="s">
        <v>4570</v>
      </c>
      <c r="U77" t="s">
        <v>4570</v>
      </c>
      <c r="V77" t="s">
        <v>5001</v>
      </c>
      <c r="W77" t="s">
        <v>4951</v>
      </c>
      <c r="X77" t="s">
        <v>5071</v>
      </c>
      <c r="Y77" t="s">
        <v>5064</v>
      </c>
      <c r="Z77" t="s">
        <v>8</v>
      </c>
      <c r="AA77">
        <v>0</v>
      </c>
      <c r="AB77" t="s">
        <v>195</v>
      </c>
      <c r="AC77">
        <v>0</v>
      </c>
      <c r="AD77" t="s">
        <v>195</v>
      </c>
      <c r="AE77">
        <v>0</v>
      </c>
      <c r="AF77" t="s">
        <v>195</v>
      </c>
      <c r="AG77">
        <v>0</v>
      </c>
      <c r="AH77" t="s">
        <v>195</v>
      </c>
      <c r="AI77">
        <v>1</v>
      </c>
      <c r="AJ77" t="s">
        <v>106</v>
      </c>
      <c r="AK77">
        <v>200000</v>
      </c>
      <c r="AL77">
        <v>200000</v>
      </c>
      <c r="AM77" t="s">
        <v>195</v>
      </c>
      <c r="AN77">
        <v>0</v>
      </c>
      <c r="AO77" t="s">
        <v>5011</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5057</v>
      </c>
      <c r="BG77" t="s">
        <v>5067</v>
      </c>
      <c r="BH77" t="s">
        <v>4947</v>
      </c>
      <c r="BI77" t="s">
        <v>195</v>
      </c>
      <c r="BJ77" t="s">
        <v>195</v>
      </c>
      <c r="BK77" t="s">
        <v>3773</v>
      </c>
      <c r="BL77" t="s">
        <v>5065</v>
      </c>
      <c r="BM77" t="s">
        <v>4949</v>
      </c>
      <c r="BN77" t="s">
        <v>7</v>
      </c>
      <c r="BO77" t="s">
        <v>4950</v>
      </c>
      <c r="BP77" s="440" t="str">
        <f t="shared" si="1"/>
        <v>WA.2378.EBD.953.101.B.521211</v>
      </c>
    </row>
    <row r="78" spans="1:68">
      <c r="A78" t="s">
        <v>5010</v>
      </c>
      <c r="B78" t="s">
        <v>4936</v>
      </c>
      <c r="C78" t="s">
        <v>4937</v>
      </c>
      <c r="D78" t="s">
        <v>3795</v>
      </c>
      <c r="E78" t="s">
        <v>197</v>
      </c>
      <c r="F78" t="s">
        <v>3842</v>
      </c>
      <c r="G78" t="s">
        <v>2445</v>
      </c>
      <c r="H78" t="s">
        <v>4938</v>
      </c>
      <c r="I78">
        <v>5</v>
      </c>
      <c r="J78" t="s">
        <v>5054</v>
      </c>
      <c r="K78">
        <v>2</v>
      </c>
      <c r="L78" t="s">
        <v>1081</v>
      </c>
      <c r="M78" t="s">
        <v>8</v>
      </c>
      <c r="N78" t="s">
        <v>2861</v>
      </c>
      <c r="O78" t="s">
        <v>503</v>
      </c>
      <c r="P78" t="s">
        <v>8</v>
      </c>
      <c r="Q78" t="s">
        <v>4570</v>
      </c>
      <c r="R78" t="s">
        <v>4940</v>
      </c>
      <c r="S78" t="s">
        <v>195</v>
      </c>
      <c r="T78" t="s">
        <v>4570</v>
      </c>
      <c r="U78" t="s">
        <v>4570</v>
      </c>
      <c r="V78" t="s">
        <v>4496</v>
      </c>
      <c r="W78" t="s">
        <v>4570</v>
      </c>
      <c r="X78" t="s">
        <v>5072</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5011</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5073</v>
      </c>
      <c r="BG78" t="s">
        <v>5074</v>
      </c>
      <c r="BH78" t="s">
        <v>4947</v>
      </c>
      <c r="BI78" t="s">
        <v>195</v>
      </c>
      <c r="BJ78" t="s">
        <v>195</v>
      </c>
      <c r="BK78" t="s">
        <v>3773</v>
      </c>
      <c r="BL78" t="s">
        <v>5068</v>
      </c>
      <c r="BM78" t="s">
        <v>4949</v>
      </c>
      <c r="BN78" t="s">
        <v>7</v>
      </c>
      <c r="BO78" t="s">
        <v>4950</v>
      </c>
      <c r="BP78" s="440" t="str">
        <f t="shared" si="1"/>
        <v>WA.2378.EBD.953.102.A.521211</v>
      </c>
    </row>
    <row r="79" spans="1:68">
      <c r="A79" t="s">
        <v>5010</v>
      </c>
      <c r="B79" t="s">
        <v>4936</v>
      </c>
      <c r="C79" t="s">
        <v>4937</v>
      </c>
      <c r="D79" t="s">
        <v>3795</v>
      </c>
      <c r="E79" t="s">
        <v>197</v>
      </c>
      <c r="F79" t="s">
        <v>3842</v>
      </c>
      <c r="G79" t="s">
        <v>2445</v>
      </c>
      <c r="H79" t="s">
        <v>4938</v>
      </c>
      <c r="I79">
        <v>5</v>
      </c>
      <c r="J79" t="s">
        <v>5054</v>
      </c>
      <c r="K79">
        <v>2</v>
      </c>
      <c r="L79" t="s">
        <v>1081</v>
      </c>
      <c r="M79" t="s">
        <v>8</v>
      </c>
      <c r="N79" t="s">
        <v>2861</v>
      </c>
      <c r="O79" t="s">
        <v>503</v>
      </c>
      <c r="P79" t="s">
        <v>8</v>
      </c>
      <c r="Q79" t="s">
        <v>4570</v>
      </c>
      <c r="R79" t="s">
        <v>4940</v>
      </c>
      <c r="S79" t="s">
        <v>195</v>
      </c>
      <c r="T79" t="s">
        <v>4570</v>
      </c>
      <c r="U79" t="s">
        <v>4570</v>
      </c>
      <c r="V79" t="s">
        <v>4951</v>
      </c>
      <c r="W79" t="s">
        <v>4496</v>
      </c>
      <c r="X79" t="s">
        <v>5075</v>
      </c>
      <c r="Y79" t="s">
        <v>5064</v>
      </c>
      <c r="Z79" t="s">
        <v>8</v>
      </c>
      <c r="AA79">
        <v>0</v>
      </c>
      <c r="AB79" t="s">
        <v>195</v>
      </c>
      <c r="AC79">
        <v>0</v>
      </c>
      <c r="AD79" t="s">
        <v>195</v>
      </c>
      <c r="AE79">
        <v>0</v>
      </c>
      <c r="AF79" t="s">
        <v>195</v>
      </c>
      <c r="AG79">
        <v>0</v>
      </c>
      <c r="AH79" t="s">
        <v>195</v>
      </c>
      <c r="AI79">
        <v>5</v>
      </c>
      <c r="AJ79" t="s">
        <v>832</v>
      </c>
      <c r="AK79">
        <v>400000</v>
      </c>
      <c r="AL79">
        <v>2000000</v>
      </c>
      <c r="AM79" t="s">
        <v>195</v>
      </c>
      <c r="AN79">
        <v>0</v>
      </c>
      <c r="AO79" t="s">
        <v>5011</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5073</v>
      </c>
      <c r="BG79" t="s">
        <v>5074</v>
      </c>
      <c r="BH79" t="s">
        <v>4947</v>
      </c>
      <c r="BI79" t="s">
        <v>195</v>
      </c>
      <c r="BJ79" t="s">
        <v>195</v>
      </c>
      <c r="BK79" t="s">
        <v>3773</v>
      </c>
      <c r="BL79" t="s">
        <v>5076</v>
      </c>
      <c r="BM79" t="s">
        <v>4949</v>
      </c>
      <c r="BN79" t="s">
        <v>7</v>
      </c>
      <c r="BO79" t="s">
        <v>4950</v>
      </c>
      <c r="BP79" s="440" t="str">
        <f t="shared" si="1"/>
        <v>WA.2378.EBD.953.102.A.521211</v>
      </c>
    </row>
    <row r="80" spans="1:68">
      <c r="A80" t="s">
        <v>5010</v>
      </c>
      <c r="B80" t="s">
        <v>4936</v>
      </c>
      <c r="C80" t="s">
        <v>4937</v>
      </c>
      <c r="D80" t="s">
        <v>3795</v>
      </c>
      <c r="E80" t="s">
        <v>197</v>
      </c>
      <c r="F80" t="s">
        <v>3842</v>
      </c>
      <c r="G80" t="s">
        <v>2445</v>
      </c>
      <c r="H80" t="s">
        <v>4938</v>
      </c>
      <c r="I80">
        <v>5</v>
      </c>
      <c r="J80" t="s">
        <v>5054</v>
      </c>
      <c r="K80">
        <v>2</v>
      </c>
      <c r="L80" t="s">
        <v>1081</v>
      </c>
      <c r="M80" t="s">
        <v>508</v>
      </c>
      <c r="N80" t="s">
        <v>165</v>
      </c>
      <c r="O80" t="s">
        <v>503</v>
      </c>
      <c r="P80" t="s">
        <v>8</v>
      </c>
      <c r="Q80" t="s">
        <v>4570</v>
      </c>
      <c r="R80" t="s">
        <v>4940</v>
      </c>
      <c r="S80" t="s">
        <v>195</v>
      </c>
      <c r="T80" t="s">
        <v>4570</v>
      </c>
      <c r="U80" t="s">
        <v>4570</v>
      </c>
      <c r="V80" t="s">
        <v>4496</v>
      </c>
      <c r="W80" t="s">
        <v>4570</v>
      </c>
      <c r="X80" t="s">
        <v>5077</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5011</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5073</v>
      </c>
      <c r="BG80" t="s">
        <v>5078</v>
      </c>
      <c r="BH80" t="s">
        <v>4947</v>
      </c>
      <c r="BI80" t="s">
        <v>195</v>
      </c>
      <c r="BJ80" t="s">
        <v>195</v>
      </c>
      <c r="BK80" t="s">
        <v>3773</v>
      </c>
      <c r="BL80" t="s">
        <v>5068</v>
      </c>
      <c r="BM80" t="s">
        <v>4949</v>
      </c>
      <c r="BN80" t="s">
        <v>7</v>
      </c>
      <c r="BO80" t="s">
        <v>4950</v>
      </c>
      <c r="BP80" s="440" t="str">
        <f t="shared" si="1"/>
        <v>WA.2378.EBD.953.102.B.521211</v>
      </c>
    </row>
    <row r="81" spans="1:68">
      <c r="A81" t="s">
        <v>5010</v>
      </c>
      <c r="B81" t="s">
        <v>4936</v>
      </c>
      <c r="C81" t="s">
        <v>4937</v>
      </c>
      <c r="D81" t="s">
        <v>3795</v>
      </c>
      <c r="E81" t="s">
        <v>197</v>
      </c>
      <c r="F81" t="s">
        <v>3842</v>
      </c>
      <c r="G81" t="s">
        <v>2445</v>
      </c>
      <c r="H81" t="s">
        <v>4938</v>
      </c>
      <c r="I81">
        <v>5</v>
      </c>
      <c r="J81" t="s">
        <v>5054</v>
      </c>
      <c r="K81">
        <v>2</v>
      </c>
      <c r="L81" t="s">
        <v>1081</v>
      </c>
      <c r="M81" t="s">
        <v>508</v>
      </c>
      <c r="N81" t="s">
        <v>165</v>
      </c>
      <c r="O81" t="s">
        <v>503</v>
      </c>
      <c r="P81" t="s">
        <v>8</v>
      </c>
      <c r="Q81" t="s">
        <v>4570</v>
      </c>
      <c r="R81" t="s">
        <v>4940</v>
      </c>
      <c r="S81" t="s">
        <v>195</v>
      </c>
      <c r="T81" t="s">
        <v>4570</v>
      </c>
      <c r="U81" t="s">
        <v>4570</v>
      </c>
      <c r="V81" t="s">
        <v>4951</v>
      </c>
      <c r="W81" t="s">
        <v>4496</v>
      </c>
      <c r="X81" t="s">
        <v>5079</v>
      </c>
      <c r="Y81" t="s">
        <v>5080</v>
      </c>
      <c r="Z81" t="s">
        <v>8</v>
      </c>
      <c r="AA81">
        <v>0</v>
      </c>
      <c r="AB81" t="s">
        <v>195</v>
      </c>
      <c r="AC81">
        <v>0</v>
      </c>
      <c r="AD81" t="s">
        <v>195</v>
      </c>
      <c r="AE81">
        <v>0</v>
      </c>
      <c r="AF81" t="s">
        <v>195</v>
      </c>
      <c r="AG81">
        <v>0</v>
      </c>
      <c r="AH81" t="s">
        <v>195</v>
      </c>
      <c r="AI81">
        <v>10</v>
      </c>
      <c r="AJ81" t="s">
        <v>832</v>
      </c>
      <c r="AK81">
        <v>250000</v>
      </c>
      <c r="AL81">
        <v>2500000</v>
      </c>
      <c r="AM81" t="s">
        <v>195</v>
      </c>
      <c r="AN81">
        <v>0</v>
      </c>
      <c r="AO81" t="s">
        <v>5011</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5073</v>
      </c>
      <c r="BG81" t="s">
        <v>5078</v>
      </c>
      <c r="BH81" t="s">
        <v>4947</v>
      </c>
      <c r="BI81" t="s">
        <v>195</v>
      </c>
      <c r="BJ81" t="s">
        <v>195</v>
      </c>
      <c r="BK81" t="s">
        <v>3773</v>
      </c>
      <c r="BL81" t="s">
        <v>5081</v>
      </c>
      <c r="BM81" t="s">
        <v>4949</v>
      </c>
      <c r="BN81" t="s">
        <v>7</v>
      </c>
      <c r="BO81" t="s">
        <v>4950</v>
      </c>
      <c r="BP81" s="440" t="str">
        <f t="shared" si="1"/>
        <v>WA.2378.EBD.953.102.B.521211</v>
      </c>
    </row>
    <row r="82" spans="1:68">
      <c r="A82" t="s">
        <v>5010</v>
      </c>
      <c r="B82" t="s">
        <v>4936</v>
      </c>
      <c r="C82" t="s">
        <v>4937</v>
      </c>
      <c r="D82" t="s">
        <v>3795</v>
      </c>
      <c r="E82" t="s">
        <v>197</v>
      </c>
      <c r="F82" t="s">
        <v>3842</v>
      </c>
      <c r="G82" t="s">
        <v>2445</v>
      </c>
      <c r="H82" t="s">
        <v>4938</v>
      </c>
      <c r="I82">
        <v>5</v>
      </c>
      <c r="J82" t="s">
        <v>5054</v>
      </c>
      <c r="K82">
        <v>2</v>
      </c>
      <c r="L82" t="s">
        <v>1081</v>
      </c>
      <c r="M82" t="s">
        <v>509</v>
      </c>
      <c r="N82" t="s">
        <v>166</v>
      </c>
      <c r="O82" t="s">
        <v>503</v>
      </c>
      <c r="P82" t="s">
        <v>8</v>
      </c>
      <c r="Q82" t="s">
        <v>4570</v>
      </c>
      <c r="R82" t="s">
        <v>4940</v>
      </c>
      <c r="S82" t="s">
        <v>195</v>
      </c>
      <c r="T82" t="s">
        <v>4570</v>
      </c>
      <c r="U82" t="s">
        <v>4570</v>
      </c>
      <c r="V82" t="s">
        <v>4496</v>
      </c>
      <c r="W82" t="s">
        <v>4570</v>
      </c>
      <c r="X82" t="s">
        <v>5082</v>
      </c>
      <c r="Y82" t="s">
        <v>5083</v>
      </c>
      <c r="Z82" t="s">
        <v>8</v>
      </c>
      <c r="AA82">
        <v>0</v>
      </c>
      <c r="AB82" t="s">
        <v>195</v>
      </c>
      <c r="AC82">
        <v>0</v>
      </c>
      <c r="AD82" t="s">
        <v>195</v>
      </c>
      <c r="AE82">
        <v>0</v>
      </c>
      <c r="AF82" t="s">
        <v>195</v>
      </c>
      <c r="AG82">
        <v>0</v>
      </c>
      <c r="AH82" t="s">
        <v>195</v>
      </c>
      <c r="AI82">
        <v>60</v>
      </c>
      <c r="AJ82" t="s">
        <v>832</v>
      </c>
      <c r="AK82">
        <v>300000</v>
      </c>
      <c r="AL82">
        <v>18000000</v>
      </c>
      <c r="AM82" t="s">
        <v>195</v>
      </c>
      <c r="AN82">
        <v>0</v>
      </c>
      <c r="AO82" t="s">
        <v>5011</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5073</v>
      </c>
      <c r="BG82" t="s">
        <v>5084</v>
      </c>
      <c r="BH82" t="s">
        <v>4947</v>
      </c>
      <c r="BI82" t="s">
        <v>195</v>
      </c>
      <c r="BJ82" t="s">
        <v>195</v>
      </c>
      <c r="BK82" t="s">
        <v>3773</v>
      </c>
      <c r="BL82" t="s">
        <v>5085</v>
      </c>
      <c r="BM82" t="s">
        <v>4949</v>
      </c>
      <c r="BN82" t="s">
        <v>7</v>
      </c>
      <c r="BO82" t="s">
        <v>4950</v>
      </c>
      <c r="BP82" s="440" t="str">
        <f t="shared" si="1"/>
        <v>WA.2378.EBD.953.102.C.521211</v>
      </c>
    </row>
    <row r="83" spans="1:68">
      <c r="A83" t="s">
        <v>5010</v>
      </c>
      <c r="B83" t="s">
        <v>4936</v>
      </c>
      <c r="C83" t="s">
        <v>4937</v>
      </c>
      <c r="D83" t="s">
        <v>3795</v>
      </c>
      <c r="E83" t="s">
        <v>197</v>
      </c>
      <c r="F83" t="s">
        <v>3842</v>
      </c>
      <c r="G83" t="s">
        <v>2445</v>
      </c>
      <c r="H83" t="s">
        <v>4938</v>
      </c>
      <c r="I83">
        <v>5</v>
      </c>
      <c r="J83" t="s">
        <v>5054</v>
      </c>
      <c r="K83">
        <v>2</v>
      </c>
      <c r="L83" t="s">
        <v>1081</v>
      </c>
      <c r="M83" t="s">
        <v>509</v>
      </c>
      <c r="N83" t="s">
        <v>166</v>
      </c>
      <c r="O83" t="s">
        <v>503</v>
      </c>
      <c r="P83" t="s">
        <v>8</v>
      </c>
      <c r="Q83" t="s">
        <v>4570</v>
      </c>
      <c r="R83" t="s">
        <v>4940</v>
      </c>
      <c r="S83" t="s">
        <v>195</v>
      </c>
      <c r="T83" t="s">
        <v>4570</v>
      </c>
      <c r="U83" t="s">
        <v>4570</v>
      </c>
      <c r="V83" t="s">
        <v>4951</v>
      </c>
      <c r="W83" t="s">
        <v>4496</v>
      </c>
      <c r="X83" t="s">
        <v>5086</v>
      </c>
      <c r="Y83" t="s">
        <v>5087</v>
      </c>
      <c r="Z83" t="s">
        <v>8</v>
      </c>
      <c r="AA83">
        <v>0</v>
      </c>
      <c r="AB83" t="s">
        <v>195</v>
      </c>
      <c r="AC83">
        <v>0</v>
      </c>
      <c r="AD83" t="s">
        <v>195</v>
      </c>
      <c r="AE83">
        <v>0</v>
      </c>
      <c r="AF83" t="s">
        <v>195</v>
      </c>
      <c r="AG83">
        <v>0</v>
      </c>
      <c r="AH83" t="s">
        <v>195</v>
      </c>
      <c r="AI83">
        <v>60</v>
      </c>
      <c r="AJ83" t="s">
        <v>832</v>
      </c>
      <c r="AK83">
        <v>300000</v>
      </c>
      <c r="AL83">
        <v>18000000</v>
      </c>
      <c r="AM83" t="s">
        <v>195</v>
      </c>
      <c r="AN83">
        <v>0</v>
      </c>
      <c r="AO83" t="s">
        <v>5011</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5073</v>
      </c>
      <c r="BG83" t="s">
        <v>5084</v>
      </c>
      <c r="BH83" t="s">
        <v>4947</v>
      </c>
      <c r="BI83" t="s">
        <v>195</v>
      </c>
      <c r="BJ83" t="s">
        <v>195</v>
      </c>
      <c r="BK83" t="s">
        <v>3773</v>
      </c>
      <c r="BL83" t="s">
        <v>5088</v>
      </c>
      <c r="BM83" t="s">
        <v>4949</v>
      </c>
      <c r="BN83" t="s">
        <v>7</v>
      </c>
      <c r="BO83" t="s">
        <v>4950</v>
      </c>
      <c r="BP83" s="440" t="str">
        <f t="shared" si="1"/>
        <v>WA.2378.EBD.953.102.C.521211</v>
      </c>
    </row>
    <row r="84" spans="1:68">
      <c r="A84" t="s">
        <v>5010</v>
      </c>
      <c r="B84" t="s">
        <v>4936</v>
      </c>
      <c r="C84" t="s">
        <v>4937</v>
      </c>
      <c r="D84" t="s">
        <v>3795</v>
      </c>
      <c r="E84" t="s">
        <v>197</v>
      </c>
      <c r="F84" t="s">
        <v>3842</v>
      </c>
      <c r="G84" t="s">
        <v>2445</v>
      </c>
      <c r="H84" t="s">
        <v>4938</v>
      </c>
      <c r="I84">
        <v>5</v>
      </c>
      <c r="J84" t="s">
        <v>5054</v>
      </c>
      <c r="K84">
        <v>2</v>
      </c>
      <c r="L84" t="s">
        <v>1081</v>
      </c>
      <c r="M84" t="s">
        <v>509</v>
      </c>
      <c r="N84" t="s">
        <v>166</v>
      </c>
      <c r="O84" t="s">
        <v>503</v>
      </c>
      <c r="P84" t="s">
        <v>8</v>
      </c>
      <c r="Q84" t="s">
        <v>4570</v>
      </c>
      <c r="R84" t="s">
        <v>4940</v>
      </c>
      <c r="S84" t="s">
        <v>195</v>
      </c>
      <c r="T84" t="s">
        <v>4570</v>
      </c>
      <c r="U84" t="s">
        <v>4570</v>
      </c>
      <c r="V84" t="s">
        <v>5001</v>
      </c>
      <c r="W84" t="s">
        <v>4951</v>
      </c>
      <c r="X84" t="s">
        <v>5089</v>
      </c>
      <c r="Y84" t="s">
        <v>5090</v>
      </c>
      <c r="Z84" t="s">
        <v>8</v>
      </c>
      <c r="AA84">
        <v>0</v>
      </c>
      <c r="AB84" t="s">
        <v>195</v>
      </c>
      <c r="AC84">
        <v>0</v>
      </c>
      <c r="AD84" t="s">
        <v>195</v>
      </c>
      <c r="AE84">
        <v>0</v>
      </c>
      <c r="AF84" t="s">
        <v>195</v>
      </c>
      <c r="AG84">
        <v>0</v>
      </c>
      <c r="AH84" t="s">
        <v>195</v>
      </c>
      <c r="AI84">
        <v>20</v>
      </c>
      <c r="AJ84" t="s">
        <v>832</v>
      </c>
      <c r="AK84">
        <v>200000</v>
      </c>
      <c r="AL84">
        <v>4000000</v>
      </c>
      <c r="AM84" t="s">
        <v>195</v>
      </c>
      <c r="AN84">
        <v>0</v>
      </c>
      <c r="AO84" t="s">
        <v>5011</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5073</v>
      </c>
      <c r="BG84" t="s">
        <v>5084</v>
      </c>
      <c r="BH84" t="s">
        <v>4947</v>
      </c>
      <c r="BI84" t="s">
        <v>195</v>
      </c>
      <c r="BJ84" t="s">
        <v>195</v>
      </c>
      <c r="BK84" t="s">
        <v>3773</v>
      </c>
      <c r="BL84" t="s">
        <v>5091</v>
      </c>
      <c r="BM84" t="s">
        <v>4949</v>
      </c>
      <c r="BN84" t="s">
        <v>7</v>
      </c>
      <c r="BO84" t="s">
        <v>4950</v>
      </c>
      <c r="BP84" s="440" t="str">
        <f t="shared" si="1"/>
        <v>WA.2378.EBD.953.102.C.521211</v>
      </c>
    </row>
    <row r="85" spans="1:68">
      <c r="A85" t="s">
        <v>5010</v>
      </c>
      <c r="B85" t="s">
        <v>4936</v>
      </c>
      <c r="C85" t="s">
        <v>4937</v>
      </c>
      <c r="D85" t="s">
        <v>3795</v>
      </c>
      <c r="E85" t="s">
        <v>197</v>
      </c>
      <c r="F85" t="s">
        <v>3842</v>
      </c>
      <c r="G85" t="s">
        <v>2445</v>
      </c>
      <c r="H85" t="s">
        <v>4938</v>
      </c>
      <c r="I85">
        <v>5</v>
      </c>
      <c r="J85" t="s">
        <v>5054</v>
      </c>
      <c r="K85">
        <v>2</v>
      </c>
      <c r="L85" t="s">
        <v>1081</v>
      </c>
      <c r="M85" t="s">
        <v>509</v>
      </c>
      <c r="N85" t="s">
        <v>166</v>
      </c>
      <c r="O85" t="s">
        <v>503</v>
      </c>
      <c r="P85" t="s">
        <v>8</v>
      </c>
      <c r="Q85" t="s">
        <v>4570</v>
      </c>
      <c r="R85" t="s">
        <v>4940</v>
      </c>
      <c r="S85" t="s">
        <v>195</v>
      </c>
      <c r="T85" t="s">
        <v>4570</v>
      </c>
      <c r="U85" t="s">
        <v>4570</v>
      </c>
      <c r="V85" t="s">
        <v>5092</v>
      </c>
      <c r="W85" t="s">
        <v>5001</v>
      </c>
      <c r="X85" t="s">
        <v>5093</v>
      </c>
      <c r="Y85" t="s">
        <v>5094</v>
      </c>
      <c r="Z85" t="s">
        <v>8</v>
      </c>
      <c r="AA85">
        <v>0</v>
      </c>
      <c r="AB85" t="s">
        <v>195</v>
      </c>
      <c r="AC85">
        <v>0</v>
      </c>
      <c r="AD85" t="s">
        <v>195</v>
      </c>
      <c r="AE85">
        <v>0</v>
      </c>
      <c r="AF85" t="s">
        <v>195</v>
      </c>
      <c r="AG85">
        <v>0</v>
      </c>
      <c r="AH85" t="s">
        <v>195</v>
      </c>
      <c r="AI85">
        <v>60</v>
      </c>
      <c r="AJ85" t="s">
        <v>832</v>
      </c>
      <c r="AK85">
        <v>383000</v>
      </c>
      <c r="AL85">
        <v>22980000</v>
      </c>
      <c r="AM85" t="s">
        <v>195</v>
      </c>
      <c r="AN85">
        <v>0</v>
      </c>
      <c r="AO85" t="s">
        <v>5011</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5073</v>
      </c>
      <c r="BG85" t="s">
        <v>5084</v>
      </c>
      <c r="BH85" t="s">
        <v>4947</v>
      </c>
      <c r="BI85" t="s">
        <v>195</v>
      </c>
      <c r="BJ85" t="s">
        <v>195</v>
      </c>
      <c r="BK85" t="s">
        <v>3773</v>
      </c>
      <c r="BL85" t="s">
        <v>5095</v>
      </c>
      <c r="BM85" t="s">
        <v>4949</v>
      </c>
      <c r="BN85" t="s">
        <v>7</v>
      </c>
      <c r="BO85" t="s">
        <v>4950</v>
      </c>
      <c r="BP85" s="440" t="str">
        <f t="shared" si="1"/>
        <v>WA.2378.EBD.953.102.C.521211</v>
      </c>
    </row>
    <row r="86" spans="1:68">
      <c r="A86" t="s">
        <v>5010</v>
      </c>
      <c r="B86" t="s">
        <v>4936</v>
      </c>
      <c r="C86" t="s">
        <v>4937</v>
      </c>
      <c r="D86" t="s">
        <v>3795</v>
      </c>
      <c r="E86" t="s">
        <v>197</v>
      </c>
      <c r="F86" t="s">
        <v>3842</v>
      </c>
      <c r="G86" t="s">
        <v>2445</v>
      </c>
      <c r="H86" t="s">
        <v>4938</v>
      </c>
      <c r="I86">
        <v>5</v>
      </c>
      <c r="J86" t="s">
        <v>5054</v>
      </c>
      <c r="K86">
        <v>2</v>
      </c>
      <c r="L86" t="s">
        <v>1081</v>
      </c>
      <c r="M86" t="s">
        <v>509</v>
      </c>
      <c r="N86" t="s">
        <v>166</v>
      </c>
      <c r="O86" t="s">
        <v>503</v>
      </c>
      <c r="P86" t="s">
        <v>8</v>
      </c>
      <c r="Q86" t="s">
        <v>4570</v>
      </c>
      <c r="R86" t="s">
        <v>4940</v>
      </c>
      <c r="S86" t="s">
        <v>195</v>
      </c>
      <c r="T86" t="s">
        <v>4570</v>
      </c>
      <c r="U86" t="s">
        <v>4570</v>
      </c>
      <c r="V86" t="s">
        <v>5096</v>
      </c>
      <c r="W86" t="s">
        <v>5092</v>
      </c>
      <c r="X86" t="s">
        <v>5097</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5011</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5073</v>
      </c>
      <c r="BG86" t="s">
        <v>5084</v>
      </c>
      <c r="BH86" t="s">
        <v>4947</v>
      </c>
      <c r="BI86" t="s">
        <v>195</v>
      </c>
      <c r="BJ86" t="s">
        <v>195</v>
      </c>
      <c r="BK86" t="s">
        <v>3773</v>
      </c>
      <c r="BL86" t="s">
        <v>5098</v>
      </c>
      <c r="BM86" t="s">
        <v>4949</v>
      </c>
      <c r="BN86" t="s">
        <v>7</v>
      </c>
      <c r="BO86" t="s">
        <v>4950</v>
      </c>
      <c r="BP86" s="440" t="str">
        <f t="shared" si="1"/>
        <v>WA.2378.EBD.953.102.C.521211</v>
      </c>
    </row>
    <row r="87" spans="1:68">
      <c r="A87" t="s">
        <v>5010</v>
      </c>
      <c r="B87" t="s">
        <v>4936</v>
      </c>
      <c r="C87" t="s">
        <v>4937</v>
      </c>
      <c r="D87" t="s">
        <v>3795</v>
      </c>
      <c r="E87" t="s">
        <v>197</v>
      </c>
      <c r="F87" t="s">
        <v>3842</v>
      </c>
      <c r="G87" t="s">
        <v>2445</v>
      </c>
      <c r="H87" t="s">
        <v>4938</v>
      </c>
      <c r="I87">
        <v>5</v>
      </c>
      <c r="J87" t="s">
        <v>5054</v>
      </c>
      <c r="K87">
        <v>2</v>
      </c>
      <c r="L87" t="s">
        <v>1081</v>
      </c>
      <c r="M87" t="s">
        <v>511</v>
      </c>
      <c r="N87" t="s">
        <v>167</v>
      </c>
      <c r="O87" t="s">
        <v>503</v>
      </c>
      <c r="P87" t="s">
        <v>8</v>
      </c>
      <c r="Q87" t="s">
        <v>4570</v>
      </c>
      <c r="R87" t="s">
        <v>4940</v>
      </c>
      <c r="S87" t="s">
        <v>195</v>
      </c>
      <c r="T87" t="s">
        <v>4570</v>
      </c>
      <c r="U87" t="s">
        <v>4570</v>
      </c>
      <c r="V87" t="s">
        <v>4496</v>
      </c>
      <c r="W87" t="s">
        <v>4570</v>
      </c>
      <c r="X87" t="s">
        <v>5099</v>
      </c>
      <c r="Y87" t="s">
        <v>5100</v>
      </c>
      <c r="Z87" t="s">
        <v>8</v>
      </c>
      <c r="AA87">
        <v>0</v>
      </c>
      <c r="AB87" t="s">
        <v>195</v>
      </c>
      <c r="AC87">
        <v>0</v>
      </c>
      <c r="AD87" t="s">
        <v>195</v>
      </c>
      <c r="AE87">
        <v>0</v>
      </c>
      <c r="AF87" t="s">
        <v>195</v>
      </c>
      <c r="AG87">
        <v>0</v>
      </c>
      <c r="AH87" t="s">
        <v>195</v>
      </c>
      <c r="AI87">
        <v>12</v>
      </c>
      <c r="AJ87" t="s">
        <v>832</v>
      </c>
      <c r="AK87">
        <v>250000</v>
      </c>
      <c r="AL87">
        <v>3000000</v>
      </c>
      <c r="AM87" t="s">
        <v>195</v>
      </c>
      <c r="AN87">
        <v>0</v>
      </c>
      <c r="AO87" t="s">
        <v>5011</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5073</v>
      </c>
      <c r="BG87" t="s">
        <v>5101</v>
      </c>
      <c r="BH87" t="s">
        <v>4947</v>
      </c>
      <c r="BI87" t="s">
        <v>195</v>
      </c>
      <c r="BJ87" t="s">
        <v>195</v>
      </c>
      <c r="BK87" t="s">
        <v>3773</v>
      </c>
      <c r="BL87" t="s">
        <v>5102</v>
      </c>
      <c r="BM87" t="s">
        <v>4949</v>
      </c>
      <c r="BN87" t="s">
        <v>7</v>
      </c>
      <c r="BO87" t="s">
        <v>4950</v>
      </c>
      <c r="BP87" s="440" t="str">
        <f t="shared" si="1"/>
        <v>WA.2378.EBD.953.102.D.521211</v>
      </c>
    </row>
    <row r="88" spans="1:68">
      <c r="A88" t="s">
        <v>5010</v>
      </c>
      <c r="B88" t="s">
        <v>4936</v>
      </c>
      <c r="C88" t="s">
        <v>4937</v>
      </c>
      <c r="D88" t="s">
        <v>3795</v>
      </c>
      <c r="E88" t="s">
        <v>197</v>
      </c>
      <c r="F88" t="s">
        <v>3842</v>
      </c>
      <c r="G88" t="s">
        <v>2445</v>
      </c>
      <c r="H88" t="s">
        <v>4938</v>
      </c>
      <c r="I88">
        <v>5</v>
      </c>
      <c r="J88" t="s">
        <v>5054</v>
      </c>
      <c r="K88">
        <v>2</v>
      </c>
      <c r="L88" t="s">
        <v>1081</v>
      </c>
      <c r="M88" t="s">
        <v>511</v>
      </c>
      <c r="N88" t="s">
        <v>167</v>
      </c>
      <c r="O88" t="s">
        <v>503</v>
      </c>
      <c r="P88" t="s">
        <v>8</v>
      </c>
      <c r="Q88" t="s">
        <v>4570</v>
      </c>
      <c r="R88" t="s">
        <v>4940</v>
      </c>
      <c r="S88" t="s">
        <v>195</v>
      </c>
      <c r="T88" t="s">
        <v>4570</v>
      </c>
      <c r="U88" t="s">
        <v>4570</v>
      </c>
      <c r="V88" t="s">
        <v>4951</v>
      </c>
      <c r="W88" t="s">
        <v>4496</v>
      </c>
      <c r="X88" t="s">
        <v>5103</v>
      </c>
      <c r="Y88" t="s">
        <v>5104</v>
      </c>
      <c r="Z88" t="s">
        <v>8</v>
      </c>
      <c r="AA88">
        <v>0</v>
      </c>
      <c r="AB88" t="s">
        <v>195</v>
      </c>
      <c r="AC88">
        <v>0</v>
      </c>
      <c r="AD88" t="s">
        <v>195</v>
      </c>
      <c r="AE88">
        <v>0</v>
      </c>
      <c r="AF88" t="s">
        <v>195</v>
      </c>
      <c r="AG88">
        <v>0</v>
      </c>
      <c r="AH88" t="s">
        <v>195</v>
      </c>
      <c r="AI88">
        <v>70</v>
      </c>
      <c r="AJ88" t="s">
        <v>832</v>
      </c>
      <c r="AK88">
        <v>325000</v>
      </c>
      <c r="AL88">
        <v>22750000</v>
      </c>
      <c r="AM88" t="s">
        <v>195</v>
      </c>
      <c r="AN88">
        <v>0</v>
      </c>
      <c r="AO88" t="s">
        <v>5011</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5073</v>
      </c>
      <c r="BG88" t="s">
        <v>5101</v>
      </c>
      <c r="BH88" t="s">
        <v>4947</v>
      </c>
      <c r="BI88" t="s">
        <v>195</v>
      </c>
      <c r="BJ88" t="s">
        <v>195</v>
      </c>
      <c r="BK88" t="s">
        <v>3773</v>
      </c>
      <c r="BL88" t="s">
        <v>5105</v>
      </c>
      <c r="BM88" t="s">
        <v>4949</v>
      </c>
      <c r="BN88" t="s">
        <v>7</v>
      </c>
      <c r="BO88" t="s">
        <v>4950</v>
      </c>
      <c r="BP88" s="440" t="str">
        <f t="shared" si="1"/>
        <v>WA.2378.EBD.953.102.D.521211</v>
      </c>
    </row>
    <row r="89" spans="1:68">
      <c r="A89" t="s">
        <v>5010</v>
      </c>
      <c r="B89" t="s">
        <v>4936</v>
      </c>
      <c r="C89" t="s">
        <v>4937</v>
      </c>
      <c r="D89" t="s">
        <v>3795</v>
      </c>
      <c r="E89" t="s">
        <v>197</v>
      </c>
      <c r="F89" t="s">
        <v>3842</v>
      </c>
      <c r="G89" t="s">
        <v>2445</v>
      </c>
      <c r="H89" t="s">
        <v>4938</v>
      </c>
      <c r="I89">
        <v>5</v>
      </c>
      <c r="J89" t="s">
        <v>5054</v>
      </c>
      <c r="K89">
        <v>2</v>
      </c>
      <c r="L89" t="s">
        <v>1081</v>
      </c>
      <c r="M89" t="s">
        <v>511</v>
      </c>
      <c r="N89" t="s">
        <v>167</v>
      </c>
      <c r="O89" t="s">
        <v>503</v>
      </c>
      <c r="P89" t="s">
        <v>8</v>
      </c>
      <c r="Q89" t="s">
        <v>4570</v>
      </c>
      <c r="R89" t="s">
        <v>4940</v>
      </c>
      <c r="S89" t="s">
        <v>195</v>
      </c>
      <c r="T89" t="s">
        <v>4570</v>
      </c>
      <c r="U89" t="s">
        <v>4570</v>
      </c>
      <c r="V89" t="s">
        <v>5001</v>
      </c>
      <c r="W89" t="s">
        <v>4951</v>
      </c>
      <c r="X89" t="s">
        <v>5106</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5011</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5073</v>
      </c>
      <c r="BG89" t="s">
        <v>5101</v>
      </c>
      <c r="BH89" t="s">
        <v>4947</v>
      </c>
      <c r="BI89" t="s">
        <v>195</v>
      </c>
      <c r="BJ89" t="s">
        <v>195</v>
      </c>
      <c r="BK89" t="s">
        <v>3773</v>
      </c>
      <c r="BL89" t="s">
        <v>5107</v>
      </c>
      <c r="BM89" t="s">
        <v>4949</v>
      </c>
      <c r="BN89" t="s">
        <v>7</v>
      </c>
      <c r="BO89" t="s">
        <v>4950</v>
      </c>
      <c r="BP89" s="440" t="str">
        <f t="shared" si="1"/>
        <v>WA.2378.EBD.953.102.D.521211</v>
      </c>
    </row>
    <row r="90" spans="1:68">
      <c r="A90" t="s">
        <v>5010</v>
      </c>
      <c r="B90" t="s">
        <v>4936</v>
      </c>
      <c r="C90" t="s">
        <v>4937</v>
      </c>
      <c r="D90" t="s">
        <v>3795</v>
      </c>
      <c r="E90" t="s">
        <v>197</v>
      </c>
      <c r="F90" t="s">
        <v>3842</v>
      </c>
      <c r="G90" t="s">
        <v>2445</v>
      </c>
      <c r="H90" t="s">
        <v>4938</v>
      </c>
      <c r="I90">
        <v>5</v>
      </c>
      <c r="J90" t="s">
        <v>5054</v>
      </c>
      <c r="K90">
        <v>2</v>
      </c>
      <c r="L90" t="s">
        <v>1081</v>
      </c>
      <c r="M90" t="s">
        <v>511</v>
      </c>
      <c r="N90" t="s">
        <v>167</v>
      </c>
      <c r="O90" t="s">
        <v>503</v>
      </c>
      <c r="P90" t="s">
        <v>8</v>
      </c>
      <c r="Q90" t="s">
        <v>4570</v>
      </c>
      <c r="R90" t="s">
        <v>4940</v>
      </c>
      <c r="S90" t="s">
        <v>195</v>
      </c>
      <c r="T90" t="s">
        <v>4570</v>
      </c>
      <c r="U90" t="s">
        <v>4570</v>
      </c>
      <c r="V90" t="s">
        <v>5092</v>
      </c>
      <c r="W90" t="s">
        <v>5001</v>
      </c>
      <c r="X90" t="s">
        <v>5108</v>
      </c>
      <c r="Y90" t="s">
        <v>5109</v>
      </c>
      <c r="Z90" t="s">
        <v>8</v>
      </c>
      <c r="AA90">
        <v>0</v>
      </c>
      <c r="AB90" t="s">
        <v>195</v>
      </c>
      <c r="AC90">
        <v>0</v>
      </c>
      <c r="AD90" t="s">
        <v>195</v>
      </c>
      <c r="AE90">
        <v>0</v>
      </c>
      <c r="AF90" t="s">
        <v>195</v>
      </c>
      <c r="AG90">
        <v>0</v>
      </c>
      <c r="AH90" t="s">
        <v>195</v>
      </c>
      <c r="AI90">
        <v>12</v>
      </c>
      <c r="AJ90" t="s">
        <v>832</v>
      </c>
      <c r="AK90">
        <v>400000</v>
      </c>
      <c r="AL90">
        <v>4800000</v>
      </c>
      <c r="AM90" t="s">
        <v>195</v>
      </c>
      <c r="AN90">
        <v>0</v>
      </c>
      <c r="AO90" t="s">
        <v>5011</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5073</v>
      </c>
      <c r="BG90" t="s">
        <v>5101</v>
      </c>
      <c r="BH90" t="s">
        <v>4947</v>
      </c>
      <c r="BI90" t="s">
        <v>195</v>
      </c>
      <c r="BJ90" t="s">
        <v>195</v>
      </c>
      <c r="BK90" t="s">
        <v>3773</v>
      </c>
      <c r="BL90" t="s">
        <v>5110</v>
      </c>
      <c r="BM90" t="s">
        <v>4949</v>
      </c>
      <c r="BN90" t="s">
        <v>7</v>
      </c>
      <c r="BO90" t="s">
        <v>4950</v>
      </c>
      <c r="BP90" s="440" t="str">
        <f t="shared" si="1"/>
        <v>WA.2378.EBD.953.102.D.521211</v>
      </c>
    </row>
    <row r="91" spans="1:68">
      <c r="A91" t="s">
        <v>4935</v>
      </c>
      <c r="B91" t="s">
        <v>4936</v>
      </c>
      <c r="C91" t="s">
        <v>4937</v>
      </c>
      <c r="D91" t="s">
        <v>3795</v>
      </c>
      <c r="E91" t="s">
        <v>197</v>
      </c>
      <c r="F91" t="s">
        <v>3812</v>
      </c>
      <c r="G91" t="s">
        <v>820</v>
      </c>
      <c r="H91" t="s">
        <v>4938</v>
      </c>
      <c r="I91">
        <v>9</v>
      </c>
      <c r="J91" t="s">
        <v>4959</v>
      </c>
      <c r="K91">
        <v>2</v>
      </c>
      <c r="L91" t="s">
        <v>1081</v>
      </c>
      <c r="M91" t="s">
        <v>8</v>
      </c>
      <c r="N91" t="s">
        <v>1082</v>
      </c>
      <c r="O91" t="s">
        <v>513</v>
      </c>
      <c r="P91" t="s">
        <v>8</v>
      </c>
      <c r="Q91" t="s">
        <v>4570</v>
      </c>
      <c r="R91" t="s">
        <v>4940</v>
      </c>
      <c r="S91" t="s">
        <v>195</v>
      </c>
      <c r="T91" t="s">
        <v>4570</v>
      </c>
      <c r="U91" t="s">
        <v>4570</v>
      </c>
      <c r="V91" t="s">
        <v>4496</v>
      </c>
      <c r="W91" t="s">
        <v>4570</v>
      </c>
      <c r="X91" t="s">
        <v>5116</v>
      </c>
      <c r="Y91" t="s">
        <v>5117</v>
      </c>
      <c r="Z91" t="s">
        <v>8</v>
      </c>
      <c r="AA91">
        <v>0</v>
      </c>
      <c r="AB91" t="s">
        <v>195</v>
      </c>
      <c r="AC91">
        <v>0</v>
      </c>
      <c r="AD91" t="s">
        <v>195</v>
      </c>
      <c r="AE91">
        <v>0</v>
      </c>
      <c r="AF91" t="s">
        <v>195</v>
      </c>
      <c r="AG91">
        <v>0</v>
      </c>
      <c r="AH91" t="s">
        <v>195</v>
      </c>
      <c r="AI91">
        <v>4</v>
      </c>
      <c r="AJ91" t="s">
        <v>25</v>
      </c>
      <c r="AK91">
        <v>1000000</v>
      </c>
      <c r="AL91">
        <v>4000000</v>
      </c>
      <c r="AM91" t="s">
        <v>195</v>
      </c>
      <c r="AN91">
        <v>0</v>
      </c>
      <c r="AO91" t="s">
        <v>4943</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5118</v>
      </c>
      <c r="BG91" t="s">
        <v>5119</v>
      </c>
      <c r="BH91" t="s">
        <v>4947</v>
      </c>
      <c r="BI91" t="s">
        <v>195</v>
      </c>
      <c r="BJ91" t="s">
        <v>195</v>
      </c>
      <c r="BK91" t="s">
        <v>3776</v>
      </c>
      <c r="BL91" t="s">
        <v>5120</v>
      </c>
      <c r="BM91" t="s">
        <v>4949</v>
      </c>
      <c r="BN91" t="s">
        <v>5121</v>
      </c>
      <c r="BO91" t="s">
        <v>4950</v>
      </c>
      <c r="BP91" s="440" t="str">
        <f t="shared" si="1"/>
        <v>WA.2378.EBA.958.102.A.522151</v>
      </c>
    </row>
    <row r="92" spans="1:68">
      <c r="A92" t="s">
        <v>4935</v>
      </c>
      <c r="B92" t="s">
        <v>4936</v>
      </c>
      <c r="C92" t="s">
        <v>4937</v>
      </c>
      <c r="D92" t="s">
        <v>3795</v>
      </c>
      <c r="E92" t="s">
        <v>197</v>
      </c>
      <c r="F92" t="s">
        <v>3812</v>
      </c>
      <c r="G92" t="s">
        <v>820</v>
      </c>
      <c r="H92" t="s">
        <v>4938</v>
      </c>
      <c r="I92">
        <v>9</v>
      </c>
      <c r="J92" t="s">
        <v>4959</v>
      </c>
      <c r="K92">
        <v>2</v>
      </c>
      <c r="L92" t="s">
        <v>1111</v>
      </c>
      <c r="M92" t="s">
        <v>508</v>
      </c>
      <c r="N92" t="s">
        <v>74</v>
      </c>
      <c r="O92" t="s">
        <v>513</v>
      </c>
      <c r="P92" t="s">
        <v>8</v>
      </c>
      <c r="Q92" t="s">
        <v>4570</v>
      </c>
      <c r="R92" t="s">
        <v>4940</v>
      </c>
      <c r="S92" t="s">
        <v>195</v>
      </c>
      <c r="T92" t="s">
        <v>4570</v>
      </c>
      <c r="U92" t="s">
        <v>4570</v>
      </c>
      <c r="V92" t="s">
        <v>4496</v>
      </c>
      <c r="W92" t="s">
        <v>4570</v>
      </c>
      <c r="X92" t="s">
        <v>5122</v>
      </c>
      <c r="Y92" t="s">
        <v>5123</v>
      </c>
      <c r="Z92" t="s">
        <v>8</v>
      </c>
      <c r="AA92">
        <v>0</v>
      </c>
      <c r="AB92" t="s">
        <v>195</v>
      </c>
      <c r="AC92">
        <v>0</v>
      </c>
      <c r="AD92" t="s">
        <v>195</v>
      </c>
      <c r="AE92">
        <v>0</v>
      </c>
      <c r="AF92" t="s">
        <v>195</v>
      </c>
      <c r="AG92">
        <v>0</v>
      </c>
      <c r="AH92" t="s">
        <v>195</v>
      </c>
      <c r="AI92">
        <v>5</v>
      </c>
      <c r="AJ92" t="s">
        <v>54</v>
      </c>
      <c r="AK92">
        <v>1400000</v>
      </c>
      <c r="AL92">
        <v>7000000</v>
      </c>
      <c r="AM92" t="s">
        <v>195</v>
      </c>
      <c r="AN92">
        <v>0</v>
      </c>
      <c r="AO92" t="s">
        <v>4943</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4967</v>
      </c>
      <c r="BG92" t="s">
        <v>4972</v>
      </c>
      <c r="BH92" t="s">
        <v>4947</v>
      </c>
      <c r="BI92" t="s">
        <v>195</v>
      </c>
      <c r="BJ92" t="s">
        <v>195</v>
      </c>
      <c r="BK92" t="s">
        <v>3776</v>
      </c>
      <c r="BL92" t="s">
        <v>5124</v>
      </c>
      <c r="BM92" t="s">
        <v>4949</v>
      </c>
      <c r="BN92" t="s">
        <v>5121</v>
      </c>
      <c r="BO92" t="s">
        <v>4950</v>
      </c>
      <c r="BP92" s="440" t="str">
        <f t="shared" si="1"/>
        <v>WA.2378.EBA.958.111.B.522151</v>
      </c>
    </row>
    <row r="93" spans="1:68">
      <c r="A93" t="s">
        <v>4935</v>
      </c>
      <c r="B93" t="s">
        <v>4936</v>
      </c>
      <c r="C93" t="s">
        <v>4937</v>
      </c>
      <c r="D93" t="s">
        <v>3795</v>
      </c>
      <c r="E93" t="s">
        <v>197</v>
      </c>
      <c r="F93" t="s">
        <v>3812</v>
      </c>
      <c r="G93" t="s">
        <v>820</v>
      </c>
      <c r="H93" t="s">
        <v>4938</v>
      </c>
      <c r="I93">
        <v>9</v>
      </c>
      <c r="J93" t="s">
        <v>4959</v>
      </c>
      <c r="K93">
        <v>2</v>
      </c>
      <c r="L93" t="s">
        <v>1111</v>
      </c>
      <c r="M93" t="s">
        <v>508</v>
      </c>
      <c r="N93" t="s">
        <v>74</v>
      </c>
      <c r="O93" t="s">
        <v>513</v>
      </c>
      <c r="P93" t="s">
        <v>8</v>
      </c>
      <c r="Q93" t="s">
        <v>4570</v>
      </c>
      <c r="R93" t="s">
        <v>4940</v>
      </c>
      <c r="S93" t="s">
        <v>195</v>
      </c>
      <c r="T93" t="s">
        <v>4570</v>
      </c>
      <c r="U93" t="s">
        <v>4570</v>
      </c>
      <c r="V93" t="s">
        <v>4951</v>
      </c>
      <c r="W93" t="s">
        <v>4496</v>
      </c>
      <c r="X93" t="s">
        <v>5125</v>
      </c>
      <c r="Y93" t="s">
        <v>5126</v>
      </c>
      <c r="Z93" t="s">
        <v>8</v>
      </c>
      <c r="AA93">
        <v>0</v>
      </c>
      <c r="AB93" t="s">
        <v>195</v>
      </c>
      <c r="AC93">
        <v>0</v>
      </c>
      <c r="AD93" t="s">
        <v>195</v>
      </c>
      <c r="AE93">
        <v>0</v>
      </c>
      <c r="AF93" t="s">
        <v>195</v>
      </c>
      <c r="AG93">
        <v>0</v>
      </c>
      <c r="AH93" t="s">
        <v>195</v>
      </c>
      <c r="AI93">
        <v>6</v>
      </c>
      <c r="AJ93" t="s">
        <v>54</v>
      </c>
      <c r="AK93">
        <v>1000000</v>
      </c>
      <c r="AL93">
        <v>6000000</v>
      </c>
      <c r="AM93" t="s">
        <v>195</v>
      </c>
      <c r="AN93">
        <v>0</v>
      </c>
      <c r="AO93" t="s">
        <v>4943</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4967</v>
      </c>
      <c r="BG93" t="s">
        <v>4972</v>
      </c>
      <c r="BH93" t="s">
        <v>4947</v>
      </c>
      <c r="BI93" t="s">
        <v>195</v>
      </c>
      <c r="BJ93" t="s">
        <v>195</v>
      </c>
      <c r="BK93" t="s">
        <v>3776</v>
      </c>
      <c r="BL93" t="s">
        <v>5127</v>
      </c>
      <c r="BM93" t="s">
        <v>4949</v>
      </c>
      <c r="BN93" t="s">
        <v>5121</v>
      </c>
      <c r="BO93" t="s">
        <v>4950</v>
      </c>
      <c r="BP93" s="440" t="str">
        <f t="shared" si="1"/>
        <v>WA.2378.EBA.958.111.B.522151</v>
      </c>
    </row>
    <row r="94" spans="1:68">
      <c r="A94" t="s">
        <v>4935</v>
      </c>
      <c r="B94" t="s">
        <v>4936</v>
      </c>
      <c r="C94" t="s">
        <v>4937</v>
      </c>
      <c r="D94" t="s">
        <v>3795</v>
      </c>
      <c r="E94" t="s">
        <v>197</v>
      </c>
      <c r="F94" t="s">
        <v>3812</v>
      </c>
      <c r="G94" t="s">
        <v>820</v>
      </c>
      <c r="H94" t="s">
        <v>4938</v>
      </c>
      <c r="I94">
        <v>9</v>
      </c>
      <c r="J94" t="s">
        <v>4959</v>
      </c>
      <c r="K94">
        <v>2</v>
      </c>
      <c r="L94" t="s">
        <v>1111</v>
      </c>
      <c r="M94" t="s">
        <v>508</v>
      </c>
      <c r="N94" t="s">
        <v>74</v>
      </c>
      <c r="O94" t="s">
        <v>513</v>
      </c>
      <c r="P94" t="s">
        <v>8</v>
      </c>
      <c r="Q94" t="s">
        <v>4570</v>
      </c>
      <c r="R94" t="s">
        <v>4940</v>
      </c>
      <c r="S94" t="s">
        <v>195</v>
      </c>
      <c r="T94" t="s">
        <v>4570</v>
      </c>
      <c r="U94" t="s">
        <v>4570</v>
      </c>
      <c r="V94" t="s">
        <v>5001</v>
      </c>
      <c r="W94" t="s">
        <v>4951</v>
      </c>
      <c r="X94" t="s">
        <v>5128</v>
      </c>
      <c r="Y94" t="s">
        <v>5129</v>
      </c>
      <c r="Z94" t="s">
        <v>8</v>
      </c>
      <c r="AA94">
        <v>0</v>
      </c>
      <c r="AB94" t="s">
        <v>195</v>
      </c>
      <c r="AC94">
        <v>0</v>
      </c>
      <c r="AD94" t="s">
        <v>195</v>
      </c>
      <c r="AE94">
        <v>0</v>
      </c>
      <c r="AF94" t="s">
        <v>195</v>
      </c>
      <c r="AG94">
        <v>0</v>
      </c>
      <c r="AH94" t="s">
        <v>195</v>
      </c>
      <c r="AI94">
        <v>16</v>
      </c>
      <c r="AJ94" t="s">
        <v>54</v>
      </c>
      <c r="AK94">
        <v>900000</v>
      </c>
      <c r="AL94">
        <v>14400000</v>
      </c>
      <c r="AM94" t="s">
        <v>195</v>
      </c>
      <c r="AN94">
        <v>0</v>
      </c>
      <c r="AO94" t="s">
        <v>4943</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4967</v>
      </c>
      <c r="BG94" t="s">
        <v>4972</v>
      </c>
      <c r="BH94" t="s">
        <v>4947</v>
      </c>
      <c r="BI94" t="s">
        <v>195</v>
      </c>
      <c r="BJ94" t="s">
        <v>195</v>
      </c>
      <c r="BK94" t="s">
        <v>3776</v>
      </c>
      <c r="BL94" t="s">
        <v>5130</v>
      </c>
      <c r="BM94" t="s">
        <v>4949</v>
      </c>
      <c r="BN94" t="s">
        <v>5121</v>
      </c>
      <c r="BO94" t="s">
        <v>4950</v>
      </c>
      <c r="BP94" s="440" t="str">
        <f t="shared" si="1"/>
        <v>WA.2378.EBA.958.111.B.522151</v>
      </c>
    </row>
    <row r="95" spans="1:68">
      <c r="A95" t="s">
        <v>4935</v>
      </c>
      <c r="B95" t="s">
        <v>4936</v>
      </c>
      <c r="C95" t="s">
        <v>4937</v>
      </c>
      <c r="D95" t="s">
        <v>3795</v>
      </c>
      <c r="E95" t="s">
        <v>197</v>
      </c>
      <c r="F95" t="s">
        <v>3812</v>
      </c>
      <c r="G95" t="s">
        <v>820</v>
      </c>
      <c r="H95" t="s">
        <v>4938</v>
      </c>
      <c r="I95">
        <v>9</v>
      </c>
      <c r="J95" t="s">
        <v>4994</v>
      </c>
      <c r="K95">
        <v>2</v>
      </c>
      <c r="L95" t="s">
        <v>805</v>
      </c>
      <c r="M95" t="s">
        <v>8</v>
      </c>
      <c r="N95" t="s">
        <v>1541</v>
      </c>
      <c r="O95" t="s">
        <v>513</v>
      </c>
      <c r="P95" t="s">
        <v>8</v>
      </c>
      <c r="Q95" t="s">
        <v>4570</v>
      </c>
      <c r="R95" t="s">
        <v>4940</v>
      </c>
      <c r="S95" t="s">
        <v>195</v>
      </c>
      <c r="T95" t="s">
        <v>4570</v>
      </c>
      <c r="U95" t="s">
        <v>4570</v>
      </c>
      <c r="V95" t="s">
        <v>4496</v>
      </c>
      <c r="W95" t="s">
        <v>4570</v>
      </c>
      <c r="X95" t="s">
        <v>5131</v>
      </c>
      <c r="Y95" t="s">
        <v>5132</v>
      </c>
      <c r="Z95" t="s">
        <v>8</v>
      </c>
      <c r="AA95">
        <v>0</v>
      </c>
      <c r="AB95" t="s">
        <v>195</v>
      </c>
      <c r="AC95">
        <v>0</v>
      </c>
      <c r="AD95" t="s">
        <v>195</v>
      </c>
      <c r="AE95">
        <v>0</v>
      </c>
      <c r="AF95" t="s">
        <v>195</v>
      </c>
      <c r="AG95">
        <v>0</v>
      </c>
      <c r="AH95" t="s">
        <v>195</v>
      </c>
      <c r="AI95">
        <v>10</v>
      </c>
      <c r="AJ95" t="s">
        <v>54</v>
      </c>
      <c r="AK95">
        <v>1000000</v>
      </c>
      <c r="AL95">
        <v>10000000</v>
      </c>
      <c r="AM95" t="s">
        <v>195</v>
      </c>
      <c r="AN95">
        <v>0</v>
      </c>
      <c r="AO95" t="s">
        <v>4943</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4997</v>
      </c>
      <c r="BF95" t="s">
        <v>4998</v>
      </c>
      <c r="BG95" t="s">
        <v>4999</v>
      </c>
      <c r="BH95" t="s">
        <v>4947</v>
      </c>
      <c r="BI95" t="s">
        <v>195</v>
      </c>
      <c r="BJ95" t="s">
        <v>195</v>
      </c>
      <c r="BK95" t="s">
        <v>3776</v>
      </c>
      <c r="BL95" t="s">
        <v>5133</v>
      </c>
      <c r="BM95" t="s">
        <v>4949</v>
      </c>
      <c r="BN95" t="s">
        <v>5121</v>
      </c>
      <c r="BO95" t="s">
        <v>4950</v>
      </c>
      <c r="BP95" s="440" t="str">
        <f t="shared" si="1"/>
        <v>WA.2378.EBA.963.101.A.522151</v>
      </c>
    </row>
    <row r="96" spans="1:68">
      <c r="A96" t="s">
        <v>4935</v>
      </c>
      <c r="B96" t="s">
        <v>4936</v>
      </c>
      <c r="C96" t="s">
        <v>4937</v>
      </c>
      <c r="D96" t="s">
        <v>3795</v>
      </c>
      <c r="E96" t="s">
        <v>197</v>
      </c>
      <c r="F96" t="s">
        <v>3812</v>
      </c>
      <c r="G96" t="s">
        <v>820</v>
      </c>
      <c r="H96" t="s">
        <v>4938</v>
      </c>
      <c r="I96">
        <v>9</v>
      </c>
      <c r="J96" t="s">
        <v>4994</v>
      </c>
      <c r="K96">
        <v>2</v>
      </c>
      <c r="L96" t="s">
        <v>805</v>
      </c>
      <c r="M96" t="s">
        <v>8</v>
      </c>
      <c r="N96" t="s">
        <v>1541</v>
      </c>
      <c r="O96" t="s">
        <v>513</v>
      </c>
      <c r="P96" t="s">
        <v>8</v>
      </c>
      <c r="Q96" t="s">
        <v>4570</v>
      </c>
      <c r="R96" t="s">
        <v>4940</v>
      </c>
      <c r="S96" t="s">
        <v>195</v>
      </c>
      <c r="T96" t="s">
        <v>4570</v>
      </c>
      <c r="U96" t="s">
        <v>4570</v>
      </c>
      <c r="V96" t="s">
        <v>4951</v>
      </c>
      <c r="W96" t="s">
        <v>4496</v>
      </c>
      <c r="X96" t="s">
        <v>5134</v>
      </c>
      <c r="Y96" t="s">
        <v>5135</v>
      </c>
      <c r="Z96" t="s">
        <v>8</v>
      </c>
      <c r="AA96">
        <v>0</v>
      </c>
      <c r="AB96" t="s">
        <v>195</v>
      </c>
      <c r="AC96">
        <v>0</v>
      </c>
      <c r="AD96" t="s">
        <v>195</v>
      </c>
      <c r="AE96">
        <v>0</v>
      </c>
      <c r="AF96" t="s">
        <v>195</v>
      </c>
      <c r="AG96">
        <v>0</v>
      </c>
      <c r="AH96" t="s">
        <v>195</v>
      </c>
      <c r="AI96">
        <v>10</v>
      </c>
      <c r="AJ96" t="s">
        <v>54</v>
      </c>
      <c r="AK96">
        <v>900000</v>
      </c>
      <c r="AL96">
        <v>9000000</v>
      </c>
      <c r="AM96" t="s">
        <v>195</v>
      </c>
      <c r="AN96">
        <v>0</v>
      </c>
      <c r="AO96" t="s">
        <v>4943</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4997</v>
      </c>
      <c r="BF96" t="s">
        <v>4998</v>
      </c>
      <c r="BG96" t="s">
        <v>4999</v>
      </c>
      <c r="BH96" t="s">
        <v>4947</v>
      </c>
      <c r="BI96" t="s">
        <v>195</v>
      </c>
      <c r="BJ96" t="s">
        <v>195</v>
      </c>
      <c r="BK96" t="s">
        <v>3776</v>
      </c>
      <c r="BL96" t="s">
        <v>5136</v>
      </c>
      <c r="BM96" t="s">
        <v>4949</v>
      </c>
      <c r="BN96" t="s">
        <v>5121</v>
      </c>
      <c r="BO96" t="s">
        <v>4950</v>
      </c>
      <c r="BP96" s="440" t="str">
        <f t="shared" si="1"/>
        <v>WA.2378.EBA.963.101.A.522151</v>
      </c>
    </row>
    <row r="97" spans="1:68">
      <c r="A97" t="s">
        <v>5010</v>
      </c>
      <c r="B97" t="s">
        <v>4936</v>
      </c>
      <c r="C97" t="s">
        <v>4937</v>
      </c>
      <c r="D97" t="s">
        <v>3795</v>
      </c>
      <c r="E97" t="s">
        <v>197</v>
      </c>
      <c r="F97" t="s">
        <v>3812</v>
      </c>
      <c r="G97" t="s">
        <v>820</v>
      </c>
      <c r="H97" t="s">
        <v>4938</v>
      </c>
      <c r="I97">
        <v>9</v>
      </c>
      <c r="J97" t="s">
        <v>4959</v>
      </c>
      <c r="K97">
        <v>2</v>
      </c>
      <c r="L97" t="s">
        <v>1081</v>
      </c>
      <c r="M97" t="s">
        <v>8</v>
      </c>
      <c r="N97" t="s">
        <v>1082</v>
      </c>
      <c r="O97" t="s">
        <v>513</v>
      </c>
      <c r="P97" t="s">
        <v>8</v>
      </c>
      <c r="Q97" t="s">
        <v>4570</v>
      </c>
      <c r="R97" t="s">
        <v>4940</v>
      </c>
      <c r="S97" t="s">
        <v>195</v>
      </c>
      <c r="T97" t="s">
        <v>4570</v>
      </c>
      <c r="U97" t="s">
        <v>4570</v>
      </c>
      <c r="V97" t="s">
        <v>4496</v>
      </c>
      <c r="W97" t="s">
        <v>4570</v>
      </c>
      <c r="X97" t="s">
        <v>5116</v>
      </c>
      <c r="Y97" t="s">
        <v>5117</v>
      </c>
      <c r="Z97" t="s">
        <v>8</v>
      </c>
      <c r="AA97">
        <v>0</v>
      </c>
      <c r="AB97" t="s">
        <v>195</v>
      </c>
      <c r="AC97">
        <v>0</v>
      </c>
      <c r="AD97" t="s">
        <v>195</v>
      </c>
      <c r="AE97">
        <v>0</v>
      </c>
      <c r="AF97" t="s">
        <v>195</v>
      </c>
      <c r="AG97">
        <v>0</v>
      </c>
      <c r="AH97" t="s">
        <v>195</v>
      </c>
      <c r="AI97">
        <v>4</v>
      </c>
      <c r="AJ97" t="s">
        <v>25</v>
      </c>
      <c r="AK97">
        <v>1000000</v>
      </c>
      <c r="AL97">
        <v>4000000</v>
      </c>
      <c r="AM97" t="s">
        <v>195</v>
      </c>
      <c r="AN97">
        <v>0</v>
      </c>
      <c r="AO97" t="s">
        <v>5011</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5118</v>
      </c>
      <c r="BG97" t="s">
        <v>5119</v>
      </c>
      <c r="BH97" t="s">
        <v>4947</v>
      </c>
      <c r="BI97" t="s">
        <v>195</v>
      </c>
      <c r="BJ97" t="s">
        <v>195</v>
      </c>
      <c r="BK97" t="s">
        <v>3776</v>
      </c>
      <c r="BL97" t="s">
        <v>5120</v>
      </c>
      <c r="BM97" t="s">
        <v>4949</v>
      </c>
      <c r="BN97" t="s">
        <v>5121</v>
      </c>
      <c r="BO97" t="s">
        <v>4950</v>
      </c>
      <c r="BP97" s="440" t="str">
        <f t="shared" si="1"/>
        <v>WA.2378.EBA.958.102.A.522151</v>
      </c>
    </row>
    <row r="98" spans="1:68">
      <c r="A98" t="s">
        <v>5010</v>
      </c>
      <c r="B98" t="s">
        <v>4936</v>
      </c>
      <c r="C98" t="s">
        <v>4937</v>
      </c>
      <c r="D98" t="s">
        <v>3795</v>
      </c>
      <c r="E98" t="s">
        <v>197</v>
      </c>
      <c r="F98" t="s">
        <v>3812</v>
      </c>
      <c r="G98" t="s">
        <v>820</v>
      </c>
      <c r="H98" t="s">
        <v>4938</v>
      </c>
      <c r="I98">
        <v>9</v>
      </c>
      <c r="J98" t="s">
        <v>4959</v>
      </c>
      <c r="K98">
        <v>2</v>
      </c>
      <c r="L98" t="s">
        <v>1111</v>
      </c>
      <c r="M98" t="s">
        <v>508</v>
      </c>
      <c r="N98" t="s">
        <v>74</v>
      </c>
      <c r="O98" t="s">
        <v>513</v>
      </c>
      <c r="P98" t="s">
        <v>8</v>
      </c>
      <c r="Q98" t="s">
        <v>4570</v>
      </c>
      <c r="R98" t="s">
        <v>4940</v>
      </c>
      <c r="S98" t="s">
        <v>195</v>
      </c>
      <c r="T98" t="s">
        <v>4570</v>
      </c>
      <c r="U98" t="s">
        <v>4570</v>
      </c>
      <c r="V98" t="s">
        <v>4496</v>
      </c>
      <c r="W98" t="s">
        <v>4570</v>
      </c>
      <c r="X98" t="s">
        <v>5122</v>
      </c>
      <c r="Y98" t="s">
        <v>5123</v>
      </c>
      <c r="Z98" t="s">
        <v>8</v>
      </c>
      <c r="AA98">
        <v>0</v>
      </c>
      <c r="AB98" t="s">
        <v>195</v>
      </c>
      <c r="AC98">
        <v>0</v>
      </c>
      <c r="AD98" t="s">
        <v>195</v>
      </c>
      <c r="AE98">
        <v>0</v>
      </c>
      <c r="AF98" t="s">
        <v>195</v>
      </c>
      <c r="AG98">
        <v>0</v>
      </c>
      <c r="AH98" t="s">
        <v>195</v>
      </c>
      <c r="AI98">
        <v>5</v>
      </c>
      <c r="AJ98" t="s">
        <v>54</v>
      </c>
      <c r="AK98">
        <v>1400000</v>
      </c>
      <c r="AL98">
        <v>7000000</v>
      </c>
      <c r="AM98" t="s">
        <v>195</v>
      </c>
      <c r="AN98">
        <v>0</v>
      </c>
      <c r="AO98" t="s">
        <v>5011</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4967</v>
      </c>
      <c r="BG98" t="s">
        <v>4972</v>
      </c>
      <c r="BH98" t="s">
        <v>4947</v>
      </c>
      <c r="BI98" t="s">
        <v>195</v>
      </c>
      <c r="BJ98" t="s">
        <v>195</v>
      </c>
      <c r="BK98" t="s">
        <v>3776</v>
      </c>
      <c r="BL98" t="s">
        <v>5124</v>
      </c>
      <c r="BM98" t="s">
        <v>4949</v>
      </c>
      <c r="BN98" t="s">
        <v>5121</v>
      </c>
      <c r="BO98" t="s">
        <v>4950</v>
      </c>
      <c r="BP98" s="440" t="str">
        <f t="shared" si="1"/>
        <v>WA.2378.EBA.958.111.B.522151</v>
      </c>
    </row>
    <row r="99" spans="1:68">
      <c r="A99" t="s">
        <v>5010</v>
      </c>
      <c r="B99" t="s">
        <v>4936</v>
      </c>
      <c r="C99" t="s">
        <v>4937</v>
      </c>
      <c r="D99" t="s">
        <v>3795</v>
      </c>
      <c r="E99" t="s">
        <v>197</v>
      </c>
      <c r="F99" t="s">
        <v>3812</v>
      </c>
      <c r="G99" t="s">
        <v>820</v>
      </c>
      <c r="H99" t="s">
        <v>4938</v>
      </c>
      <c r="I99">
        <v>9</v>
      </c>
      <c r="J99" t="s">
        <v>4959</v>
      </c>
      <c r="K99">
        <v>2</v>
      </c>
      <c r="L99" t="s">
        <v>1111</v>
      </c>
      <c r="M99" t="s">
        <v>508</v>
      </c>
      <c r="N99" t="s">
        <v>74</v>
      </c>
      <c r="O99" t="s">
        <v>513</v>
      </c>
      <c r="P99" t="s">
        <v>8</v>
      </c>
      <c r="Q99" t="s">
        <v>4570</v>
      </c>
      <c r="R99" t="s">
        <v>4940</v>
      </c>
      <c r="S99" t="s">
        <v>195</v>
      </c>
      <c r="T99" t="s">
        <v>4570</v>
      </c>
      <c r="U99" t="s">
        <v>4570</v>
      </c>
      <c r="V99" t="s">
        <v>4951</v>
      </c>
      <c r="W99" t="s">
        <v>4496</v>
      </c>
      <c r="X99" t="s">
        <v>5125</v>
      </c>
      <c r="Y99" t="s">
        <v>5126</v>
      </c>
      <c r="Z99" t="s">
        <v>8</v>
      </c>
      <c r="AA99">
        <v>0</v>
      </c>
      <c r="AB99" t="s">
        <v>195</v>
      </c>
      <c r="AC99">
        <v>0</v>
      </c>
      <c r="AD99" t="s">
        <v>195</v>
      </c>
      <c r="AE99">
        <v>0</v>
      </c>
      <c r="AF99" t="s">
        <v>195</v>
      </c>
      <c r="AG99">
        <v>0</v>
      </c>
      <c r="AH99" t="s">
        <v>195</v>
      </c>
      <c r="AI99">
        <v>6</v>
      </c>
      <c r="AJ99" t="s">
        <v>54</v>
      </c>
      <c r="AK99">
        <v>1000000</v>
      </c>
      <c r="AL99">
        <v>6000000</v>
      </c>
      <c r="AM99" t="s">
        <v>195</v>
      </c>
      <c r="AN99">
        <v>0</v>
      </c>
      <c r="AO99" t="s">
        <v>5011</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4967</v>
      </c>
      <c r="BG99" t="s">
        <v>4972</v>
      </c>
      <c r="BH99" t="s">
        <v>4947</v>
      </c>
      <c r="BI99" t="s">
        <v>195</v>
      </c>
      <c r="BJ99" t="s">
        <v>195</v>
      </c>
      <c r="BK99" t="s">
        <v>3776</v>
      </c>
      <c r="BL99" t="s">
        <v>5127</v>
      </c>
      <c r="BM99" t="s">
        <v>4949</v>
      </c>
      <c r="BN99" t="s">
        <v>5121</v>
      </c>
      <c r="BO99" t="s">
        <v>4950</v>
      </c>
      <c r="BP99" s="440" t="str">
        <f t="shared" si="1"/>
        <v>WA.2378.EBA.958.111.B.522151</v>
      </c>
    </row>
    <row r="100" spans="1:68">
      <c r="A100" t="s">
        <v>5010</v>
      </c>
      <c r="B100" t="s">
        <v>4936</v>
      </c>
      <c r="C100" t="s">
        <v>4937</v>
      </c>
      <c r="D100" t="s">
        <v>3795</v>
      </c>
      <c r="E100" t="s">
        <v>197</v>
      </c>
      <c r="F100" t="s">
        <v>3812</v>
      </c>
      <c r="G100" t="s">
        <v>820</v>
      </c>
      <c r="H100" t="s">
        <v>4938</v>
      </c>
      <c r="I100">
        <v>9</v>
      </c>
      <c r="J100" t="s">
        <v>4959</v>
      </c>
      <c r="K100">
        <v>2</v>
      </c>
      <c r="L100" t="s">
        <v>1111</v>
      </c>
      <c r="M100" t="s">
        <v>508</v>
      </c>
      <c r="N100" t="s">
        <v>74</v>
      </c>
      <c r="O100" t="s">
        <v>513</v>
      </c>
      <c r="P100" t="s">
        <v>8</v>
      </c>
      <c r="Q100" t="s">
        <v>4570</v>
      </c>
      <c r="R100" t="s">
        <v>4940</v>
      </c>
      <c r="S100" t="s">
        <v>195</v>
      </c>
      <c r="T100" t="s">
        <v>4570</v>
      </c>
      <c r="U100" t="s">
        <v>4570</v>
      </c>
      <c r="V100" t="s">
        <v>5001</v>
      </c>
      <c r="W100" t="s">
        <v>4951</v>
      </c>
      <c r="X100" t="s">
        <v>5128</v>
      </c>
      <c r="Y100" t="s">
        <v>5129</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5011</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4967</v>
      </c>
      <c r="BG100" t="s">
        <v>4972</v>
      </c>
      <c r="BH100" t="s">
        <v>4947</v>
      </c>
      <c r="BI100" t="s">
        <v>195</v>
      </c>
      <c r="BJ100" t="s">
        <v>195</v>
      </c>
      <c r="BK100" t="s">
        <v>3776</v>
      </c>
      <c r="BL100" t="s">
        <v>5130</v>
      </c>
      <c r="BM100" t="s">
        <v>4949</v>
      </c>
      <c r="BN100" t="s">
        <v>5121</v>
      </c>
      <c r="BO100" t="s">
        <v>4950</v>
      </c>
      <c r="BP100" s="440" t="str">
        <f t="shared" si="1"/>
        <v>WA.2378.EBA.958.111.B.522151</v>
      </c>
    </row>
    <row r="101" spans="1:68">
      <c r="A101" t="s">
        <v>5010</v>
      </c>
      <c r="B101" t="s">
        <v>4936</v>
      </c>
      <c r="C101" t="s">
        <v>4937</v>
      </c>
      <c r="D101" t="s">
        <v>3795</v>
      </c>
      <c r="E101" t="s">
        <v>197</v>
      </c>
      <c r="F101" t="s">
        <v>3812</v>
      </c>
      <c r="G101" t="s">
        <v>820</v>
      </c>
      <c r="H101" t="s">
        <v>4938</v>
      </c>
      <c r="I101">
        <v>9</v>
      </c>
      <c r="J101" t="s">
        <v>4994</v>
      </c>
      <c r="K101">
        <v>2</v>
      </c>
      <c r="L101" t="s">
        <v>805</v>
      </c>
      <c r="M101" t="s">
        <v>8</v>
      </c>
      <c r="N101" t="s">
        <v>1541</v>
      </c>
      <c r="O101" t="s">
        <v>513</v>
      </c>
      <c r="P101" t="s">
        <v>8</v>
      </c>
      <c r="Q101" t="s">
        <v>4570</v>
      </c>
      <c r="R101" t="s">
        <v>4940</v>
      </c>
      <c r="S101" t="s">
        <v>195</v>
      </c>
      <c r="T101" t="s">
        <v>4570</v>
      </c>
      <c r="U101" t="s">
        <v>4570</v>
      </c>
      <c r="V101" t="s">
        <v>4496</v>
      </c>
      <c r="W101" t="s">
        <v>4570</v>
      </c>
      <c r="X101" t="s">
        <v>5131</v>
      </c>
      <c r="Y101" t="s">
        <v>5132</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5011</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4997</v>
      </c>
      <c r="BF101" t="s">
        <v>4998</v>
      </c>
      <c r="BG101" t="s">
        <v>4999</v>
      </c>
      <c r="BH101" t="s">
        <v>4947</v>
      </c>
      <c r="BI101" t="s">
        <v>195</v>
      </c>
      <c r="BJ101" t="s">
        <v>195</v>
      </c>
      <c r="BK101" t="s">
        <v>3776</v>
      </c>
      <c r="BL101" t="s">
        <v>5133</v>
      </c>
      <c r="BM101" t="s">
        <v>4949</v>
      </c>
      <c r="BN101" t="s">
        <v>5121</v>
      </c>
      <c r="BO101" t="s">
        <v>4950</v>
      </c>
      <c r="BP101" s="440" t="str">
        <f t="shared" si="1"/>
        <v>WA.2378.EBA.963.101.A.522151</v>
      </c>
    </row>
    <row r="102" spans="1:68">
      <c r="A102" t="s">
        <v>5010</v>
      </c>
      <c r="B102" t="s">
        <v>4936</v>
      </c>
      <c r="C102" t="s">
        <v>4937</v>
      </c>
      <c r="D102" t="s">
        <v>3795</v>
      </c>
      <c r="E102" t="s">
        <v>197</v>
      </c>
      <c r="F102" t="s">
        <v>3812</v>
      </c>
      <c r="G102" t="s">
        <v>820</v>
      </c>
      <c r="H102" t="s">
        <v>4938</v>
      </c>
      <c r="I102">
        <v>9</v>
      </c>
      <c r="J102" t="s">
        <v>4994</v>
      </c>
      <c r="K102">
        <v>2</v>
      </c>
      <c r="L102" t="s">
        <v>805</v>
      </c>
      <c r="M102" t="s">
        <v>8</v>
      </c>
      <c r="N102" t="s">
        <v>1541</v>
      </c>
      <c r="O102" t="s">
        <v>513</v>
      </c>
      <c r="P102" t="s">
        <v>8</v>
      </c>
      <c r="Q102" t="s">
        <v>4570</v>
      </c>
      <c r="R102" t="s">
        <v>4940</v>
      </c>
      <c r="S102" t="s">
        <v>195</v>
      </c>
      <c r="T102" t="s">
        <v>4570</v>
      </c>
      <c r="U102" t="s">
        <v>4570</v>
      </c>
      <c r="V102" t="s">
        <v>4951</v>
      </c>
      <c r="W102" t="s">
        <v>4496</v>
      </c>
      <c r="X102" t="s">
        <v>5134</v>
      </c>
      <c r="Y102" t="s">
        <v>5135</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5011</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4997</v>
      </c>
      <c r="BF102" t="s">
        <v>4998</v>
      </c>
      <c r="BG102" t="s">
        <v>4999</v>
      </c>
      <c r="BH102" t="s">
        <v>4947</v>
      </c>
      <c r="BI102" t="s">
        <v>195</v>
      </c>
      <c r="BJ102" t="s">
        <v>195</v>
      </c>
      <c r="BK102" t="s">
        <v>3776</v>
      </c>
      <c r="BL102" t="s">
        <v>5136</v>
      </c>
      <c r="BM102" t="s">
        <v>4949</v>
      </c>
      <c r="BN102" t="s">
        <v>5121</v>
      </c>
      <c r="BO102" t="s">
        <v>4950</v>
      </c>
      <c r="BP102" s="440" t="str">
        <f t="shared" si="1"/>
        <v>WA.2378.EBA.963.101.A.522151</v>
      </c>
    </row>
    <row r="103" spans="1:68">
      <c r="A103" t="s">
        <v>4935</v>
      </c>
      <c r="B103" t="s">
        <v>4936</v>
      </c>
      <c r="C103" t="s">
        <v>4937</v>
      </c>
      <c r="D103" t="s">
        <v>3795</v>
      </c>
      <c r="E103" t="s">
        <v>197</v>
      </c>
      <c r="F103" t="s">
        <v>3861</v>
      </c>
      <c r="G103" t="s">
        <v>2290</v>
      </c>
      <c r="H103" t="s">
        <v>4938</v>
      </c>
      <c r="I103">
        <v>78</v>
      </c>
      <c r="J103" t="s">
        <v>5012</v>
      </c>
      <c r="K103">
        <v>78</v>
      </c>
      <c r="L103" t="s">
        <v>805</v>
      </c>
      <c r="M103" t="s">
        <v>8</v>
      </c>
      <c r="N103" t="s">
        <v>2298</v>
      </c>
      <c r="O103" t="s">
        <v>513</v>
      </c>
      <c r="P103" t="s">
        <v>8</v>
      </c>
      <c r="Q103" t="s">
        <v>4570</v>
      </c>
      <c r="R103" t="s">
        <v>4940</v>
      </c>
      <c r="S103" t="s">
        <v>195</v>
      </c>
      <c r="T103" t="s">
        <v>4570</v>
      </c>
      <c r="U103" t="s">
        <v>4570</v>
      </c>
      <c r="V103" t="s">
        <v>4496</v>
      </c>
      <c r="W103" t="s">
        <v>4570</v>
      </c>
      <c r="X103" t="s">
        <v>5137</v>
      </c>
      <c r="Y103" t="s">
        <v>5138</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4943</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5014</v>
      </c>
      <c r="BE103" t="s">
        <v>5015</v>
      </c>
      <c r="BF103" t="s">
        <v>5016</v>
      </c>
      <c r="BG103" t="s">
        <v>5017</v>
      </c>
      <c r="BH103" t="s">
        <v>4947</v>
      </c>
      <c r="BI103" t="s">
        <v>195</v>
      </c>
      <c r="BJ103" t="s">
        <v>195</v>
      </c>
      <c r="BK103" t="s">
        <v>3776</v>
      </c>
      <c r="BL103" t="s">
        <v>5139</v>
      </c>
      <c r="BM103" t="s">
        <v>4949</v>
      </c>
      <c r="BN103" t="s">
        <v>5121</v>
      </c>
      <c r="BO103" t="s">
        <v>4950</v>
      </c>
      <c r="BP103" s="440" t="str">
        <f t="shared" si="1"/>
        <v>WA.2378.EBC.954.101.A.522151</v>
      </c>
    </row>
    <row r="104" spans="1:68">
      <c r="A104" t="s">
        <v>4935</v>
      </c>
      <c r="B104" t="s">
        <v>4936</v>
      </c>
      <c r="C104" t="s">
        <v>4937</v>
      </c>
      <c r="D104" t="s">
        <v>3795</v>
      </c>
      <c r="E104" t="s">
        <v>197</v>
      </c>
      <c r="F104" t="s">
        <v>3861</v>
      </c>
      <c r="G104" t="s">
        <v>2290</v>
      </c>
      <c r="H104" t="s">
        <v>4938</v>
      </c>
      <c r="I104">
        <v>78</v>
      </c>
      <c r="J104" t="s">
        <v>5012</v>
      </c>
      <c r="K104">
        <v>78</v>
      </c>
      <c r="L104" t="s">
        <v>805</v>
      </c>
      <c r="M104" t="s">
        <v>8</v>
      </c>
      <c r="N104" t="s">
        <v>2298</v>
      </c>
      <c r="O104" t="s">
        <v>513</v>
      </c>
      <c r="P104" t="s">
        <v>8</v>
      </c>
      <c r="Q104" t="s">
        <v>4570</v>
      </c>
      <c r="R104" t="s">
        <v>4940</v>
      </c>
      <c r="S104" t="s">
        <v>195</v>
      </c>
      <c r="T104" t="s">
        <v>4570</v>
      </c>
      <c r="U104" t="s">
        <v>4570</v>
      </c>
      <c r="V104" t="s">
        <v>4951</v>
      </c>
      <c r="W104" t="s">
        <v>4496</v>
      </c>
      <c r="X104" t="s">
        <v>5140</v>
      </c>
      <c r="Y104" t="s">
        <v>5141</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4943</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5014</v>
      </c>
      <c r="BE104" t="s">
        <v>5015</v>
      </c>
      <c r="BF104" t="s">
        <v>5016</v>
      </c>
      <c r="BG104" t="s">
        <v>5017</v>
      </c>
      <c r="BH104" t="s">
        <v>4947</v>
      </c>
      <c r="BI104" t="s">
        <v>195</v>
      </c>
      <c r="BJ104" t="s">
        <v>195</v>
      </c>
      <c r="BK104" t="s">
        <v>3776</v>
      </c>
      <c r="BL104" t="s">
        <v>5142</v>
      </c>
      <c r="BM104" t="s">
        <v>4949</v>
      </c>
      <c r="BN104" t="s">
        <v>5121</v>
      </c>
      <c r="BO104" t="s">
        <v>4950</v>
      </c>
      <c r="BP104" s="440" t="str">
        <f t="shared" si="1"/>
        <v>WA.2378.EBC.954.101.A.522151</v>
      </c>
    </row>
    <row r="105" spans="1:68">
      <c r="A105" t="s">
        <v>4935</v>
      </c>
      <c r="B105" t="s">
        <v>4936</v>
      </c>
      <c r="C105" t="s">
        <v>4937</v>
      </c>
      <c r="D105" t="s">
        <v>3795</v>
      </c>
      <c r="E105" t="s">
        <v>197</v>
      </c>
      <c r="F105" t="s">
        <v>3861</v>
      </c>
      <c r="G105" t="s">
        <v>2290</v>
      </c>
      <c r="H105" t="s">
        <v>4938</v>
      </c>
      <c r="I105">
        <v>78</v>
      </c>
      <c r="J105" t="s">
        <v>5012</v>
      </c>
      <c r="K105">
        <v>78</v>
      </c>
      <c r="L105" t="s">
        <v>1081</v>
      </c>
      <c r="M105" t="s">
        <v>8</v>
      </c>
      <c r="N105" t="s">
        <v>156</v>
      </c>
      <c r="O105" t="s">
        <v>513</v>
      </c>
      <c r="P105" t="s">
        <v>8</v>
      </c>
      <c r="Q105" t="s">
        <v>4570</v>
      </c>
      <c r="R105" t="s">
        <v>4940</v>
      </c>
      <c r="S105" t="s">
        <v>195</v>
      </c>
      <c r="T105" t="s">
        <v>4570</v>
      </c>
      <c r="U105" t="s">
        <v>4570</v>
      </c>
      <c r="V105" t="s">
        <v>4951</v>
      </c>
      <c r="W105" t="s">
        <v>4496</v>
      </c>
      <c r="X105" t="s">
        <v>5143</v>
      </c>
      <c r="Y105" t="s">
        <v>5144</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4943</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5014</v>
      </c>
      <c r="BE105" t="s">
        <v>5015</v>
      </c>
      <c r="BF105" t="s">
        <v>5021</v>
      </c>
      <c r="BG105" t="s">
        <v>5022</v>
      </c>
      <c r="BH105" t="s">
        <v>4947</v>
      </c>
      <c r="BI105" t="s">
        <v>195</v>
      </c>
      <c r="BJ105" t="s">
        <v>195</v>
      </c>
      <c r="BK105" t="s">
        <v>3776</v>
      </c>
      <c r="BL105" t="s">
        <v>5145</v>
      </c>
      <c r="BM105" t="s">
        <v>4949</v>
      </c>
      <c r="BN105" t="s">
        <v>5121</v>
      </c>
      <c r="BO105" t="s">
        <v>4950</v>
      </c>
      <c r="BP105" s="440" t="str">
        <f t="shared" si="1"/>
        <v>WA.2378.EBC.954.102.A.522151</v>
      </c>
    </row>
    <row r="106" spans="1:68">
      <c r="A106" t="s">
        <v>4935</v>
      </c>
      <c r="B106" t="s">
        <v>4936</v>
      </c>
      <c r="C106" t="s">
        <v>4937</v>
      </c>
      <c r="D106" t="s">
        <v>3795</v>
      </c>
      <c r="E106" t="s">
        <v>197</v>
      </c>
      <c r="F106" t="s">
        <v>3861</v>
      </c>
      <c r="G106" t="s">
        <v>2290</v>
      </c>
      <c r="H106" t="s">
        <v>4938</v>
      </c>
      <c r="I106">
        <v>78</v>
      </c>
      <c r="J106" t="s">
        <v>5012</v>
      </c>
      <c r="K106">
        <v>78</v>
      </c>
      <c r="L106" t="s">
        <v>1098</v>
      </c>
      <c r="M106" t="s">
        <v>8</v>
      </c>
      <c r="N106" t="s">
        <v>2397</v>
      </c>
      <c r="O106" t="s">
        <v>513</v>
      </c>
      <c r="P106" t="s">
        <v>8</v>
      </c>
      <c r="Q106" t="s">
        <v>4570</v>
      </c>
      <c r="R106" t="s">
        <v>4940</v>
      </c>
      <c r="S106" t="s">
        <v>195</v>
      </c>
      <c r="T106" t="s">
        <v>4570</v>
      </c>
      <c r="U106" t="s">
        <v>4570</v>
      </c>
      <c r="V106" t="s">
        <v>4496</v>
      </c>
      <c r="W106" t="s">
        <v>4570</v>
      </c>
      <c r="X106" t="s">
        <v>5146</v>
      </c>
      <c r="Y106" t="s">
        <v>5147</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4943</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5014</v>
      </c>
      <c r="BE106" t="s">
        <v>5015</v>
      </c>
      <c r="BF106" t="s">
        <v>5027</v>
      </c>
      <c r="BG106" t="s">
        <v>5028</v>
      </c>
      <c r="BH106" t="s">
        <v>4947</v>
      </c>
      <c r="BI106" t="s">
        <v>195</v>
      </c>
      <c r="BJ106" t="s">
        <v>195</v>
      </c>
      <c r="BK106" t="s">
        <v>3776</v>
      </c>
      <c r="BL106" t="s">
        <v>5148</v>
      </c>
      <c r="BM106" t="s">
        <v>4949</v>
      </c>
      <c r="BN106" t="s">
        <v>5121</v>
      </c>
      <c r="BO106" t="s">
        <v>4950</v>
      </c>
      <c r="BP106" s="440" t="str">
        <f t="shared" si="1"/>
        <v>WA.2378.EBC.954.103.A.522151</v>
      </c>
    </row>
    <row r="107" spans="1:68">
      <c r="A107" t="s">
        <v>5010</v>
      </c>
      <c r="B107" t="s">
        <v>4936</v>
      </c>
      <c r="C107" t="s">
        <v>4937</v>
      </c>
      <c r="D107" t="s">
        <v>3795</v>
      </c>
      <c r="E107" t="s">
        <v>197</v>
      </c>
      <c r="F107" t="s">
        <v>3861</v>
      </c>
      <c r="G107" t="s">
        <v>2290</v>
      </c>
      <c r="H107" t="s">
        <v>4938</v>
      </c>
      <c r="I107">
        <v>78</v>
      </c>
      <c r="J107" t="s">
        <v>5012</v>
      </c>
      <c r="K107">
        <v>78</v>
      </c>
      <c r="L107" t="s">
        <v>805</v>
      </c>
      <c r="M107" t="s">
        <v>8</v>
      </c>
      <c r="N107" t="s">
        <v>2298</v>
      </c>
      <c r="O107" t="s">
        <v>513</v>
      </c>
      <c r="P107" t="s">
        <v>8</v>
      </c>
      <c r="Q107" t="s">
        <v>4570</v>
      </c>
      <c r="R107" t="s">
        <v>4940</v>
      </c>
      <c r="S107" t="s">
        <v>195</v>
      </c>
      <c r="T107" t="s">
        <v>4570</v>
      </c>
      <c r="U107" t="s">
        <v>4570</v>
      </c>
      <c r="V107" t="s">
        <v>4496</v>
      </c>
      <c r="W107" t="s">
        <v>4570</v>
      </c>
      <c r="X107" t="s">
        <v>5137</v>
      </c>
      <c r="Y107" t="s">
        <v>5138</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5011</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5014</v>
      </c>
      <c r="BE107" t="s">
        <v>5015</v>
      </c>
      <c r="BF107" t="s">
        <v>5016</v>
      </c>
      <c r="BG107" t="s">
        <v>5017</v>
      </c>
      <c r="BH107" t="s">
        <v>4947</v>
      </c>
      <c r="BI107" t="s">
        <v>195</v>
      </c>
      <c r="BJ107" t="s">
        <v>195</v>
      </c>
      <c r="BK107" t="s">
        <v>3776</v>
      </c>
      <c r="BL107" t="s">
        <v>5139</v>
      </c>
      <c r="BM107" t="s">
        <v>4949</v>
      </c>
      <c r="BN107" t="s">
        <v>5121</v>
      </c>
      <c r="BO107" t="s">
        <v>4950</v>
      </c>
      <c r="BP107" s="440" t="str">
        <f t="shared" si="1"/>
        <v>WA.2378.EBC.954.101.A.522151</v>
      </c>
    </row>
    <row r="108" spans="1:68">
      <c r="A108" t="s">
        <v>5010</v>
      </c>
      <c r="B108" t="s">
        <v>4936</v>
      </c>
      <c r="C108" t="s">
        <v>4937</v>
      </c>
      <c r="D108" t="s">
        <v>3795</v>
      </c>
      <c r="E108" t="s">
        <v>197</v>
      </c>
      <c r="F108" t="s">
        <v>3861</v>
      </c>
      <c r="G108" t="s">
        <v>2290</v>
      </c>
      <c r="H108" t="s">
        <v>4938</v>
      </c>
      <c r="I108">
        <v>78</v>
      </c>
      <c r="J108" t="s">
        <v>5012</v>
      </c>
      <c r="K108">
        <v>78</v>
      </c>
      <c r="L108" t="s">
        <v>805</v>
      </c>
      <c r="M108" t="s">
        <v>8</v>
      </c>
      <c r="N108" t="s">
        <v>2298</v>
      </c>
      <c r="O108" t="s">
        <v>513</v>
      </c>
      <c r="P108" t="s">
        <v>8</v>
      </c>
      <c r="Q108" t="s">
        <v>4570</v>
      </c>
      <c r="R108" t="s">
        <v>4940</v>
      </c>
      <c r="S108" t="s">
        <v>195</v>
      </c>
      <c r="T108" t="s">
        <v>4570</v>
      </c>
      <c r="U108" t="s">
        <v>4570</v>
      </c>
      <c r="V108" t="s">
        <v>4951</v>
      </c>
      <c r="W108" t="s">
        <v>4496</v>
      </c>
      <c r="X108" t="s">
        <v>5140</v>
      </c>
      <c r="Y108" t="s">
        <v>5141</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5011</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5014</v>
      </c>
      <c r="BE108" t="s">
        <v>5015</v>
      </c>
      <c r="BF108" t="s">
        <v>5016</v>
      </c>
      <c r="BG108" t="s">
        <v>5017</v>
      </c>
      <c r="BH108" t="s">
        <v>4947</v>
      </c>
      <c r="BI108" t="s">
        <v>195</v>
      </c>
      <c r="BJ108" t="s">
        <v>195</v>
      </c>
      <c r="BK108" t="s">
        <v>3776</v>
      </c>
      <c r="BL108" t="s">
        <v>5142</v>
      </c>
      <c r="BM108" t="s">
        <v>4949</v>
      </c>
      <c r="BN108" t="s">
        <v>5121</v>
      </c>
      <c r="BO108" t="s">
        <v>4950</v>
      </c>
      <c r="BP108" s="440" t="str">
        <f t="shared" si="1"/>
        <v>WA.2378.EBC.954.101.A.522151</v>
      </c>
    </row>
    <row r="109" spans="1:68">
      <c r="A109" t="s">
        <v>5010</v>
      </c>
      <c r="B109" t="s">
        <v>4936</v>
      </c>
      <c r="C109" t="s">
        <v>4937</v>
      </c>
      <c r="D109" t="s">
        <v>3795</v>
      </c>
      <c r="E109" t="s">
        <v>197</v>
      </c>
      <c r="F109" t="s">
        <v>3861</v>
      </c>
      <c r="G109" t="s">
        <v>2290</v>
      </c>
      <c r="H109" t="s">
        <v>4938</v>
      </c>
      <c r="I109">
        <v>78</v>
      </c>
      <c r="J109" t="s">
        <v>5012</v>
      </c>
      <c r="K109">
        <v>78</v>
      </c>
      <c r="L109" t="s">
        <v>1081</v>
      </c>
      <c r="M109" t="s">
        <v>8</v>
      </c>
      <c r="N109" t="s">
        <v>156</v>
      </c>
      <c r="O109" t="s">
        <v>513</v>
      </c>
      <c r="P109" t="s">
        <v>8</v>
      </c>
      <c r="Q109" t="s">
        <v>4570</v>
      </c>
      <c r="R109" t="s">
        <v>4940</v>
      </c>
      <c r="S109" t="s">
        <v>195</v>
      </c>
      <c r="T109" t="s">
        <v>4570</v>
      </c>
      <c r="U109" t="s">
        <v>4570</v>
      </c>
      <c r="V109" t="s">
        <v>4951</v>
      </c>
      <c r="W109" t="s">
        <v>4496</v>
      </c>
      <c r="X109" t="s">
        <v>5143</v>
      </c>
      <c r="Y109" t="s">
        <v>5144</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5011</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5014</v>
      </c>
      <c r="BE109" t="s">
        <v>5015</v>
      </c>
      <c r="BF109" t="s">
        <v>5021</v>
      </c>
      <c r="BG109" t="s">
        <v>5022</v>
      </c>
      <c r="BH109" t="s">
        <v>4947</v>
      </c>
      <c r="BI109" t="s">
        <v>195</v>
      </c>
      <c r="BJ109" t="s">
        <v>195</v>
      </c>
      <c r="BK109" t="s">
        <v>3776</v>
      </c>
      <c r="BL109" t="s">
        <v>5145</v>
      </c>
      <c r="BM109" t="s">
        <v>4949</v>
      </c>
      <c r="BN109" t="s">
        <v>5121</v>
      </c>
      <c r="BO109" t="s">
        <v>4950</v>
      </c>
      <c r="BP109" s="440" t="str">
        <f t="shared" si="1"/>
        <v>WA.2378.EBC.954.102.A.522151</v>
      </c>
    </row>
    <row r="110" spans="1:68">
      <c r="A110" t="s">
        <v>5010</v>
      </c>
      <c r="B110" t="s">
        <v>4936</v>
      </c>
      <c r="C110" t="s">
        <v>4937</v>
      </c>
      <c r="D110" t="s">
        <v>3795</v>
      </c>
      <c r="E110" t="s">
        <v>197</v>
      </c>
      <c r="F110" t="s">
        <v>3861</v>
      </c>
      <c r="G110" t="s">
        <v>2290</v>
      </c>
      <c r="H110" t="s">
        <v>4938</v>
      </c>
      <c r="I110">
        <v>78</v>
      </c>
      <c r="J110" t="s">
        <v>5012</v>
      </c>
      <c r="K110">
        <v>78</v>
      </c>
      <c r="L110" t="s">
        <v>1098</v>
      </c>
      <c r="M110" t="s">
        <v>8</v>
      </c>
      <c r="N110" t="s">
        <v>2397</v>
      </c>
      <c r="O110" t="s">
        <v>513</v>
      </c>
      <c r="P110" t="s">
        <v>8</v>
      </c>
      <c r="Q110" t="s">
        <v>4570</v>
      </c>
      <c r="R110" t="s">
        <v>4940</v>
      </c>
      <c r="S110" t="s">
        <v>195</v>
      </c>
      <c r="T110" t="s">
        <v>4570</v>
      </c>
      <c r="U110" t="s">
        <v>4570</v>
      </c>
      <c r="V110" t="s">
        <v>4496</v>
      </c>
      <c r="W110" t="s">
        <v>4570</v>
      </c>
      <c r="X110" t="s">
        <v>5146</v>
      </c>
      <c r="Y110" t="s">
        <v>5147</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5011</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5014</v>
      </c>
      <c r="BE110" t="s">
        <v>5015</v>
      </c>
      <c r="BF110" t="s">
        <v>5027</v>
      </c>
      <c r="BG110" t="s">
        <v>5028</v>
      </c>
      <c r="BH110" t="s">
        <v>4947</v>
      </c>
      <c r="BI110" t="s">
        <v>195</v>
      </c>
      <c r="BJ110" t="s">
        <v>195</v>
      </c>
      <c r="BK110" t="s">
        <v>3776</v>
      </c>
      <c r="BL110" t="s">
        <v>5148</v>
      </c>
      <c r="BM110" t="s">
        <v>4949</v>
      </c>
      <c r="BN110" t="s">
        <v>5121</v>
      </c>
      <c r="BO110" t="s">
        <v>4950</v>
      </c>
      <c r="BP110" s="440" t="str">
        <f t="shared" si="1"/>
        <v>WA.2378.EBC.954.103.A.522151</v>
      </c>
    </row>
    <row r="111" spans="1:68">
      <c r="A111" t="s">
        <v>4935</v>
      </c>
      <c r="B111" t="s">
        <v>4936</v>
      </c>
      <c r="C111" t="s">
        <v>4937</v>
      </c>
      <c r="D111" t="s">
        <v>3795</v>
      </c>
      <c r="E111" t="s">
        <v>197</v>
      </c>
      <c r="F111" t="s">
        <v>3842</v>
      </c>
      <c r="G111" t="s">
        <v>2445</v>
      </c>
      <c r="H111" t="s">
        <v>4938</v>
      </c>
      <c r="I111">
        <v>5</v>
      </c>
      <c r="J111" t="s">
        <v>5031</v>
      </c>
      <c r="K111">
        <v>1</v>
      </c>
      <c r="L111" t="s">
        <v>805</v>
      </c>
      <c r="M111" t="s">
        <v>508</v>
      </c>
      <c r="N111" t="s">
        <v>123</v>
      </c>
      <c r="O111" t="s">
        <v>513</v>
      </c>
      <c r="P111" t="s">
        <v>8</v>
      </c>
      <c r="Q111" t="s">
        <v>4570</v>
      </c>
      <c r="R111" t="s">
        <v>4940</v>
      </c>
      <c r="S111" t="s">
        <v>195</v>
      </c>
      <c r="T111" t="s">
        <v>4570</v>
      </c>
      <c r="U111" t="s">
        <v>4570</v>
      </c>
      <c r="V111" t="s">
        <v>4496</v>
      </c>
      <c r="W111" t="s">
        <v>4570</v>
      </c>
      <c r="X111" t="s">
        <v>5149</v>
      </c>
      <c r="Y111" t="s">
        <v>5150</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4943</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5034</v>
      </c>
      <c r="BG111" t="s">
        <v>5035</v>
      </c>
      <c r="BH111" t="s">
        <v>4947</v>
      </c>
      <c r="BI111" t="s">
        <v>195</v>
      </c>
      <c r="BJ111" t="s">
        <v>195</v>
      </c>
      <c r="BK111" t="s">
        <v>3776</v>
      </c>
      <c r="BL111" t="s">
        <v>5151</v>
      </c>
      <c r="BM111" t="s">
        <v>4949</v>
      </c>
      <c r="BN111" t="s">
        <v>5121</v>
      </c>
      <c r="BO111" t="s">
        <v>4950</v>
      </c>
      <c r="BP111" s="440" t="str">
        <f t="shared" si="1"/>
        <v>WA.2378.EBD.952.101.B.522151</v>
      </c>
    </row>
    <row r="112" spans="1:68">
      <c r="A112" t="s">
        <v>4935</v>
      </c>
      <c r="B112" t="s">
        <v>4936</v>
      </c>
      <c r="C112" t="s">
        <v>4937</v>
      </c>
      <c r="D112" t="s">
        <v>3795</v>
      </c>
      <c r="E112" t="s">
        <v>197</v>
      </c>
      <c r="F112" t="s">
        <v>3842</v>
      </c>
      <c r="G112" t="s">
        <v>2445</v>
      </c>
      <c r="H112" t="s">
        <v>4938</v>
      </c>
      <c r="I112">
        <v>5</v>
      </c>
      <c r="J112" t="s">
        <v>5031</v>
      </c>
      <c r="K112">
        <v>1</v>
      </c>
      <c r="L112" t="s">
        <v>805</v>
      </c>
      <c r="M112" t="s">
        <v>508</v>
      </c>
      <c r="N112" t="s">
        <v>123</v>
      </c>
      <c r="O112" t="s">
        <v>513</v>
      </c>
      <c r="P112" t="s">
        <v>8</v>
      </c>
      <c r="Q112" t="s">
        <v>4570</v>
      </c>
      <c r="R112" t="s">
        <v>4940</v>
      </c>
      <c r="S112" t="s">
        <v>195</v>
      </c>
      <c r="T112" t="s">
        <v>4570</v>
      </c>
      <c r="U112" t="s">
        <v>4570</v>
      </c>
      <c r="V112" t="s">
        <v>4951</v>
      </c>
      <c r="W112" t="s">
        <v>4496</v>
      </c>
      <c r="X112" t="s">
        <v>5152</v>
      </c>
      <c r="Y112" t="s">
        <v>5153</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4943</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5034</v>
      </c>
      <c r="BG112" t="s">
        <v>5035</v>
      </c>
      <c r="BH112" t="s">
        <v>4947</v>
      </c>
      <c r="BI112" t="s">
        <v>195</v>
      </c>
      <c r="BJ112" t="s">
        <v>195</v>
      </c>
      <c r="BK112" t="s">
        <v>3776</v>
      </c>
      <c r="BL112" t="s">
        <v>5154</v>
      </c>
      <c r="BM112" t="s">
        <v>4949</v>
      </c>
      <c r="BN112" t="s">
        <v>5121</v>
      </c>
      <c r="BO112" t="s">
        <v>4950</v>
      </c>
      <c r="BP112" s="440" t="str">
        <f t="shared" si="1"/>
        <v>WA.2378.EBD.952.101.B.522151</v>
      </c>
    </row>
    <row r="113" spans="1:68">
      <c r="A113" t="s">
        <v>4935</v>
      </c>
      <c r="B113" t="s">
        <v>4936</v>
      </c>
      <c r="C113" t="s">
        <v>4937</v>
      </c>
      <c r="D113" t="s">
        <v>3795</v>
      </c>
      <c r="E113" t="s">
        <v>197</v>
      </c>
      <c r="F113" t="s">
        <v>3842</v>
      </c>
      <c r="G113" t="s">
        <v>2445</v>
      </c>
      <c r="H113" t="s">
        <v>4938</v>
      </c>
      <c r="I113">
        <v>5</v>
      </c>
      <c r="J113" t="s">
        <v>5031</v>
      </c>
      <c r="K113">
        <v>1</v>
      </c>
      <c r="L113" t="s">
        <v>805</v>
      </c>
      <c r="M113" t="s">
        <v>509</v>
      </c>
      <c r="N113" t="s">
        <v>124</v>
      </c>
      <c r="O113" t="s">
        <v>513</v>
      </c>
      <c r="P113" t="s">
        <v>8</v>
      </c>
      <c r="Q113" t="s">
        <v>4570</v>
      </c>
      <c r="R113" t="s">
        <v>4940</v>
      </c>
      <c r="S113" t="s">
        <v>195</v>
      </c>
      <c r="T113" t="s">
        <v>4570</v>
      </c>
      <c r="U113" t="s">
        <v>4570</v>
      </c>
      <c r="V113" t="s">
        <v>4496</v>
      </c>
      <c r="W113" t="s">
        <v>4570</v>
      </c>
      <c r="X113" t="s">
        <v>5155</v>
      </c>
      <c r="Y113" t="s">
        <v>5156</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4943</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5034</v>
      </c>
      <c r="BG113" t="s">
        <v>5042</v>
      </c>
      <c r="BH113" t="s">
        <v>4947</v>
      </c>
      <c r="BI113" t="s">
        <v>195</v>
      </c>
      <c r="BJ113" t="s">
        <v>195</v>
      </c>
      <c r="BK113" t="s">
        <v>3776</v>
      </c>
      <c r="BL113" t="s">
        <v>5157</v>
      </c>
      <c r="BM113" t="s">
        <v>4949</v>
      </c>
      <c r="BN113" t="s">
        <v>5121</v>
      </c>
      <c r="BO113" t="s">
        <v>4950</v>
      </c>
      <c r="BP113" s="440" t="str">
        <f t="shared" si="1"/>
        <v>WA.2378.EBD.952.101.C.522151</v>
      </c>
    </row>
    <row r="114" spans="1:68">
      <c r="A114" t="s">
        <v>4935</v>
      </c>
      <c r="B114" t="s">
        <v>4936</v>
      </c>
      <c r="C114" t="s">
        <v>4937</v>
      </c>
      <c r="D114" t="s">
        <v>3795</v>
      </c>
      <c r="E114" t="s">
        <v>197</v>
      </c>
      <c r="F114" t="s">
        <v>3842</v>
      </c>
      <c r="G114" t="s">
        <v>2445</v>
      </c>
      <c r="H114" t="s">
        <v>4938</v>
      </c>
      <c r="I114">
        <v>5</v>
      </c>
      <c r="J114" t="s">
        <v>5031</v>
      </c>
      <c r="K114">
        <v>1</v>
      </c>
      <c r="L114" t="s">
        <v>805</v>
      </c>
      <c r="M114" t="s">
        <v>511</v>
      </c>
      <c r="N114" t="s">
        <v>125</v>
      </c>
      <c r="O114" t="s">
        <v>513</v>
      </c>
      <c r="P114" t="s">
        <v>8</v>
      </c>
      <c r="Q114" t="s">
        <v>4570</v>
      </c>
      <c r="R114" t="s">
        <v>4940</v>
      </c>
      <c r="S114" t="s">
        <v>195</v>
      </c>
      <c r="T114" t="s">
        <v>4570</v>
      </c>
      <c r="U114" t="s">
        <v>4570</v>
      </c>
      <c r="V114" t="s">
        <v>4496</v>
      </c>
      <c r="W114" t="s">
        <v>4570</v>
      </c>
      <c r="X114" t="s">
        <v>5158</v>
      </c>
      <c r="Y114" t="s">
        <v>5159</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4943</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5034</v>
      </c>
      <c r="BG114" t="s">
        <v>5048</v>
      </c>
      <c r="BH114" t="s">
        <v>4947</v>
      </c>
      <c r="BI114" t="s">
        <v>195</v>
      </c>
      <c r="BJ114" t="s">
        <v>195</v>
      </c>
      <c r="BK114" t="s">
        <v>3776</v>
      </c>
      <c r="BL114" t="s">
        <v>5160</v>
      </c>
      <c r="BM114" t="s">
        <v>4949</v>
      </c>
      <c r="BN114" t="s">
        <v>5121</v>
      </c>
      <c r="BO114" t="s">
        <v>4950</v>
      </c>
      <c r="BP114" s="440" t="str">
        <f t="shared" si="1"/>
        <v>WA.2378.EBD.952.101.D.522151</v>
      </c>
    </row>
    <row r="115" spans="1:68">
      <c r="A115" t="s">
        <v>4935</v>
      </c>
      <c r="B115" t="s">
        <v>4936</v>
      </c>
      <c r="C115" t="s">
        <v>4937</v>
      </c>
      <c r="D115" t="s">
        <v>3795</v>
      </c>
      <c r="E115" t="s">
        <v>197</v>
      </c>
      <c r="F115" t="s">
        <v>3842</v>
      </c>
      <c r="G115" t="s">
        <v>2445</v>
      </c>
      <c r="H115" t="s">
        <v>4938</v>
      </c>
      <c r="I115">
        <v>5</v>
      </c>
      <c r="J115" t="s">
        <v>5031</v>
      </c>
      <c r="K115">
        <v>1</v>
      </c>
      <c r="L115" t="s">
        <v>805</v>
      </c>
      <c r="M115" t="s">
        <v>511</v>
      </c>
      <c r="N115" t="s">
        <v>125</v>
      </c>
      <c r="O115" t="s">
        <v>513</v>
      </c>
      <c r="P115" t="s">
        <v>8</v>
      </c>
      <c r="Q115" t="s">
        <v>4570</v>
      </c>
      <c r="R115" t="s">
        <v>4940</v>
      </c>
      <c r="S115" t="s">
        <v>195</v>
      </c>
      <c r="T115" t="s">
        <v>4570</v>
      </c>
      <c r="U115" t="s">
        <v>4570</v>
      </c>
      <c r="V115" t="s">
        <v>4951</v>
      </c>
      <c r="W115" t="s">
        <v>4496</v>
      </c>
      <c r="X115" t="s">
        <v>5161</v>
      </c>
      <c r="Y115" t="s">
        <v>5162</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4943</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5034</v>
      </c>
      <c r="BG115" t="s">
        <v>5048</v>
      </c>
      <c r="BH115" t="s">
        <v>4947</v>
      </c>
      <c r="BI115" t="s">
        <v>195</v>
      </c>
      <c r="BJ115" t="s">
        <v>195</v>
      </c>
      <c r="BK115" t="s">
        <v>3776</v>
      </c>
      <c r="BL115" t="s">
        <v>5163</v>
      </c>
      <c r="BM115" t="s">
        <v>4949</v>
      </c>
      <c r="BN115" t="s">
        <v>5121</v>
      </c>
      <c r="BO115" t="s">
        <v>4950</v>
      </c>
      <c r="BP115" s="440" t="str">
        <f t="shared" si="1"/>
        <v>WA.2378.EBD.952.101.D.522151</v>
      </c>
    </row>
    <row r="116" spans="1:68">
      <c r="A116" t="s">
        <v>4935</v>
      </c>
      <c r="B116" t="s">
        <v>4936</v>
      </c>
      <c r="C116" t="s">
        <v>4937</v>
      </c>
      <c r="D116" t="s">
        <v>3795</v>
      </c>
      <c r="E116" t="s">
        <v>197</v>
      </c>
      <c r="F116" t="s">
        <v>3842</v>
      </c>
      <c r="G116" t="s">
        <v>2445</v>
      </c>
      <c r="H116" t="s">
        <v>4938</v>
      </c>
      <c r="I116">
        <v>5</v>
      </c>
      <c r="J116" t="s">
        <v>5031</v>
      </c>
      <c r="K116">
        <v>1</v>
      </c>
      <c r="L116" t="s">
        <v>805</v>
      </c>
      <c r="M116" t="s">
        <v>511</v>
      </c>
      <c r="N116" t="s">
        <v>125</v>
      </c>
      <c r="O116" t="s">
        <v>513</v>
      </c>
      <c r="P116" t="s">
        <v>8</v>
      </c>
      <c r="Q116" t="s">
        <v>4570</v>
      </c>
      <c r="R116" t="s">
        <v>4940</v>
      </c>
      <c r="S116" t="s">
        <v>195</v>
      </c>
      <c r="T116" t="s">
        <v>4570</v>
      </c>
      <c r="U116" t="s">
        <v>4570</v>
      </c>
      <c r="V116" t="s">
        <v>5001</v>
      </c>
      <c r="W116" t="s">
        <v>4951</v>
      </c>
      <c r="X116" t="s">
        <v>5164</v>
      </c>
      <c r="Y116" t="s">
        <v>5165</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4943</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5034</v>
      </c>
      <c r="BG116" t="s">
        <v>5048</v>
      </c>
      <c r="BH116" t="s">
        <v>4947</v>
      </c>
      <c r="BI116" t="s">
        <v>195</v>
      </c>
      <c r="BJ116" t="s">
        <v>195</v>
      </c>
      <c r="BK116" t="s">
        <v>3776</v>
      </c>
      <c r="BL116" t="s">
        <v>5166</v>
      </c>
      <c r="BM116" t="s">
        <v>4949</v>
      </c>
      <c r="BN116" t="s">
        <v>5121</v>
      </c>
      <c r="BO116" t="s">
        <v>4950</v>
      </c>
      <c r="BP116" s="440" t="str">
        <f t="shared" si="1"/>
        <v>WA.2378.EBD.952.101.D.522151</v>
      </c>
    </row>
    <row r="117" spans="1:68">
      <c r="A117" t="s">
        <v>4935</v>
      </c>
      <c r="B117" t="s">
        <v>4936</v>
      </c>
      <c r="C117" t="s">
        <v>4937</v>
      </c>
      <c r="D117" t="s">
        <v>3795</v>
      </c>
      <c r="E117" t="s">
        <v>197</v>
      </c>
      <c r="F117" t="s">
        <v>3842</v>
      </c>
      <c r="G117" t="s">
        <v>2445</v>
      </c>
      <c r="H117" t="s">
        <v>4938</v>
      </c>
      <c r="I117">
        <v>5</v>
      </c>
      <c r="J117" t="s">
        <v>5054</v>
      </c>
      <c r="K117">
        <v>2</v>
      </c>
      <c r="L117" t="s">
        <v>805</v>
      </c>
      <c r="M117" t="s">
        <v>8</v>
      </c>
      <c r="N117" t="s">
        <v>162</v>
      </c>
      <c r="O117" t="s">
        <v>513</v>
      </c>
      <c r="P117" t="s">
        <v>8</v>
      </c>
      <c r="Q117" t="s">
        <v>4570</v>
      </c>
      <c r="R117" t="s">
        <v>4940</v>
      </c>
      <c r="S117" t="s">
        <v>195</v>
      </c>
      <c r="T117" t="s">
        <v>4570</v>
      </c>
      <c r="U117" t="s">
        <v>4570</v>
      </c>
      <c r="V117" t="s">
        <v>4496</v>
      </c>
      <c r="W117" t="s">
        <v>4570</v>
      </c>
      <c r="X117" t="s">
        <v>5167</v>
      </c>
      <c r="Y117" t="s">
        <v>5168</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4943</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5057</v>
      </c>
      <c r="BG117" t="s">
        <v>5058</v>
      </c>
      <c r="BH117" t="s">
        <v>4947</v>
      </c>
      <c r="BI117" t="s">
        <v>195</v>
      </c>
      <c r="BJ117" t="s">
        <v>195</v>
      </c>
      <c r="BK117" t="s">
        <v>3776</v>
      </c>
      <c r="BL117" t="s">
        <v>5169</v>
      </c>
      <c r="BM117" t="s">
        <v>4949</v>
      </c>
      <c r="BN117" t="s">
        <v>5121</v>
      </c>
      <c r="BO117" t="s">
        <v>4950</v>
      </c>
      <c r="BP117" s="440" t="str">
        <f t="shared" si="1"/>
        <v>WA.2378.EBD.953.101.A.522151</v>
      </c>
    </row>
    <row r="118" spans="1:68">
      <c r="A118" t="s">
        <v>4935</v>
      </c>
      <c r="B118" t="s">
        <v>4936</v>
      </c>
      <c r="C118" t="s">
        <v>4937</v>
      </c>
      <c r="D118" t="s">
        <v>3795</v>
      </c>
      <c r="E118" t="s">
        <v>197</v>
      </c>
      <c r="F118" t="s">
        <v>3842</v>
      </c>
      <c r="G118" t="s">
        <v>2445</v>
      </c>
      <c r="H118" t="s">
        <v>4938</v>
      </c>
      <c r="I118">
        <v>5</v>
      </c>
      <c r="J118" t="s">
        <v>5054</v>
      </c>
      <c r="K118">
        <v>2</v>
      </c>
      <c r="L118" t="s">
        <v>805</v>
      </c>
      <c r="M118" t="s">
        <v>8</v>
      </c>
      <c r="N118" t="s">
        <v>162</v>
      </c>
      <c r="O118" t="s">
        <v>513</v>
      </c>
      <c r="P118" t="s">
        <v>8</v>
      </c>
      <c r="Q118" t="s">
        <v>4570</v>
      </c>
      <c r="R118" t="s">
        <v>4940</v>
      </c>
      <c r="S118" t="s">
        <v>195</v>
      </c>
      <c r="T118" t="s">
        <v>4570</v>
      </c>
      <c r="U118" t="s">
        <v>4570</v>
      </c>
      <c r="V118" t="s">
        <v>4951</v>
      </c>
      <c r="W118" t="s">
        <v>4496</v>
      </c>
      <c r="X118" t="s">
        <v>5170</v>
      </c>
      <c r="Y118" t="s">
        <v>5171</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4943</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5057</v>
      </c>
      <c r="BG118" t="s">
        <v>5058</v>
      </c>
      <c r="BH118" t="s">
        <v>4947</v>
      </c>
      <c r="BI118" t="s">
        <v>195</v>
      </c>
      <c r="BJ118" t="s">
        <v>195</v>
      </c>
      <c r="BK118" t="s">
        <v>3776</v>
      </c>
      <c r="BL118" t="s">
        <v>5172</v>
      </c>
      <c r="BM118" t="s">
        <v>4949</v>
      </c>
      <c r="BN118" t="s">
        <v>5121</v>
      </c>
      <c r="BO118" t="s">
        <v>4950</v>
      </c>
      <c r="BP118" s="440" t="str">
        <f t="shared" si="1"/>
        <v>WA.2378.EBD.953.101.A.522151</v>
      </c>
    </row>
    <row r="119" spans="1:68">
      <c r="A119" t="s">
        <v>4935</v>
      </c>
      <c r="B119" t="s">
        <v>4936</v>
      </c>
      <c r="C119" t="s">
        <v>4937</v>
      </c>
      <c r="D119" t="s">
        <v>3795</v>
      </c>
      <c r="E119" t="s">
        <v>197</v>
      </c>
      <c r="F119" t="s">
        <v>3842</v>
      </c>
      <c r="G119" t="s">
        <v>2445</v>
      </c>
      <c r="H119" t="s">
        <v>4938</v>
      </c>
      <c r="I119">
        <v>5</v>
      </c>
      <c r="J119" t="s">
        <v>5054</v>
      </c>
      <c r="K119">
        <v>2</v>
      </c>
      <c r="L119" t="s">
        <v>1081</v>
      </c>
      <c r="M119" t="s">
        <v>8</v>
      </c>
      <c r="N119" t="s">
        <v>2861</v>
      </c>
      <c r="O119" t="s">
        <v>513</v>
      </c>
      <c r="P119" t="s">
        <v>8</v>
      </c>
      <c r="Q119" t="s">
        <v>4570</v>
      </c>
      <c r="R119" t="s">
        <v>4940</v>
      </c>
      <c r="S119" t="s">
        <v>195</v>
      </c>
      <c r="T119" t="s">
        <v>4570</v>
      </c>
      <c r="U119" t="s">
        <v>4570</v>
      </c>
      <c r="V119" t="s">
        <v>4496</v>
      </c>
      <c r="W119" t="s">
        <v>4570</v>
      </c>
      <c r="X119" t="s">
        <v>5173</v>
      </c>
      <c r="Y119" t="s">
        <v>5174</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4943</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5073</v>
      </c>
      <c r="BG119" t="s">
        <v>5074</v>
      </c>
      <c r="BH119" t="s">
        <v>4947</v>
      </c>
      <c r="BI119" t="s">
        <v>195</v>
      </c>
      <c r="BJ119" t="s">
        <v>195</v>
      </c>
      <c r="BK119" t="s">
        <v>3776</v>
      </c>
      <c r="BL119" t="s">
        <v>5175</v>
      </c>
      <c r="BM119" t="s">
        <v>4949</v>
      </c>
      <c r="BN119" t="s">
        <v>5121</v>
      </c>
      <c r="BO119" t="s">
        <v>4950</v>
      </c>
      <c r="BP119" s="440" t="str">
        <f t="shared" si="1"/>
        <v>WA.2378.EBD.953.102.A.522151</v>
      </c>
    </row>
    <row r="120" spans="1:68">
      <c r="A120" t="s">
        <v>4935</v>
      </c>
      <c r="B120" t="s">
        <v>4936</v>
      </c>
      <c r="C120" t="s">
        <v>4937</v>
      </c>
      <c r="D120" t="s">
        <v>3795</v>
      </c>
      <c r="E120" t="s">
        <v>197</v>
      </c>
      <c r="F120" t="s">
        <v>3842</v>
      </c>
      <c r="G120" t="s">
        <v>2445</v>
      </c>
      <c r="H120" t="s">
        <v>4938</v>
      </c>
      <c r="I120">
        <v>5</v>
      </c>
      <c r="J120" t="s">
        <v>5054</v>
      </c>
      <c r="K120">
        <v>2</v>
      </c>
      <c r="L120" t="s">
        <v>1081</v>
      </c>
      <c r="M120" t="s">
        <v>508</v>
      </c>
      <c r="N120" t="s">
        <v>165</v>
      </c>
      <c r="O120" t="s">
        <v>513</v>
      </c>
      <c r="P120" t="s">
        <v>8</v>
      </c>
      <c r="Q120" t="s">
        <v>4570</v>
      </c>
      <c r="R120" t="s">
        <v>4940</v>
      </c>
      <c r="S120" t="s">
        <v>195</v>
      </c>
      <c r="T120" t="s">
        <v>4570</v>
      </c>
      <c r="U120" t="s">
        <v>4570</v>
      </c>
      <c r="V120" t="s">
        <v>4496</v>
      </c>
      <c r="W120" t="s">
        <v>4570</v>
      </c>
      <c r="X120" t="s">
        <v>5176</v>
      </c>
      <c r="Y120" t="s">
        <v>5174</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4943</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5073</v>
      </c>
      <c r="BG120" t="s">
        <v>5078</v>
      </c>
      <c r="BH120" t="s">
        <v>4947</v>
      </c>
      <c r="BI120" t="s">
        <v>195</v>
      </c>
      <c r="BJ120" t="s">
        <v>195</v>
      </c>
      <c r="BK120" t="s">
        <v>3776</v>
      </c>
      <c r="BL120" t="s">
        <v>5175</v>
      </c>
      <c r="BM120" t="s">
        <v>4949</v>
      </c>
      <c r="BN120" t="s">
        <v>5121</v>
      </c>
      <c r="BO120" t="s">
        <v>4950</v>
      </c>
      <c r="BP120" s="440" t="str">
        <f t="shared" si="1"/>
        <v>WA.2378.EBD.953.102.B.522151</v>
      </c>
    </row>
    <row r="121" spans="1:68">
      <c r="A121" t="s">
        <v>4935</v>
      </c>
      <c r="B121" t="s">
        <v>4936</v>
      </c>
      <c r="C121" t="s">
        <v>4937</v>
      </c>
      <c r="D121" t="s">
        <v>3795</v>
      </c>
      <c r="E121" t="s">
        <v>197</v>
      </c>
      <c r="F121" t="s">
        <v>3842</v>
      </c>
      <c r="G121" t="s">
        <v>2445</v>
      </c>
      <c r="H121" t="s">
        <v>4938</v>
      </c>
      <c r="I121">
        <v>5</v>
      </c>
      <c r="J121" t="s">
        <v>5054</v>
      </c>
      <c r="K121">
        <v>2</v>
      </c>
      <c r="L121" t="s">
        <v>1081</v>
      </c>
      <c r="M121" t="s">
        <v>511</v>
      </c>
      <c r="N121" t="s">
        <v>167</v>
      </c>
      <c r="O121" t="s">
        <v>513</v>
      </c>
      <c r="P121" t="s">
        <v>8</v>
      </c>
      <c r="Q121" t="s">
        <v>4570</v>
      </c>
      <c r="R121" t="s">
        <v>4940</v>
      </c>
      <c r="S121" t="s">
        <v>195</v>
      </c>
      <c r="T121" t="s">
        <v>4570</v>
      </c>
      <c r="U121" t="s">
        <v>4570</v>
      </c>
      <c r="V121" t="s">
        <v>4496</v>
      </c>
      <c r="W121" t="s">
        <v>4570</v>
      </c>
      <c r="X121" t="s">
        <v>5177</v>
      </c>
      <c r="Y121" t="s">
        <v>5174</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4943</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5073</v>
      </c>
      <c r="BG121" t="s">
        <v>5101</v>
      </c>
      <c r="BH121" t="s">
        <v>4947</v>
      </c>
      <c r="BI121" t="s">
        <v>195</v>
      </c>
      <c r="BJ121" t="s">
        <v>195</v>
      </c>
      <c r="BK121" t="s">
        <v>3776</v>
      </c>
      <c r="BL121" t="s">
        <v>5175</v>
      </c>
      <c r="BM121" t="s">
        <v>4949</v>
      </c>
      <c r="BN121" t="s">
        <v>5121</v>
      </c>
      <c r="BO121" t="s">
        <v>4950</v>
      </c>
      <c r="BP121" s="440" t="str">
        <f t="shared" si="1"/>
        <v>WA.2378.EBD.953.102.D.522151</v>
      </c>
    </row>
    <row r="122" spans="1:68">
      <c r="A122" t="s">
        <v>5010</v>
      </c>
      <c r="B122" t="s">
        <v>4936</v>
      </c>
      <c r="C122" t="s">
        <v>4937</v>
      </c>
      <c r="D122" t="s">
        <v>3795</v>
      </c>
      <c r="E122" t="s">
        <v>197</v>
      </c>
      <c r="F122" t="s">
        <v>3842</v>
      </c>
      <c r="G122" t="s">
        <v>2445</v>
      </c>
      <c r="H122" t="s">
        <v>4938</v>
      </c>
      <c r="I122">
        <v>5</v>
      </c>
      <c r="J122" t="s">
        <v>5031</v>
      </c>
      <c r="K122">
        <v>1</v>
      </c>
      <c r="L122" t="s">
        <v>805</v>
      </c>
      <c r="M122" t="s">
        <v>508</v>
      </c>
      <c r="N122" t="s">
        <v>123</v>
      </c>
      <c r="O122" t="s">
        <v>513</v>
      </c>
      <c r="P122" t="s">
        <v>8</v>
      </c>
      <c r="Q122" t="s">
        <v>4570</v>
      </c>
      <c r="R122" t="s">
        <v>4940</v>
      </c>
      <c r="S122" t="s">
        <v>195</v>
      </c>
      <c r="T122" t="s">
        <v>4570</v>
      </c>
      <c r="U122" t="s">
        <v>4570</v>
      </c>
      <c r="V122" t="s">
        <v>4496</v>
      </c>
      <c r="W122" t="s">
        <v>4570</v>
      </c>
      <c r="X122" t="s">
        <v>5149</v>
      </c>
      <c r="Y122" t="s">
        <v>5150</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5011</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5034</v>
      </c>
      <c r="BG122" t="s">
        <v>5035</v>
      </c>
      <c r="BH122" t="s">
        <v>4947</v>
      </c>
      <c r="BI122" t="s">
        <v>195</v>
      </c>
      <c r="BJ122" t="s">
        <v>195</v>
      </c>
      <c r="BK122" t="s">
        <v>3776</v>
      </c>
      <c r="BL122" t="s">
        <v>5151</v>
      </c>
      <c r="BM122" t="s">
        <v>4949</v>
      </c>
      <c r="BN122" t="s">
        <v>5121</v>
      </c>
      <c r="BO122" t="s">
        <v>4950</v>
      </c>
      <c r="BP122" s="440" t="str">
        <f t="shared" si="1"/>
        <v>WA.2378.EBD.952.101.B.522151</v>
      </c>
    </row>
    <row r="123" spans="1:68">
      <c r="A123" t="s">
        <v>5010</v>
      </c>
      <c r="B123" t="s">
        <v>4936</v>
      </c>
      <c r="C123" t="s">
        <v>4937</v>
      </c>
      <c r="D123" t="s">
        <v>3795</v>
      </c>
      <c r="E123" t="s">
        <v>197</v>
      </c>
      <c r="F123" t="s">
        <v>3842</v>
      </c>
      <c r="G123" t="s">
        <v>2445</v>
      </c>
      <c r="H123" t="s">
        <v>4938</v>
      </c>
      <c r="I123">
        <v>5</v>
      </c>
      <c r="J123" t="s">
        <v>5031</v>
      </c>
      <c r="K123">
        <v>1</v>
      </c>
      <c r="L123" t="s">
        <v>805</v>
      </c>
      <c r="M123" t="s">
        <v>508</v>
      </c>
      <c r="N123" t="s">
        <v>123</v>
      </c>
      <c r="O123" t="s">
        <v>513</v>
      </c>
      <c r="P123" t="s">
        <v>8</v>
      </c>
      <c r="Q123" t="s">
        <v>4570</v>
      </c>
      <c r="R123" t="s">
        <v>4940</v>
      </c>
      <c r="S123" t="s">
        <v>195</v>
      </c>
      <c r="T123" t="s">
        <v>4570</v>
      </c>
      <c r="U123" t="s">
        <v>4570</v>
      </c>
      <c r="V123" t="s">
        <v>4951</v>
      </c>
      <c r="W123" t="s">
        <v>4496</v>
      </c>
      <c r="X123" t="s">
        <v>5152</v>
      </c>
      <c r="Y123" t="s">
        <v>5153</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5011</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5034</v>
      </c>
      <c r="BG123" t="s">
        <v>5035</v>
      </c>
      <c r="BH123" t="s">
        <v>4947</v>
      </c>
      <c r="BI123" t="s">
        <v>195</v>
      </c>
      <c r="BJ123" t="s">
        <v>195</v>
      </c>
      <c r="BK123" t="s">
        <v>3776</v>
      </c>
      <c r="BL123" t="s">
        <v>5154</v>
      </c>
      <c r="BM123" t="s">
        <v>4949</v>
      </c>
      <c r="BN123" t="s">
        <v>5121</v>
      </c>
      <c r="BO123" t="s">
        <v>4950</v>
      </c>
      <c r="BP123" s="440" t="str">
        <f t="shared" si="1"/>
        <v>WA.2378.EBD.952.101.B.522151</v>
      </c>
    </row>
    <row r="124" spans="1:68">
      <c r="A124" t="s">
        <v>5010</v>
      </c>
      <c r="B124" t="s">
        <v>4936</v>
      </c>
      <c r="C124" t="s">
        <v>4937</v>
      </c>
      <c r="D124" t="s">
        <v>3795</v>
      </c>
      <c r="E124" t="s">
        <v>197</v>
      </c>
      <c r="F124" t="s">
        <v>3842</v>
      </c>
      <c r="G124" t="s">
        <v>2445</v>
      </c>
      <c r="H124" t="s">
        <v>4938</v>
      </c>
      <c r="I124">
        <v>5</v>
      </c>
      <c r="J124" t="s">
        <v>5031</v>
      </c>
      <c r="K124">
        <v>1</v>
      </c>
      <c r="L124" t="s">
        <v>805</v>
      </c>
      <c r="M124" t="s">
        <v>509</v>
      </c>
      <c r="N124" t="s">
        <v>124</v>
      </c>
      <c r="O124" t="s">
        <v>513</v>
      </c>
      <c r="P124" t="s">
        <v>8</v>
      </c>
      <c r="Q124" t="s">
        <v>4570</v>
      </c>
      <c r="R124" t="s">
        <v>4940</v>
      </c>
      <c r="S124" t="s">
        <v>195</v>
      </c>
      <c r="T124" t="s">
        <v>4570</v>
      </c>
      <c r="U124" t="s">
        <v>4570</v>
      </c>
      <c r="V124" t="s">
        <v>4496</v>
      </c>
      <c r="W124" t="s">
        <v>4570</v>
      </c>
      <c r="X124" t="s">
        <v>5155</v>
      </c>
      <c r="Y124" t="s">
        <v>5156</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5011</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5034</v>
      </c>
      <c r="BG124" t="s">
        <v>5042</v>
      </c>
      <c r="BH124" t="s">
        <v>4947</v>
      </c>
      <c r="BI124" t="s">
        <v>195</v>
      </c>
      <c r="BJ124" t="s">
        <v>195</v>
      </c>
      <c r="BK124" t="s">
        <v>3776</v>
      </c>
      <c r="BL124" t="s">
        <v>5157</v>
      </c>
      <c r="BM124" t="s">
        <v>4949</v>
      </c>
      <c r="BN124" t="s">
        <v>5121</v>
      </c>
      <c r="BO124" t="s">
        <v>4950</v>
      </c>
      <c r="BP124" s="440" t="str">
        <f t="shared" si="1"/>
        <v>WA.2378.EBD.952.101.C.522151</v>
      </c>
    </row>
    <row r="125" spans="1:68">
      <c r="A125" t="s">
        <v>5010</v>
      </c>
      <c r="B125" t="s">
        <v>4936</v>
      </c>
      <c r="C125" t="s">
        <v>4937</v>
      </c>
      <c r="D125" t="s">
        <v>3795</v>
      </c>
      <c r="E125" t="s">
        <v>197</v>
      </c>
      <c r="F125" t="s">
        <v>3842</v>
      </c>
      <c r="G125" t="s">
        <v>2445</v>
      </c>
      <c r="H125" t="s">
        <v>4938</v>
      </c>
      <c r="I125">
        <v>5</v>
      </c>
      <c r="J125" t="s">
        <v>5031</v>
      </c>
      <c r="K125">
        <v>1</v>
      </c>
      <c r="L125" t="s">
        <v>805</v>
      </c>
      <c r="M125" t="s">
        <v>511</v>
      </c>
      <c r="N125" t="s">
        <v>125</v>
      </c>
      <c r="O125" t="s">
        <v>513</v>
      </c>
      <c r="P125" t="s">
        <v>8</v>
      </c>
      <c r="Q125" t="s">
        <v>4570</v>
      </c>
      <c r="R125" t="s">
        <v>4940</v>
      </c>
      <c r="S125" t="s">
        <v>195</v>
      </c>
      <c r="T125" t="s">
        <v>4570</v>
      </c>
      <c r="U125" t="s">
        <v>4570</v>
      </c>
      <c r="V125" t="s">
        <v>4496</v>
      </c>
      <c r="W125" t="s">
        <v>4570</v>
      </c>
      <c r="X125" t="s">
        <v>5158</v>
      </c>
      <c r="Y125" t="s">
        <v>5159</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5011</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5034</v>
      </c>
      <c r="BG125" t="s">
        <v>5048</v>
      </c>
      <c r="BH125" t="s">
        <v>4947</v>
      </c>
      <c r="BI125" t="s">
        <v>195</v>
      </c>
      <c r="BJ125" t="s">
        <v>195</v>
      </c>
      <c r="BK125" t="s">
        <v>3776</v>
      </c>
      <c r="BL125" t="s">
        <v>5160</v>
      </c>
      <c r="BM125" t="s">
        <v>4949</v>
      </c>
      <c r="BN125" t="s">
        <v>5121</v>
      </c>
      <c r="BO125" t="s">
        <v>4950</v>
      </c>
      <c r="BP125" s="440" t="str">
        <f t="shared" si="1"/>
        <v>WA.2378.EBD.952.101.D.522151</v>
      </c>
    </row>
    <row r="126" spans="1:68">
      <c r="A126" t="s">
        <v>5010</v>
      </c>
      <c r="B126" t="s">
        <v>4936</v>
      </c>
      <c r="C126" t="s">
        <v>4937</v>
      </c>
      <c r="D126" t="s">
        <v>3795</v>
      </c>
      <c r="E126" t="s">
        <v>197</v>
      </c>
      <c r="F126" t="s">
        <v>3842</v>
      </c>
      <c r="G126" t="s">
        <v>2445</v>
      </c>
      <c r="H126" t="s">
        <v>4938</v>
      </c>
      <c r="I126">
        <v>5</v>
      </c>
      <c r="J126" t="s">
        <v>5031</v>
      </c>
      <c r="K126">
        <v>1</v>
      </c>
      <c r="L126" t="s">
        <v>805</v>
      </c>
      <c r="M126" t="s">
        <v>511</v>
      </c>
      <c r="N126" t="s">
        <v>125</v>
      </c>
      <c r="O126" t="s">
        <v>513</v>
      </c>
      <c r="P126" t="s">
        <v>8</v>
      </c>
      <c r="Q126" t="s">
        <v>4570</v>
      </c>
      <c r="R126" t="s">
        <v>4940</v>
      </c>
      <c r="S126" t="s">
        <v>195</v>
      </c>
      <c r="T126" t="s">
        <v>4570</v>
      </c>
      <c r="U126" t="s">
        <v>4570</v>
      </c>
      <c r="V126" t="s">
        <v>4951</v>
      </c>
      <c r="W126" t="s">
        <v>4496</v>
      </c>
      <c r="X126" t="s">
        <v>5161</v>
      </c>
      <c r="Y126" t="s">
        <v>5162</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5011</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5034</v>
      </c>
      <c r="BG126" t="s">
        <v>5048</v>
      </c>
      <c r="BH126" t="s">
        <v>4947</v>
      </c>
      <c r="BI126" t="s">
        <v>195</v>
      </c>
      <c r="BJ126" t="s">
        <v>195</v>
      </c>
      <c r="BK126" t="s">
        <v>3776</v>
      </c>
      <c r="BL126" t="s">
        <v>5163</v>
      </c>
      <c r="BM126" t="s">
        <v>4949</v>
      </c>
      <c r="BN126" t="s">
        <v>5121</v>
      </c>
      <c r="BO126" t="s">
        <v>4950</v>
      </c>
      <c r="BP126" s="440" t="str">
        <f t="shared" si="1"/>
        <v>WA.2378.EBD.952.101.D.522151</v>
      </c>
    </row>
    <row r="127" spans="1:68">
      <c r="A127" t="s">
        <v>5010</v>
      </c>
      <c r="B127" t="s">
        <v>4936</v>
      </c>
      <c r="C127" t="s">
        <v>4937</v>
      </c>
      <c r="D127" t="s">
        <v>3795</v>
      </c>
      <c r="E127" t="s">
        <v>197</v>
      </c>
      <c r="F127" t="s">
        <v>3842</v>
      </c>
      <c r="G127" t="s">
        <v>2445</v>
      </c>
      <c r="H127" t="s">
        <v>4938</v>
      </c>
      <c r="I127">
        <v>5</v>
      </c>
      <c r="J127" t="s">
        <v>5031</v>
      </c>
      <c r="K127">
        <v>1</v>
      </c>
      <c r="L127" t="s">
        <v>805</v>
      </c>
      <c r="M127" t="s">
        <v>511</v>
      </c>
      <c r="N127" t="s">
        <v>125</v>
      </c>
      <c r="O127" t="s">
        <v>513</v>
      </c>
      <c r="P127" t="s">
        <v>8</v>
      </c>
      <c r="Q127" t="s">
        <v>4570</v>
      </c>
      <c r="R127" t="s">
        <v>4940</v>
      </c>
      <c r="S127" t="s">
        <v>195</v>
      </c>
      <c r="T127" t="s">
        <v>4570</v>
      </c>
      <c r="U127" t="s">
        <v>4570</v>
      </c>
      <c r="V127" t="s">
        <v>5001</v>
      </c>
      <c r="W127" t="s">
        <v>4951</v>
      </c>
      <c r="X127" t="s">
        <v>5164</v>
      </c>
      <c r="Y127" t="s">
        <v>5165</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5011</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5034</v>
      </c>
      <c r="BG127" t="s">
        <v>5048</v>
      </c>
      <c r="BH127" t="s">
        <v>4947</v>
      </c>
      <c r="BI127" t="s">
        <v>195</v>
      </c>
      <c r="BJ127" t="s">
        <v>195</v>
      </c>
      <c r="BK127" t="s">
        <v>3776</v>
      </c>
      <c r="BL127" t="s">
        <v>5166</v>
      </c>
      <c r="BM127" t="s">
        <v>4949</v>
      </c>
      <c r="BN127" t="s">
        <v>5121</v>
      </c>
      <c r="BO127" t="s">
        <v>4950</v>
      </c>
      <c r="BP127" s="440" t="str">
        <f t="shared" si="1"/>
        <v>WA.2378.EBD.952.101.D.522151</v>
      </c>
    </row>
    <row r="128" spans="1:68">
      <c r="A128" t="s">
        <v>5010</v>
      </c>
      <c r="B128" t="s">
        <v>4936</v>
      </c>
      <c r="C128" t="s">
        <v>4937</v>
      </c>
      <c r="D128" t="s">
        <v>3795</v>
      </c>
      <c r="E128" t="s">
        <v>197</v>
      </c>
      <c r="F128" t="s">
        <v>3842</v>
      </c>
      <c r="G128" t="s">
        <v>2445</v>
      </c>
      <c r="H128" t="s">
        <v>4938</v>
      </c>
      <c r="I128">
        <v>5</v>
      </c>
      <c r="J128" t="s">
        <v>5054</v>
      </c>
      <c r="K128">
        <v>2</v>
      </c>
      <c r="L128" t="s">
        <v>805</v>
      </c>
      <c r="M128" t="s">
        <v>8</v>
      </c>
      <c r="N128" t="s">
        <v>162</v>
      </c>
      <c r="O128" t="s">
        <v>513</v>
      </c>
      <c r="P128" t="s">
        <v>8</v>
      </c>
      <c r="Q128" t="s">
        <v>4570</v>
      </c>
      <c r="R128" t="s">
        <v>4940</v>
      </c>
      <c r="S128" t="s">
        <v>195</v>
      </c>
      <c r="T128" t="s">
        <v>4570</v>
      </c>
      <c r="U128" t="s">
        <v>4570</v>
      </c>
      <c r="V128" t="s">
        <v>4496</v>
      </c>
      <c r="W128" t="s">
        <v>4570</v>
      </c>
      <c r="X128" t="s">
        <v>5167</v>
      </c>
      <c r="Y128" t="s">
        <v>5178</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5011</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5057</v>
      </c>
      <c r="BG128" t="s">
        <v>5058</v>
      </c>
      <c r="BH128" t="s">
        <v>4947</v>
      </c>
      <c r="BI128" t="s">
        <v>195</v>
      </c>
      <c r="BJ128" t="s">
        <v>195</v>
      </c>
      <c r="BK128" t="s">
        <v>3776</v>
      </c>
      <c r="BL128" t="s">
        <v>5179</v>
      </c>
      <c r="BM128" t="s">
        <v>4949</v>
      </c>
      <c r="BN128" t="s">
        <v>5121</v>
      </c>
      <c r="BO128" t="s">
        <v>4950</v>
      </c>
      <c r="BP128" s="440" t="str">
        <f t="shared" si="1"/>
        <v>WA.2378.EBD.953.101.A.522151</v>
      </c>
    </row>
    <row r="129" spans="1:68">
      <c r="A129" t="s">
        <v>5010</v>
      </c>
      <c r="B129" t="s">
        <v>4936</v>
      </c>
      <c r="C129" t="s">
        <v>4937</v>
      </c>
      <c r="D129" t="s">
        <v>3795</v>
      </c>
      <c r="E129" t="s">
        <v>197</v>
      </c>
      <c r="F129" t="s">
        <v>3842</v>
      </c>
      <c r="G129" t="s">
        <v>2445</v>
      </c>
      <c r="H129" t="s">
        <v>4938</v>
      </c>
      <c r="I129">
        <v>5</v>
      </c>
      <c r="J129" t="s">
        <v>5054</v>
      </c>
      <c r="K129">
        <v>2</v>
      </c>
      <c r="L129" t="s">
        <v>805</v>
      </c>
      <c r="M129" t="s">
        <v>8</v>
      </c>
      <c r="N129" t="s">
        <v>162</v>
      </c>
      <c r="O129" t="s">
        <v>513</v>
      </c>
      <c r="P129" t="s">
        <v>8</v>
      </c>
      <c r="Q129" t="s">
        <v>4570</v>
      </c>
      <c r="R129" t="s">
        <v>4940</v>
      </c>
      <c r="S129" t="s">
        <v>195</v>
      </c>
      <c r="T129" t="s">
        <v>4570</v>
      </c>
      <c r="U129" t="s">
        <v>4570</v>
      </c>
      <c r="V129" t="s">
        <v>4951</v>
      </c>
      <c r="W129" t="s">
        <v>4496</v>
      </c>
      <c r="X129" t="s">
        <v>5170</v>
      </c>
      <c r="Y129" t="s">
        <v>5180</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5011</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5057</v>
      </c>
      <c r="BG129" t="s">
        <v>5058</v>
      </c>
      <c r="BH129" t="s">
        <v>4947</v>
      </c>
      <c r="BI129" t="s">
        <v>195</v>
      </c>
      <c r="BJ129" t="s">
        <v>195</v>
      </c>
      <c r="BK129" t="s">
        <v>3776</v>
      </c>
      <c r="BL129" t="s">
        <v>5181</v>
      </c>
      <c r="BM129" t="s">
        <v>4949</v>
      </c>
      <c r="BN129" t="s">
        <v>5121</v>
      </c>
      <c r="BO129" t="s">
        <v>4950</v>
      </c>
      <c r="BP129" s="440" t="str">
        <f t="shared" si="1"/>
        <v>WA.2378.EBD.953.101.A.522151</v>
      </c>
    </row>
    <row r="130" spans="1:68">
      <c r="A130" t="s">
        <v>5010</v>
      </c>
      <c r="B130" t="s">
        <v>4936</v>
      </c>
      <c r="C130" t="s">
        <v>4937</v>
      </c>
      <c r="D130" t="s">
        <v>3795</v>
      </c>
      <c r="E130" t="s">
        <v>197</v>
      </c>
      <c r="F130" t="s">
        <v>3842</v>
      </c>
      <c r="G130" t="s">
        <v>2445</v>
      </c>
      <c r="H130" t="s">
        <v>4938</v>
      </c>
      <c r="I130">
        <v>5</v>
      </c>
      <c r="J130" t="s">
        <v>5054</v>
      </c>
      <c r="K130">
        <v>2</v>
      </c>
      <c r="L130" t="s">
        <v>1081</v>
      </c>
      <c r="M130" t="s">
        <v>8</v>
      </c>
      <c r="N130" t="s">
        <v>2861</v>
      </c>
      <c r="O130" t="s">
        <v>513</v>
      </c>
      <c r="P130" t="s">
        <v>8</v>
      </c>
      <c r="Q130" t="s">
        <v>4570</v>
      </c>
      <c r="R130" t="s">
        <v>4940</v>
      </c>
      <c r="S130" t="s">
        <v>195</v>
      </c>
      <c r="T130" t="s">
        <v>4570</v>
      </c>
      <c r="U130" t="s">
        <v>4570</v>
      </c>
      <c r="V130" t="s">
        <v>4496</v>
      </c>
      <c r="W130" t="s">
        <v>4570</v>
      </c>
      <c r="X130" t="s">
        <v>5173</v>
      </c>
      <c r="Y130" t="s">
        <v>5174</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5011</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5073</v>
      </c>
      <c r="BG130" t="s">
        <v>5074</v>
      </c>
      <c r="BH130" t="s">
        <v>4947</v>
      </c>
      <c r="BI130" t="s">
        <v>195</v>
      </c>
      <c r="BJ130" t="s">
        <v>195</v>
      </c>
      <c r="BK130" t="s">
        <v>3776</v>
      </c>
      <c r="BL130" t="s">
        <v>5175</v>
      </c>
      <c r="BM130" t="s">
        <v>4949</v>
      </c>
      <c r="BN130" t="s">
        <v>5121</v>
      </c>
      <c r="BO130" t="s">
        <v>4950</v>
      </c>
      <c r="BP130" s="440" t="str">
        <f t="shared" ref="BP130:BP193" si="2">_xlfn.TEXTJOIN(".",TRUE,D130,E130,F130,J130,L130,M130,O130)</f>
        <v>WA.2378.EBD.953.102.A.522151</v>
      </c>
    </row>
    <row r="131" spans="1:68">
      <c r="A131" t="s">
        <v>5010</v>
      </c>
      <c r="B131" t="s">
        <v>4936</v>
      </c>
      <c r="C131" t="s">
        <v>4937</v>
      </c>
      <c r="D131" t="s">
        <v>3795</v>
      </c>
      <c r="E131" t="s">
        <v>197</v>
      </c>
      <c r="F131" t="s">
        <v>3842</v>
      </c>
      <c r="G131" t="s">
        <v>2445</v>
      </c>
      <c r="H131" t="s">
        <v>4938</v>
      </c>
      <c r="I131">
        <v>5</v>
      </c>
      <c r="J131" t="s">
        <v>5054</v>
      </c>
      <c r="K131">
        <v>2</v>
      </c>
      <c r="L131" t="s">
        <v>1081</v>
      </c>
      <c r="M131" t="s">
        <v>508</v>
      </c>
      <c r="N131" t="s">
        <v>165</v>
      </c>
      <c r="O131" t="s">
        <v>513</v>
      </c>
      <c r="P131" t="s">
        <v>8</v>
      </c>
      <c r="Q131" t="s">
        <v>4570</v>
      </c>
      <c r="R131" t="s">
        <v>4940</v>
      </c>
      <c r="S131" t="s">
        <v>195</v>
      </c>
      <c r="T131" t="s">
        <v>4570</v>
      </c>
      <c r="U131" t="s">
        <v>4570</v>
      </c>
      <c r="V131" t="s">
        <v>4496</v>
      </c>
      <c r="W131" t="s">
        <v>4570</v>
      </c>
      <c r="X131" t="s">
        <v>5176</v>
      </c>
      <c r="Y131" t="s">
        <v>5174</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5011</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5073</v>
      </c>
      <c r="BG131" t="s">
        <v>5078</v>
      </c>
      <c r="BH131" t="s">
        <v>4947</v>
      </c>
      <c r="BI131" t="s">
        <v>195</v>
      </c>
      <c r="BJ131" t="s">
        <v>195</v>
      </c>
      <c r="BK131" t="s">
        <v>3776</v>
      </c>
      <c r="BL131" t="s">
        <v>5175</v>
      </c>
      <c r="BM131" t="s">
        <v>4949</v>
      </c>
      <c r="BN131" t="s">
        <v>5121</v>
      </c>
      <c r="BO131" t="s">
        <v>4950</v>
      </c>
      <c r="BP131" s="440" t="str">
        <f t="shared" si="2"/>
        <v>WA.2378.EBD.953.102.B.522151</v>
      </c>
    </row>
    <row r="132" spans="1:68">
      <c r="A132" t="s">
        <v>5010</v>
      </c>
      <c r="B132" t="s">
        <v>4936</v>
      </c>
      <c r="C132" t="s">
        <v>4937</v>
      </c>
      <c r="D132" t="s">
        <v>3795</v>
      </c>
      <c r="E132" t="s">
        <v>197</v>
      </c>
      <c r="F132" t="s">
        <v>3842</v>
      </c>
      <c r="G132" t="s">
        <v>2445</v>
      </c>
      <c r="H132" t="s">
        <v>4938</v>
      </c>
      <c r="I132">
        <v>5</v>
      </c>
      <c r="J132" t="s">
        <v>5054</v>
      </c>
      <c r="K132">
        <v>2</v>
      </c>
      <c r="L132" t="s">
        <v>1081</v>
      </c>
      <c r="M132" t="s">
        <v>511</v>
      </c>
      <c r="N132" t="s">
        <v>167</v>
      </c>
      <c r="O132" t="s">
        <v>513</v>
      </c>
      <c r="P132" t="s">
        <v>8</v>
      </c>
      <c r="Q132" t="s">
        <v>4570</v>
      </c>
      <c r="R132" t="s">
        <v>4940</v>
      </c>
      <c r="S132" t="s">
        <v>195</v>
      </c>
      <c r="T132" t="s">
        <v>4570</v>
      </c>
      <c r="U132" t="s">
        <v>4570</v>
      </c>
      <c r="V132" t="s">
        <v>4496</v>
      </c>
      <c r="W132" t="s">
        <v>4570</v>
      </c>
      <c r="X132" t="s">
        <v>5177</v>
      </c>
      <c r="Y132" t="s">
        <v>5174</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5011</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5073</v>
      </c>
      <c r="BG132" t="s">
        <v>5101</v>
      </c>
      <c r="BH132" t="s">
        <v>4947</v>
      </c>
      <c r="BI132" t="s">
        <v>195</v>
      </c>
      <c r="BJ132" t="s">
        <v>195</v>
      </c>
      <c r="BK132" t="s">
        <v>3776</v>
      </c>
      <c r="BL132" t="s">
        <v>5175</v>
      </c>
      <c r="BM132" t="s">
        <v>4949</v>
      </c>
      <c r="BN132" t="s">
        <v>5121</v>
      </c>
      <c r="BO132" t="s">
        <v>4950</v>
      </c>
      <c r="BP132" s="440" t="str">
        <f t="shared" si="2"/>
        <v>WA.2378.EBD.953.102.D.522151</v>
      </c>
    </row>
    <row r="133" spans="1:68">
      <c r="A133" t="s">
        <v>4935</v>
      </c>
      <c r="B133" t="s">
        <v>4936</v>
      </c>
      <c r="C133" t="s">
        <v>4937</v>
      </c>
      <c r="D133" t="s">
        <v>3795</v>
      </c>
      <c r="E133" t="s">
        <v>197</v>
      </c>
      <c r="F133" t="s">
        <v>3812</v>
      </c>
      <c r="G133" t="s">
        <v>820</v>
      </c>
      <c r="H133" t="s">
        <v>4938</v>
      </c>
      <c r="I133">
        <v>9</v>
      </c>
      <c r="J133" t="s">
        <v>4994</v>
      </c>
      <c r="K133">
        <v>2</v>
      </c>
      <c r="L133" t="s">
        <v>805</v>
      </c>
      <c r="M133" t="s">
        <v>8</v>
      </c>
      <c r="N133" t="s">
        <v>1541</v>
      </c>
      <c r="O133" t="s">
        <v>507</v>
      </c>
      <c r="P133" t="s">
        <v>8</v>
      </c>
      <c r="Q133" t="s">
        <v>4570</v>
      </c>
      <c r="R133" t="s">
        <v>4940</v>
      </c>
      <c r="S133" t="s">
        <v>195</v>
      </c>
      <c r="T133" t="s">
        <v>4570</v>
      </c>
      <c r="U133" t="s">
        <v>4570</v>
      </c>
      <c r="V133" t="s">
        <v>4496</v>
      </c>
      <c r="W133" t="s">
        <v>4570</v>
      </c>
      <c r="X133" t="s">
        <v>5182</v>
      </c>
      <c r="Y133" t="s">
        <v>5183</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4943</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4997</v>
      </c>
      <c r="BF133" t="s">
        <v>4998</v>
      </c>
      <c r="BG133" t="s">
        <v>4999</v>
      </c>
      <c r="BH133" t="s">
        <v>4947</v>
      </c>
      <c r="BI133" t="s">
        <v>195</v>
      </c>
      <c r="BJ133" t="s">
        <v>195</v>
      </c>
      <c r="BK133" t="s">
        <v>5184</v>
      </c>
      <c r="BL133" t="s">
        <v>5185</v>
      </c>
      <c r="BM133" t="s">
        <v>4949</v>
      </c>
      <c r="BN133" t="s">
        <v>5186</v>
      </c>
      <c r="BO133" t="s">
        <v>4950</v>
      </c>
      <c r="BP133" s="440" t="str">
        <f t="shared" si="2"/>
        <v>WA.2378.EBA.963.101.A.524119</v>
      </c>
    </row>
    <row r="134" spans="1:68">
      <c r="A134" t="s">
        <v>4935</v>
      </c>
      <c r="B134" t="s">
        <v>4936</v>
      </c>
      <c r="C134" t="s">
        <v>4937</v>
      </c>
      <c r="D134" t="s">
        <v>3795</v>
      </c>
      <c r="E134" t="s">
        <v>197</v>
      </c>
      <c r="F134" t="s">
        <v>3812</v>
      </c>
      <c r="G134" t="s">
        <v>820</v>
      </c>
      <c r="H134" t="s">
        <v>4938</v>
      </c>
      <c r="I134">
        <v>9</v>
      </c>
      <c r="J134" t="s">
        <v>4994</v>
      </c>
      <c r="K134">
        <v>2</v>
      </c>
      <c r="L134" t="s">
        <v>805</v>
      </c>
      <c r="M134" t="s">
        <v>8</v>
      </c>
      <c r="N134" t="s">
        <v>1541</v>
      </c>
      <c r="O134" t="s">
        <v>507</v>
      </c>
      <c r="P134" t="s">
        <v>8</v>
      </c>
      <c r="Q134" t="s">
        <v>4570</v>
      </c>
      <c r="R134" t="s">
        <v>4940</v>
      </c>
      <c r="S134" t="s">
        <v>195</v>
      </c>
      <c r="T134" t="s">
        <v>4570</v>
      </c>
      <c r="U134" t="s">
        <v>4570</v>
      </c>
      <c r="V134" t="s">
        <v>4951</v>
      </c>
      <c r="W134" t="s">
        <v>4496</v>
      </c>
      <c r="X134" t="s">
        <v>5187</v>
      </c>
      <c r="Y134" t="s">
        <v>5188</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4943</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4997</v>
      </c>
      <c r="BF134" t="s">
        <v>4998</v>
      </c>
      <c r="BG134" t="s">
        <v>4999</v>
      </c>
      <c r="BH134" t="s">
        <v>4947</v>
      </c>
      <c r="BI134" t="s">
        <v>195</v>
      </c>
      <c r="BJ134" t="s">
        <v>195</v>
      </c>
      <c r="BK134" t="s">
        <v>5184</v>
      </c>
      <c r="BL134" t="s">
        <v>5189</v>
      </c>
      <c r="BM134" t="s">
        <v>4949</v>
      </c>
      <c r="BN134" t="s">
        <v>5186</v>
      </c>
      <c r="BO134" t="s">
        <v>4950</v>
      </c>
      <c r="BP134" s="440" t="str">
        <f t="shared" si="2"/>
        <v>WA.2378.EBA.963.101.A.524119</v>
      </c>
    </row>
    <row r="135" spans="1:68">
      <c r="A135" t="s">
        <v>5010</v>
      </c>
      <c r="B135" t="s">
        <v>4936</v>
      </c>
      <c r="C135" t="s">
        <v>4937</v>
      </c>
      <c r="D135" t="s">
        <v>3795</v>
      </c>
      <c r="E135" t="s">
        <v>197</v>
      </c>
      <c r="F135" t="s">
        <v>3812</v>
      </c>
      <c r="G135" t="s">
        <v>820</v>
      </c>
      <c r="H135" t="s">
        <v>4938</v>
      </c>
      <c r="I135">
        <v>9</v>
      </c>
      <c r="J135" t="s">
        <v>4994</v>
      </c>
      <c r="K135">
        <v>2</v>
      </c>
      <c r="L135" t="s">
        <v>805</v>
      </c>
      <c r="M135" t="s">
        <v>8</v>
      </c>
      <c r="N135" t="s">
        <v>1541</v>
      </c>
      <c r="O135" t="s">
        <v>507</v>
      </c>
      <c r="P135" t="s">
        <v>8</v>
      </c>
      <c r="Q135" t="s">
        <v>4570</v>
      </c>
      <c r="R135" t="s">
        <v>4940</v>
      </c>
      <c r="S135" t="s">
        <v>195</v>
      </c>
      <c r="T135" t="s">
        <v>4570</v>
      </c>
      <c r="U135" t="s">
        <v>4570</v>
      </c>
      <c r="V135" t="s">
        <v>4496</v>
      </c>
      <c r="W135" t="s">
        <v>4570</v>
      </c>
      <c r="X135" t="s">
        <v>5182</v>
      </c>
      <c r="Y135" t="s">
        <v>5183</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5011</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4997</v>
      </c>
      <c r="BF135" t="s">
        <v>4998</v>
      </c>
      <c r="BG135" t="s">
        <v>4999</v>
      </c>
      <c r="BH135" t="s">
        <v>4947</v>
      </c>
      <c r="BI135" t="s">
        <v>195</v>
      </c>
      <c r="BJ135" t="s">
        <v>195</v>
      </c>
      <c r="BK135" t="s">
        <v>5184</v>
      </c>
      <c r="BL135" t="s">
        <v>5185</v>
      </c>
      <c r="BM135" t="s">
        <v>4949</v>
      </c>
      <c r="BN135" t="s">
        <v>5186</v>
      </c>
      <c r="BO135" t="s">
        <v>4950</v>
      </c>
      <c r="BP135" s="440" t="str">
        <f t="shared" si="2"/>
        <v>WA.2378.EBA.963.101.A.524119</v>
      </c>
    </row>
    <row r="136" spans="1:68">
      <c r="A136" t="s">
        <v>5010</v>
      </c>
      <c r="B136" t="s">
        <v>4936</v>
      </c>
      <c r="C136" t="s">
        <v>4937</v>
      </c>
      <c r="D136" t="s">
        <v>3795</v>
      </c>
      <c r="E136" t="s">
        <v>197</v>
      </c>
      <c r="F136" t="s">
        <v>3812</v>
      </c>
      <c r="G136" t="s">
        <v>820</v>
      </c>
      <c r="H136" t="s">
        <v>4938</v>
      </c>
      <c r="I136">
        <v>9</v>
      </c>
      <c r="J136" t="s">
        <v>4994</v>
      </c>
      <c r="K136">
        <v>2</v>
      </c>
      <c r="L136" t="s">
        <v>805</v>
      </c>
      <c r="M136" t="s">
        <v>8</v>
      </c>
      <c r="N136" t="s">
        <v>1541</v>
      </c>
      <c r="O136" t="s">
        <v>507</v>
      </c>
      <c r="P136" t="s">
        <v>8</v>
      </c>
      <c r="Q136" t="s">
        <v>4570</v>
      </c>
      <c r="R136" t="s">
        <v>4940</v>
      </c>
      <c r="S136" t="s">
        <v>195</v>
      </c>
      <c r="T136" t="s">
        <v>4570</v>
      </c>
      <c r="U136" t="s">
        <v>4570</v>
      </c>
      <c r="V136" t="s">
        <v>4951</v>
      </c>
      <c r="W136" t="s">
        <v>4496</v>
      </c>
      <c r="X136" t="s">
        <v>5187</v>
      </c>
      <c r="Y136" t="s">
        <v>5188</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5011</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4997</v>
      </c>
      <c r="BF136" t="s">
        <v>4998</v>
      </c>
      <c r="BG136" t="s">
        <v>4999</v>
      </c>
      <c r="BH136" t="s">
        <v>4947</v>
      </c>
      <c r="BI136" t="s">
        <v>195</v>
      </c>
      <c r="BJ136" t="s">
        <v>195</v>
      </c>
      <c r="BK136" t="s">
        <v>5184</v>
      </c>
      <c r="BL136" t="s">
        <v>5189</v>
      </c>
      <c r="BM136" t="s">
        <v>4949</v>
      </c>
      <c r="BN136" t="s">
        <v>5186</v>
      </c>
      <c r="BO136" t="s">
        <v>4950</v>
      </c>
      <c r="BP136" s="440" t="str">
        <f t="shared" si="2"/>
        <v>WA.2378.EBA.963.101.A.524119</v>
      </c>
    </row>
    <row r="137" spans="1:68">
      <c r="A137" t="s">
        <v>4935</v>
      </c>
      <c r="B137" t="s">
        <v>4936</v>
      </c>
      <c r="C137" t="s">
        <v>4937</v>
      </c>
      <c r="D137" t="s">
        <v>3795</v>
      </c>
      <c r="E137" t="s">
        <v>197</v>
      </c>
      <c r="F137" t="s">
        <v>3842</v>
      </c>
      <c r="G137" t="s">
        <v>2445</v>
      </c>
      <c r="H137" t="s">
        <v>4938</v>
      </c>
      <c r="I137">
        <v>5</v>
      </c>
      <c r="J137" t="s">
        <v>5031</v>
      </c>
      <c r="K137">
        <v>1</v>
      </c>
      <c r="L137" t="s">
        <v>805</v>
      </c>
      <c r="M137" t="s">
        <v>8</v>
      </c>
      <c r="N137" t="s">
        <v>122</v>
      </c>
      <c r="O137" t="s">
        <v>507</v>
      </c>
      <c r="P137" t="s">
        <v>8</v>
      </c>
      <c r="Q137" t="s">
        <v>4570</v>
      </c>
      <c r="R137" t="s">
        <v>4940</v>
      </c>
      <c r="S137" t="s">
        <v>195</v>
      </c>
      <c r="T137" t="s">
        <v>4570</v>
      </c>
      <c r="U137" t="s">
        <v>4570</v>
      </c>
      <c r="V137" t="s">
        <v>4496</v>
      </c>
      <c r="W137" t="s">
        <v>4570</v>
      </c>
      <c r="X137" t="s">
        <v>5190</v>
      </c>
      <c r="Y137" t="s">
        <v>5191</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4943</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5034</v>
      </c>
      <c r="BG137" t="s">
        <v>5192</v>
      </c>
      <c r="BH137" t="s">
        <v>4947</v>
      </c>
      <c r="BI137" t="s">
        <v>195</v>
      </c>
      <c r="BJ137" t="s">
        <v>195</v>
      </c>
      <c r="BK137" t="s">
        <v>5184</v>
      </c>
      <c r="BL137" t="s">
        <v>5193</v>
      </c>
      <c r="BM137" t="s">
        <v>4949</v>
      </c>
      <c r="BN137" t="s">
        <v>5186</v>
      </c>
      <c r="BO137" t="s">
        <v>4950</v>
      </c>
      <c r="BP137" s="440" t="str">
        <f t="shared" si="2"/>
        <v>WA.2378.EBD.952.101.A.524119</v>
      </c>
    </row>
    <row r="138" spans="1:68">
      <c r="A138" t="s">
        <v>4935</v>
      </c>
      <c r="B138" t="s">
        <v>4936</v>
      </c>
      <c r="C138" t="s">
        <v>4937</v>
      </c>
      <c r="D138" t="s">
        <v>3795</v>
      </c>
      <c r="E138" t="s">
        <v>197</v>
      </c>
      <c r="F138" t="s">
        <v>3842</v>
      </c>
      <c r="G138" t="s">
        <v>2445</v>
      </c>
      <c r="H138" t="s">
        <v>4938</v>
      </c>
      <c r="I138">
        <v>5</v>
      </c>
      <c r="J138" t="s">
        <v>5031</v>
      </c>
      <c r="K138">
        <v>1</v>
      </c>
      <c r="L138" t="s">
        <v>805</v>
      </c>
      <c r="M138" t="s">
        <v>8</v>
      </c>
      <c r="N138" t="s">
        <v>122</v>
      </c>
      <c r="O138" t="s">
        <v>507</v>
      </c>
      <c r="P138" t="s">
        <v>8</v>
      </c>
      <c r="Q138" t="s">
        <v>4570</v>
      </c>
      <c r="R138" t="s">
        <v>4940</v>
      </c>
      <c r="S138" t="s">
        <v>195</v>
      </c>
      <c r="T138" t="s">
        <v>4570</v>
      </c>
      <c r="U138" t="s">
        <v>4570</v>
      </c>
      <c r="V138" t="s">
        <v>4951</v>
      </c>
      <c r="W138" t="s">
        <v>4496</v>
      </c>
      <c r="X138" t="s">
        <v>5194</v>
      </c>
      <c r="Y138" t="s">
        <v>5195</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4943</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5034</v>
      </c>
      <c r="BG138" t="s">
        <v>5192</v>
      </c>
      <c r="BH138" t="s">
        <v>4947</v>
      </c>
      <c r="BI138" t="s">
        <v>195</v>
      </c>
      <c r="BJ138" t="s">
        <v>195</v>
      </c>
      <c r="BK138" t="s">
        <v>5184</v>
      </c>
      <c r="BL138" t="s">
        <v>5196</v>
      </c>
      <c r="BM138" t="s">
        <v>4949</v>
      </c>
      <c r="BN138" t="s">
        <v>5186</v>
      </c>
      <c r="BO138" t="s">
        <v>4950</v>
      </c>
      <c r="BP138" s="440" t="str">
        <f t="shared" si="2"/>
        <v>WA.2378.EBD.952.101.A.524119</v>
      </c>
    </row>
    <row r="139" spans="1:68">
      <c r="A139" t="s">
        <v>4935</v>
      </c>
      <c r="B139" t="s">
        <v>4936</v>
      </c>
      <c r="C139" t="s">
        <v>4937</v>
      </c>
      <c r="D139" t="s">
        <v>3795</v>
      </c>
      <c r="E139" t="s">
        <v>197</v>
      </c>
      <c r="F139" t="s">
        <v>3842</v>
      </c>
      <c r="G139" t="s">
        <v>2445</v>
      </c>
      <c r="H139" t="s">
        <v>4938</v>
      </c>
      <c r="I139">
        <v>5</v>
      </c>
      <c r="J139" t="s">
        <v>5031</v>
      </c>
      <c r="K139">
        <v>1</v>
      </c>
      <c r="L139" t="s">
        <v>805</v>
      </c>
      <c r="M139" t="s">
        <v>508</v>
      </c>
      <c r="N139" t="s">
        <v>123</v>
      </c>
      <c r="O139" t="s">
        <v>507</v>
      </c>
      <c r="P139" t="s">
        <v>8</v>
      </c>
      <c r="Q139" t="s">
        <v>4570</v>
      </c>
      <c r="R139" t="s">
        <v>4940</v>
      </c>
      <c r="S139" t="s">
        <v>195</v>
      </c>
      <c r="T139" t="s">
        <v>4570</v>
      </c>
      <c r="U139" t="s">
        <v>4570</v>
      </c>
      <c r="V139" t="s">
        <v>4496</v>
      </c>
      <c r="W139" t="s">
        <v>4570</v>
      </c>
      <c r="X139" t="s">
        <v>5197</v>
      </c>
      <c r="Y139" t="s">
        <v>5198</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4943</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5034</v>
      </c>
      <c r="BG139" t="s">
        <v>5035</v>
      </c>
      <c r="BH139" t="s">
        <v>4947</v>
      </c>
      <c r="BI139" t="s">
        <v>195</v>
      </c>
      <c r="BJ139" t="s">
        <v>195</v>
      </c>
      <c r="BK139" t="s">
        <v>5184</v>
      </c>
      <c r="BL139" t="s">
        <v>5199</v>
      </c>
      <c r="BM139" t="s">
        <v>4949</v>
      </c>
      <c r="BN139" t="s">
        <v>5186</v>
      </c>
      <c r="BO139" t="s">
        <v>4950</v>
      </c>
      <c r="BP139" s="440" t="str">
        <f t="shared" si="2"/>
        <v>WA.2378.EBD.952.101.B.524119</v>
      </c>
    </row>
    <row r="140" spans="1:68">
      <c r="A140" t="s">
        <v>4935</v>
      </c>
      <c r="B140" t="s">
        <v>4936</v>
      </c>
      <c r="C140" t="s">
        <v>4937</v>
      </c>
      <c r="D140" t="s">
        <v>3795</v>
      </c>
      <c r="E140" t="s">
        <v>197</v>
      </c>
      <c r="F140" t="s">
        <v>3842</v>
      </c>
      <c r="G140" t="s">
        <v>2445</v>
      </c>
      <c r="H140" t="s">
        <v>4938</v>
      </c>
      <c r="I140">
        <v>5</v>
      </c>
      <c r="J140" t="s">
        <v>5031</v>
      </c>
      <c r="K140">
        <v>1</v>
      </c>
      <c r="L140" t="s">
        <v>805</v>
      </c>
      <c r="M140" t="s">
        <v>508</v>
      </c>
      <c r="N140" t="s">
        <v>123</v>
      </c>
      <c r="O140" t="s">
        <v>507</v>
      </c>
      <c r="P140" t="s">
        <v>8</v>
      </c>
      <c r="Q140" t="s">
        <v>4570</v>
      </c>
      <c r="R140" t="s">
        <v>4940</v>
      </c>
      <c r="S140" t="s">
        <v>195</v>
      </c>
      <c r="T140" t="s">
        <v>4570</v>
      </c>
      <c r="U140" t="s">
        <v>4570</v>
      </c>
      <c r="V140" t="s">
        <v>4951</v>
      </c>
      <c r="W140" t="s">
        <v>4496</v>
      </c>
      <c r="X140" t="s">
        <v>5200</v>
      </c>
      <c r="Y140" t="s">
        <v>5201</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4943</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5034</v>
      </c>
      <c r="BG140" t="s">
        <v>5035</v>
      </c>
      <c r="BH140" t="s">
        <v>4947</v>
      </c>
      <c r="BI140" t="s">
        <v>195</v>
      </c>
      <c r="BJ140" t="s">
        <v>195</v>
      </c>
      <c r="BK140" t="s">
        <v>5184</v>
      </c>
      <c r="BL140" t="s">
        <v>5202</v>
      </c>
      <c r="BM140" t="s">
        <v>4949</v>
      </c>
      <c r="BN140" t="s">
        <v>5186</v>
      </c>
      <c r="BO140" t="s">
        <v>4950</v>
      </c>
      <c r="BP140" s="440" t="str">
        <f t="shared" si="2"/>
        <v>WA.2378.EBD.952.101.B.524119</v>
      </c>
    </row>
    <row r="141" spans="1:68">
      <c r="A141" t="s">
        <v>4935</v>
      </c>
      <c r="B141" t="s">
        <v>4936</v>
      </c>
      <c r="C141" t="s">
        <v>4937</v>
      </c>
      <c r="D141" t="s">
        <v>3795</v>
      </c>
      <c r="E141" t="s">
        <v>197</v>
      </c>
      <c r="F141" t="s">
        <v>3842</v>
      </c>
      <c r="G141" t="s">
        <v>2445</v>
      </c>
      <c r="H141" t="s">
        <v>4938</v>
      </c>
      <c r="I141">
        <v>5</v>
      </c>
      <c r="J141" t="s">
        <v>5031</v>
      </c>
      <c r="K141">
        <v>1</v>
      </c>
      <c r="L141" t="s">
        <v>805</v>
      </c>
      <c r="M141" t="s">
        <v>509</v>
      </c>
      <c r="N141" t="s">
        <v>124</v>
      </c>
      <c r="O141" t="s">
        <v>507</v>
      </c>
      <c r="P141" t="s">
        <v>8</v>
      </c>
      <c r="Q141" t="s">
        <v>4570</v>
      </c>
      <c r="R141" t="s">
        <v>4940</v>
      </c>
      <c r="S141" t="s">
        <v>195</v>
      </c>
      <c r="T141" t="s">
        <v>4570</v>
      </c>
      <c r="U141" t="s">
        <v>4570</v>
      </c>
      <c r="V141" t="s">
        <v>4496</v>
      </c>
      <c r="W141" t="s">
        <v>4570</v>
      </c>
      <c r="X141" t="s">
        <v>5203</v>
      </c>
      <c r="Y141" t="s">
        <v>5204</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4943</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5034</v>
      </c>
      <c r="BG141" t="s">
        <v>5042</v>
      </c>
      <c r="BH141" t="s">
        <v>4947</v>
      </c>
      <c r="BI141" t="s">
        <v>195</v>
      </c>
      <c r="BJ141" t="s">
        <v>195</v>
      </c>
      <c r="BK141" t="s">
        <v>5184</v>
      </c>
      <c r="BL141" t="s">
        <v>5205</v>
      </c>
      <c r="BM141" t="s">
        <v>4949</v>
      </c>
      <c r="BN141" t="s">
        <v>5186</v>
      </c>
      <c r="BO141" t="s">
        <v>4950</v>
      </c>
      <c r="BP141" s="440" t="str">
        <f t="shared" si="2"/>
        <v>WA.2378.EBD.952.101.C.524119</v>
      </c>
    </row>
    <row r="142" spans="1:68">
      <c r="A142" t="s">
        <v>4935</v>
      </c>
      <c r="B142" t="s">
        <v>4936</v>
      </c>
      <c r="C142" t="s">
        <v>4937</v>
      </c>
      <c r="D142" t="s">
        <v>3795</v>
      </c>
      <c r="E142" t="s">
        <v>197</v>
      </c>
      <c r="F142" t="s">
        <v>3842</v>
      </c>
      <c r="G142" t="s">
        <v>2445</v>
      </c>
      <c r="H142" t="s">
        <v>4938</v>
      </c>
      <c r="I142">
        <v>5</v>
      </c>
      <c r="J142" t="s">
        <v>5031</v>
      </c>
      <c r="K142">
        <v>1</v>
      </c>
      <c r="L142" t="s">
        <v>805</v>
      </c>
      <c r="M142" t="s">
        <v>509</v>
      </c>
      <c r="N142" t="s">
        <v>124</v>
      </c>
      <c r="O142" t="s">
        <v>507</v>
      </c>
      <c r="P142" t="s">
        <v>8</v>
      </c>
      <c r="Q142" t="s">
        <v>4570</v>
      </c>
      <c r="R142" t="s">
        <v>4940</v>
      </c>
      <c r="S142" t="s">
        <v>195</v>
      </c>
      <c r="T142" t="s">
        <v>4570</v>
      </c>
      <c r="U142" t="s">
        <v>4570</v>
      </c>
      <c r="V142" t="s">
        <v>4951</v>
      </c>
      <c r="W142" t="s">
        <v>4496</v>
      </c>
      <c r="X142" t="s">
        <v>5206</v>
      </c>
      <c r="Y142" t="s">
        <v>5207</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4943</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5034</v>
      </c>
      <c r="BG142" t="s">
        <v>5042</v>
      </c>
      <c r="BH142" t="s">
        <v>4947</v>
      </c>
      <c r="BI142" t="s">
        <v>195</v>
      </c>
      <c r="BJ142" t="s">
        <v>195</v>
      </c>
      <c r="BK142" t="s">
        <v>5184</v>
      </c>
      <c r="BL142" t="s">
        <v>5208</v>
      </c>
      <c r="BM142" t="s">
        <v>4949</v>
      </c>
      <c r="BN142" t="s">
        <v>5186</v>
      </c>
      <c r="BO142" t="s">
        <v>4950</v>
      </c>
      <c r="BP142" s="440" t="str">
        <f t="shared" si="2"/>
        <v>WA.2378.EBD.952.101.C.524119</v>
      </c>
    </row>
    <row r="143" spans="1:68">
      <c r="A143" t="s">
        <v>4935</v>
      </c>
      <c r="B143" t="s">
        <v>4936</v>
      </c>
      <c r="C143" t="s">
        <v>4937</v>
      </c>
      <c r="D143" t="s">
        <v>3795</v>
      </c>
      <c r="E143" t="s">
        <v>197</v>
      </c>
      <c r="F143" t="s">
        <v>3842</v>
      </c>
      <c r="G143" t="s">
        <v>2445</v>
      </c>
      <c r="H143" t="s">
        <v>4938</v>
      </c>
      <c r="I143">
        <v>5</v>
      </c>
      <c r="J143" t="s">
        <v>5031</v>
      </c>
      <c r="K143">
        <v>1</v>
      </c>
      <c r="L143" t="s">
        <v>805</v>
      </c>
      <c r="M143" t="s">
        <v>511</v>
      </c>
      <c r="N143" t="s">
        <v>125</v>
      </c>
      <c r="O143" t="s">
        <v>507</v>
      </c>
      <c r="P143" t="s">
        <v>8</v>
      </c>
      <c r="Q143" t="s">
        <v>4570</v>
      </c>
      <c r="R143" t="s">
        <v>4940</v>
      </c>
      <c r="S143" t="s">
        <v>195</v>
      </c>
      <c r="T143" t="s">
        <v>4570</v>
      </c>
      <c r="U143" t="s">
        <v>4570</v>
      </c>
      <c r="V143" t="s">
        <v>4951</v>
      </c>
      <c r="W143" t="s">
        <v>4496</v>
      </c>
      <c r="X143" t="s">
        <v>5209</v>
      </c>
      <c r="Y143" t="s">
        <v>5210</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4943</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5034</v>
      </c>
      <c r="BG143" t="s">
        <v>5048</v>
      </c>
      <c r="BH143" t="s">
        <v>4947</v>
      </c>
      <c r="BI143" t="s">
        <v>195</v>
      </c>
      <c r="BJ143" t="s">
        <v>195</v>
      </c>
      <c r="BK143" t="s">
        <v>5184</v>
      </c>
      <c r="BL143" t="s">
        <v>5211</v>
      </c>
      <c r="BM143" t="s">
        <v>4949</v>
      </c>
      <c r="BN143" t="s">
        <v>5186</v>
      </c>
      <c r="BO143" t="s">
        <v>4950</v>
      </c>
      <c r="BP143" s="440" t="str">
        <f t="shared" si="2"/>
        <v>WA.2378.EBD.952.101.D.524119</v>
      </c>
    </row>
    <row r="144" spans="1:68">
      <c r="A144" t="s">
        <v>5010</v>
      </c>
      <c r="B144" t="s">
        <v>4936</v>
      </c>
      <c r="C144" t="s">
        <v>4937</v>
      </c>
      <c r="D144" t="s">
        <v>3795</v>
      </c>
      <c r="E144" t="s">
        <v>197</v>
      </c>
      <c r="F144" t="s">
        <v>3842</v>
      </c>
      <c r="G144" t="s">
        <v>2445</v>
      </c>
      <c r="H144" t="s">
        <v>4938</v>
      </c>
      <c r="I144">
        <v>5</v>
      </c>
      <c r="J144" t="s">
        <v>5031</v>
      </c>
      <c r="K144">
        <v>1</v>
      </c>
      <c r="L144" t="s">
        <v>805</v>
      </c>
      <c r="M144" t="s">
        <v>8</v>
      </c>
      <c r="N144" t="s">
        <v>122</v>
      </c>
      <c r="O144" t="s">
        <v>507</v>
      </c>
      <c r="P144" t="s">
        <v>8</v>
      </c>
      <c r="Q144" t="s">
        <v>4570</v>
      </c>
      <c r="R144" t="s">
        <v>4940</v>
      </c>
      <c r="S144" t="s">
        <v>195</v>
      </c>
      <c r="T144" t="s">
        <v>4570</v>
      </c>
      <c r="U144" t="s">
        <v>4570</v>
      </c>
      <c r="V144" t="s">
        <v>4496</v>
      </c>
      <c r="W144" t="s">
        <v>4570</v>
      </c>
      <c r="X144" t="s">
        <v>5190</v>
      </c>
      <c r="Y144" t="s">
        <v>5191</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5011</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5034</v>
      </c>
      <c r="BG144" t="s">
        <v>5192</v>
      </c>
      <c r="BH144" t="s">
        <v>4947</v>
      </c>
      <c r="BI144" t="s">
        <v>195</v>
      </c>
      <c r="BJ144" t="s">
        <v>195</v>
      </c>
      <c r="BK144" t="s">
        <v>5184</v>
      </c>
      <c r="BL144" t="s">
        <v>5193</v>
      </c>
      <c r="BM144" t="s">
        <v>4949</v>
      </c>
      <c r="BN144" t="s">
        <v>5186</v>
      </c>
      <c r="BO144" t="s">
        <v>4950</v>
      </c>
      <c r="BP144" s="440" t="str">
        <f t="shared" si="2"/>
        <v>WA.2378.EBD.952.101.A.524119</v>
      </c>
    </row>
    <row r="145" spans="1:68">
      <c r="A145" t="s">
        <v>5010</v>
      </c>
      <c r="B145" t="s">
        <v>4936</v>
      </c>
      <c r="C145" t="s">
        <v>4937</v>
      </c>
      <c r="D145" t="s">
        <v>3795</v>
      </c>
      <c r="E145" t="s">
        <v>197</v>
      </c>
      <c r="F145" t="s">
        <v>3842</v>
      </c>
      <c r="G145" t="s">
        <v>2445</v>
      </c>
      <c r="H145" t="s">
        <v>4938</v>
      </c>
      <c r="I145">
        <v>5</v>
      </c>
      <c r="J145" t="s">
        <v>5031</v>
      </c>
      <c r="K145">
        <v>1</v>
      </c>
      <c r="L145" t="s">
        <v>805</v>
      </c>
      <c r="M145" t="s">
        <v>8</v>
      </c>
      <c r="N145" t="s">
        <v>122</v>
      </c>
      <c r="O145" t="s">
        <v>507</v>
      </c>
      <c r="P145" t="s">
        <v>8</v>
      </c>
      <c r="Q145" t="s">
        <v>4570</v>
      </c>
      <c r="R145" t="s">
        <v>4940</v>
      </c>
      <c r="S145" t="s">
        <v>195</v>
      </c>
      <c r="T145" t="s">
        <v>4570</v>
      </c>
      <c r="U145" t="s">
        <v>4570</v>
      </c>
      <c r="V145" t="s">
        <v>4951</v>
      </c>
      <c r="W145" t="s">
        <v>4496</v>
      </c>
      <c r="X145" t="s">
        <v>5194</v>
      </c>
      <c r="Y145" t="s">
        <v>5195</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5011</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5034</v>
      </c>
      <c r="BG145" t="s">
        <v>5192</v>
      </c>
      <c r="BH145" t="s">
        <v>4947</v>
      </c>
      <c r="BI145" t="s">
        <v>195</v>
      </c>
      <c r="BJ145" t="s">
        <v>195</v>
      </c>
      <c r="BK145" t="s">
        <v>5184</v>
      </c>
      <c r="BL145" t="s">
        <v>5196</v>
      </c>
      <c r="BM145" t="s">
        <v>4949</v>
      </c>
      <c r="BN145" t="s">
        <v>5186</v>
      </c>
      <c r="BO145" t="s">
        <v>4950</v>
      </c>
      <c r="BP145" s="440" t="str">
        <f t="shared" si="2"/>
        <v>WA.2378.EBD.952.101.A.524119</v>
      </c>
    </row>
    <row r="146" spans="1:68">
      <c r="A146" t="s">
        <v>5010</v>
      </c>
      <c r="B146" t="s">
        <v>4936</v>
      </c>
      <c r="C146" t="s">
        <v>4937</v>
      </c>
      <c r="D146" t="s">
        <v>3795</v>
      </c>
      <c r="E146" t="s">
        <v>197</v>
      </c>
      <c r="F146" t="s">
        <v>3842</v>
      </c>
      <c r="G146" t="s">
        <v>2445</v>
      </c>
      <c r="H146" t="s">
        <v>4938</v>
      </c>
      <c r="I146">
        <v>5</v>
      </c>
      <c r="J146" t="s">
        <v>5031</v>
      </c>
      <c r="K146">
        <v>1</v>
      </c>
      <c r="L146" t="s">
        <v>805</v>
      </c>
      <c r="M146" t="s">
        <v>509</v>
      </c>
      <c r="N146" t="s">
        <v>124</v>
      </c>
      <c r="O146" t="s">
        <v>507</v>
      </c>
      <c r="P146" t="s">
        <v>8</v>
      </c>
      <c r="Q146" t="s">
        <v>4570</v>
      </c>
      <c r="R146" t="s">
        <v>4940</v>
      </c>
      <c r="S146" t="s">
        <v>195</v>
      </c>
      <c r="T146" t="s">
        <v>4570</v>
      </c>
      <c r="U146" t="s">
        <v>4570</v>
      </c>
      <c r="V146" t="s">
        <v>4496</v>
      </c>
      <c r="W146" t="s">
        <v>4570</v>
      </c>
      <c r="X146" t="s">
        <v>5203</v>
      </c>
      <c r="Y146" t="s">
        <v>5204</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5011</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5034</v>
      </c>
      <c r="BG146" t="s">
        <v>5042</v>
      </c>
      <c r="BH146" t="s">
        <v>4947</v>
      </c>
      <c r="BI146" t="s">
        <v>195</v>
      </c>
      <c r="BJ146" t="s">
        <v>195</v>
      </c>
      <c r="BK146" t="s">
        <v>5184</v>
      </c>
      <c r="BL146" t="s">
        <v>5205</v>
      </c>
      <c r="BM146" t="s">
        <v>4949</v>
      </c>
      <c r="BN146" t="s">
        <v>5186</v>
      </c>
      <c r="BO146" t="s">
        <v>4950</v>
      </c>
      <c r="BP146" s="440" t="str">
        <f t="shared" si="2"/>
        <v>WA.2378.EBD.952.101.C.524119</v>
      </c>
    </row>
    <row r="147" spans="1:68">
      <c r="A147" t="s">
        <v>5010</v>
      </c>
      <c r="B147" t="s">
        <v>4936</v>
      </c>
      <c r="C147" t="s">
        <v>4937</v>
      </c>
      <c r="D147" t="s">
        <v>3795</v>
      </c>
      <c r="E147" t="s">
        <v>197</v>
      </c>
      <c r="F147" t="s">
        <v>3842</v>
      </c>
      <c r="G147" t="s">
        <v>2445</v>
      </c>
      <c r="H147" t="s">
        <v>4938</v>
      </c>
      <c r="I147">
        <v>5</v>
      </c>
      <c r="J147" t="s">
        <v>5031</v>
      </c>
      <c r="K147">
        <v>1</v>
      </c>
      <c r="L147" t="s">
        <v>805</v>
      </c>
      <c r="M147" t="s">
        <v>509</v>
      </c>
      <c r="N147" t="s">
        <v>124</v>
      </c>
      <c r="O147" t="s">
        <v>507</v>
      </c>
      <c r="P147" t="s">
        <v>8</v>
      </c>
      <c r="Q147" t="s">
        <v>4570</v>
      </c>
      <c r="R147" t="s">
        <v>4940</v>
      </c>
      <c r="S147" t="s">
        <v>195</v>
      </c>
      <c r="T147" t="s">
        <v>4570</v>
      </c>
      <c r="U147" t="s">
        <v>4570</v>
      </c>
      <c r="V147" t="s">
        <v>4951</v>
      </c>
      <c r="W147" t="s">
        <v>4496</v>
      </c>
      <c r="X147" t="s">
        <v>5206</v>
      </c>
      <c r="Y147" t="s">
        <v>5207</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5011</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5034</v>
      </c>
      <c r="BG147" t="s">
        <v>5042</v>
      </c>
      <c r="BH147" t="s">
        <v>4947</v>
      </c>
      <c r="BI147" t="s">
        <v>195</v>
      </c>
      <c r="BJ147" t="s">
        <v>195</v>
      </c>
      <c r="BK147" t="s">
        <v>5184</v>
      </c>
      <c r="BL147" t="s">
        <v>5208</v>
      </c>
      <c r="BM147" t="s">
        <v>4949</v>
      </c>
      <c r="BN147" t="s">
        <v>5186</v>
      </c>
      <c r="BO147" t="s">
        <v>4950</v>
      </c>
      <c r="BP147" s="440" t="str">
        <f t="shared" si="2"/>
        <v>WA.2378.EBD.952.101.C.524119</v>
      </c>
    </row>
    <row r="148" spans="1:68">
      <c r="A148" t="s">
        <v>5010</v>
      </c>
      <c r="B148" t="s">
        <v>4936</v>
      </c>
      <c r="C148" t="s">
        <v>4937</v>
      </c>
      <c r="D148" t="s">
        <v>3795</v>
      </c>
      <c r="E148" t="s">
        <v>197</v>
      </c>
      <c r="F148" t="s">
        <v>3842</v>
      </c>
      <c r="G148" t="s">
        <v>2445</v>
      </c>
      <c r="H148" t="s">
        <v>4938</v>
      </c>
      <c r="I148">
        <v>5</v>
      </c>
      <c r="J148" t="s">
        <v>5031</v>
      </c>
      <c r="K148">
        <v>1</v>
      </c>
      <c r="L148" t="s">
        <v>805</v>
      </c>
      <c r="M148" t="s">
        <v>511</v>
      </c>
      <c r="N148" t="s">
        <v>125</v>
      </c>
      <c r="O148" t="s">
        <v>507</v>
      </c>
      <c r="P148" t="s">
        <v>8</v>
      </c>
      <c r="Q148" t="s">
        <v>4570</v>
      </c>
      <c r="R148" t="s">
        <v>4940</v>
      </c>
      <c r="S148" t="s">
        <v>195</v>
      </c>
      <c r="T148" t="s">
        <v>4570</v>
      </c>
      <c r="U148" t="s">
        <v>4570</v>
      </c>
      <c r="V148" t="s">
        <v>4951</v>
      </c>
      <c r="W148" t="s">
        <v>4496</v>
      </c>
      <c r="X148" t="s">
        <v>5209</v>
      </c>
      <c r="Y148" t="s">
        <v>5212</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5011</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5034</v>
      </c>
      <c r="BG148" t="s">
        <v>5048</v>
      </c>
      <c r="BH148" t="s">
        <v>4947</v>
      </c>
      <c r="BI148" t="s">
        <v>195</v>
      </c>
      <c r="BJ148" t="s">
        <v>195</v>
      </c>
      <c r="BK148" t="s">
        <v>5184</v>
      </c>
      <c r="BL148" t="s">
        <v>5213</v>
      </c>
      <c r="BM148" t="s">
        <v>4949</v>
      </c>
      <c r="BN148" t="s">
        <v>5186</v>
      </c>
      <c r="BO148" t="s">
        <v>4950</v>
      </c>
      <c r="BP148" s="440" t="str">
        <f t="shared" si="2"/>
        <v>WA.2378.EBD.952.101.D.524119</v>
      </c>
    </row>
    <row r="149" spans="1:68">
      <c r="A149" t="s">
        <v>4935</v>
      </c>
      <c r="B149" t="s">
        <v>4936</v>
      </c>
      <c r="C149" t="s">
        <v>4937</v>
      </c>
      <c r="D149" t="s">
        <v>3795</v>
      </c>
      <c r="E149" t="s">
        <v>197</v>
      </c>
      <c r="F149" t="s">
        <v>3812</v>
      </c>
      <c r="G149" t="s">
        <v>820</v>
      </c>
      <c r="H149" t="s">
        <v>4938</v>
      </c>
      <c r="I149">
        <v>9</v>
      </c>
      <c r="J149" t="s">
        <v>4939</v>
      </c>
      <c r="K149">
        <v>1</v>
      </c>
      <c r="L149" t="s">
        <v>805</v>
      </c>
      <c r="M149" t="s">
        <v>8</v>
      </c>
      <c r="N149" t="s">
        <v>972</v>
      </c>
      <c r="O149" t="s">
        <v>510</v>
      </c>
      <c r="P149" t="s">
        <v>8</v>
      </c>
      <c r="Q149" t="s">
        <v>4570</v>
      </c>
      <c r="R149" t="s">
        <v>4940</v>
      </c>
      <c r="S149" t="s">
        <v>195</v>
      </c>
      <c r="T149" t="s">
        <v>4570</v>
      </c>
      <c r="U149" t="s">
        <v>4570</v>
      </c>
      <c r="V149" t="s">
        <v>4496</v>
      </c>
      <c r="W149" t="s">
        <v>4570</v>
      </c>
      <c r="X149" t="s">
        <v>5214</v>
      </c>
      <c r="Y149" t="s">
        <v>5215</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4943</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4944</v>
      </c>
      <c r="BF149" t="s">
        <v>4945</v>
      </c>
      <c r="BG149" t="s">
        <v>4946</v>
      </c>
      <c r="BH149" t="s">
        <v>4947</v>
      </c>
      <c r="BI149" t="s">
        <v>195</v>
      </c>
      <c r="BJ149" t="s">
        <v>195</v>
      </c>
      <c r="BK149" t="s">
        <v>3777</v>
      </c>
      <c r="BL149" t="s">
        <v>5216</v>
      </c>
      <c r="BM149" t="s">
        <v>4949</v>
      </c>
      <c r="BN149" t="s">
        <v>5186</v>
      </c>
      <c r="BO149" t="s">
        <v>4950</v>
      </c>
      <c r="BP149" s="440" t="str">
        <f t="shared" si="2"/>
        <v>WA.2378.EBA.957.101.A.524111</v>
      </c>
    </row>
    <row r="150" spans="1:68">
      <c r="A150" t="s">
        <v>4935</v>
      </c>
      <c r="B150" t="s">
        <v>4936</v>
      </c>
      <c r="C150" t="s">
        <v>4937</v>
      </c>
      <c r="D150" t="s">
        <v>3795</v>
      </c>
      <c r="E150" t="s">
        <v>197</v>
      </c>
      <c r="F150" t="s">
        <v>3812</v>
      </c>
      <c r="G150" t="s">
        <v>820</v>
      </c>
      <c r="H150" t="s">
        <v>4938</v>
      </c>
      <c r="I150">
        <v>9</v>
      </c>
      <c r="J150" t="s">
        <v>4939</v>
      </c>
      <c r="K150">
        <v>1</v>
      </c>
      <c r="L150" t="s">
        <v>805</v>
      </c>
      <c r="M150" t="s">
        <v>508</v>
      </c>
      <c r="N150" t="s">
        <v>158</v>
      </c>
      <c r="O150" t="s">
        <v>510</v>
      </c>
      <c r="P150" t="s">
        <v>8</v>
      </c>
      <c r="Q150" t="s">
        <v>4570</v>
      </c>
      <c r="R150" t="s">
        <v>4940</v>
      </c>
      <c r="S150" t="s">
        <v>195</v>
      </c>
      <c r="T150" t="s">
        <v>4570</v>
      </c>
      <c r="U150" t="s">
        <v>4570</v>
      </c>
      <c r="V150" t="s">
        <v>4496</v>
      </c>
      <c r="W150" t="s">
        <v>4570</v>
      </c>
      <c r="X150" t="s">
        <v>5217</v>
      </c>
      <c r="Y150" t="s">
        <v>5218</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4943</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4944</v>
      </c>
      <c r="BF150" t="s">
        <v>4945</v>
      </c>
      <c r="BG150" t="s">
        <v>4957</v>
      </c>
      <c r="BH150" t="s">
        <v>4947</v>
      </c>
      <c r="BI150" t="s">
        <v>195</v>
      </c>
      <c r="BJ150" t="s">
        <v>195</v>
      </c>
      <c r="BK150" t="s">
        <v>3777</v>
      </c>
      <c r="BL150" t="s">
        <v>5219</v>
      </c>
      <c r="BM150" t="s">
        <v>4949</v>
      </c>
      <c r="BN150" t="s">
        <v>5186</v>
      </c>
      <c r="BO150" t="s">
        <v>4950</v>
      </c>
      <c r="BP150" s="440" t="str">
        <f t="shared" si="2"/>
        <v>WA.2378.EBA.957.101.B.524111</v>
      </c>
    </row>
    <row r="151" spans="1:68">
      <c r="A151" t="s">
        <v>4935</v>
      </c>
      <c r="B151" t="s">
        <v>4936</v>
      </c>
      <c r="C151" t="s">
        <v>4937</v>
      </c>
      <c r="D151" t="s">
        <v>3795</v>
      </c>
      <c r="E151" t="s">
        <v>197</v>
      </c>
      <c r="F151" t="s">
        <v>3812</v>
      </c>
      <c r="G151" t="s">
        <v>820</v>
      </c>
      <c r="H151" t="s">
        <v>4938</v>
      </c>
      <c r="I151">
        <v>9</v>
      </c>
      <c r="J151" t="s">
        <v>4959</v>
      </c>
      <c r="K151">
        <v>2</v>
      </c>
      <c r="L151" t="s">
        <v>805</v>
      </c>
      <c r="M151" t="s">
        <v>8</v>
      </c>
      <c r="N151" t="s">
        <v>1020</v>
      </c>
      <c r="O151" t="s">
        <v>510</v>
      </c>
      <c r="P151" t="s">
        <v>8</v>
      </c>
      <c r="Q151" t="s">
        <v>4570</v>
      </c>
      <c r="R151" t="s">
        <v>4940</v>
      </c>
      <c r="S151" t="s">
        <v>195</v>
      </c>
      <c r="T151" t="s">
        <v>4570</v>
      </c>
      <c r="U151" t="s">
        <v>4570</v>
      </c>
      <c r="V151" t="s">
        <v>4496</v>
      </c>
      <c r="W151" t="s">
        <v>4570</v>
      </c>
      <c r="X151" t="s">
        <v>5220</v>
      </c>
      <c r="Y151" t="s">
        <v>5221</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4943</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4962</v>
      </c>
      <c r="BG151" t="s">
        <v>4963</v>
      </c>
      <c r="BH151" t="s">
        <v>4947</v>
      </c>
      <c r="BI151" t="s">
        <v>195</v>
      </c>
      <c r="BJ151" t="s">
        <v>195</v>
      </c>
      <c r="BK151" t="s">
        <v>3777</v>
      </c>
      <c r="BL151" t="s">
        <v>5222</v>
      </c>
      <c r="BM151" t="s">
        <v>4949</v>
      </c>
      <c r="BN151" t="s">
        <v>5186</v>
      </c>
      <c r="BO151" t="s">
        <v>4950</v>
      </c>
      <c r="BP151" s="440" t="str">
        <f t="shared" si="2"/>
        <v>WA.2378.EBA.958.101.A.524111</v>
      </c>
    </row>
    <row r="152" spans="1:68">
      <c r="A152" t="s">
        <v>4935</v>
      </c>
      <c r="B152" t="s">
        <v>4936</v>
      </c>
      <c r="C152" t="s">
        <v>4937</v>
      </c>
      <c r="D152" t="s">
        <v>3795</v>
      </c>
      <c r="E152" t="s">
        <v>197</v>
      </c>
      <c r="F152" t="s">
        <v>3812</v>
      </c>
      <c r="G152" t="s">
        <v>820</v>
      </c>
      <c r="H152" t="s">
        <v>4938</v>
      </c>
      <c r="I152">
        <v>9</v>
      </c>
      <c r="J152" t="s">
        <v>4959</v>
      </c>
      <c r="K152">
        <v>2</v>
      </c>
      <c r="L152" t="s">
        <v>805</v>
      </c>
      <c r="M152" t="s">
        <v>8</v>
      </c>
      <c r="N152" t="s">
        <v>1020</v>
      </c>
      <c r="O152" t="s">
        <v>510</v>
      </c>
      <c r="P152" t="s">
        <v>8</v>
      </c>
      <c r="Q152" t="s">
        <v>4570</v>
      </c>
      <c r="R152" t="s">
        <v>4940</v>
      </c>
      <c r="S152" t="s">
        <v>195</v>
      </c>
      <c r="T152" t="s">
        <v>4570</v>
      </c>
      <c r="U152" t="s">
        <v>4570</v>
      </c>
      <c r="V152" t="s">
        <v>4951</v>
      </c>
      <c r="W152" t="s">
        <v>4496</v>
      </c>
      <c r="X152" t="s">
        <v>5223</v>
      </c>
      <c r="Y152" t="s">
        <v>5224</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4943</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4962</v>
      </c>
      <c r="BG152" t="s">
        <v>4963</v>
      </c>
      <c r="BH152" t="s">
        <v>4947</v>
      </c>
      <c r="BI152" t="s">
        <v>195</v>
      </c>
      <c r="BJ152" t="s">
        <v>195</v>
      </c>
      <c r="BK152" t="s">
        <v>3777</v>
      </c>
      <c r="BL152" t="s">
        <v>5225</v>
      </c>
      <c r="BM152" t="s">
        <v>4949</v>
      </c>
      <c r="BN152" t="s">
        <v>5186</v>
      </c>
      <c r="BO152" t="s">
        <v>4950</v>
      </c>
      <c r="BP152" s="440" t="str">
        <f t="shared" si="2"/>
        <v>WA.2378.EBA.958.101.A.524111</v>
      </c>
    </row>
    <row r="153" spans="1:68">
      <c r="A153" t="s">
        <v>4935</v>
      </c>
      <c r="B153" t="s">
        <v>4936</v>
      </c>
      <c r="C153" t="s">
        <v>4937</v>
      </c>
      <c r="D153" t="s">
        <v>3795</v>
      </c>
      <c r="E153" t="s">
        <v>197</v>
      </c>
      <c r="F153" t="s">
        <v>3812</v>
      </c>
      <c r="G153" t="s">
        <v>820</v>
      </c>
      <c r="H153" t="s">
        <v>4938</v>
      </c>
      <c r="I153">
        <v>9</v>
      </c>
      <c r="J153" t="s">
        <v>4959</v>
      </c>
      <c r="K153">
        <v>2</v>
      </c>
      <c r="L153" t="s">
        <v>1081</v>
      </c>
      <c r="M153" t="s">
        <v>8</v>
      </c>
      <c r="N153" t="s">
        <v>1082</v>
      </c>
      <c r="O153" t="s">
        <v>510</v>
      </c>
      <c r="P153" t="s">
        <v>8</v>
      </c>
      <c r="Q153" t="s">
        <v>4570</v>
      </c>
      <c r="R153" t="s">
        <v>4940</v>
      </c>
      <c r="S153" t="s">
        <v>195</v>
      </c>
      <c r="T153" t="s">
        <v>4570</v>
      </c>
      <c r="U153" t="s">
        <v>4570</v>
      </c>
      <c r="V153" t="s">
        <v>4496</v>
      </c>
      <c r="W153" t="s">
        <v>4570</v>
      </c>
      <c r="X153" t="s">
        <v>5226</v>
      </c>
      <c r="Y153" t="s">
        <v>5227</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4943</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5118</v>
      </c>
      <c r="BG153" t="s">
        <v>5119</v>
      </c>
      <c r="BH153" t="s">
        <v>4947</v>
      </c>
      <c r="BI153" t="s">
        <v>195</v>
      </c>
      <c r="BJ153" t="s">
        <v>195</v>
      </c>
      <c r="BK153" t="s">
        <v>3777</v>
      </c>
      <c r="BL153" t="s">
        <v>5228</v>
      </c>
      <c r="BM153" t="s">
        <v>4949</v>
      </c>
      <c r="BN153" t="s">
        <v>5186</v>
      </c>
      <c r="BO153" t="s">
        <v>4950</v>
      </c>
      <c r="BP153" s="440" t="str">
        <f t="shared" si="2"/>
        <v>WA.2378.EBA.958.102.A.524111</v>
      </c>
    </row>
    <row r="154" spans="1:68">
      <c r="A154" t="s">
        <v>4935</v>
      </c>
      <c r="B154" t="s">
        <v>4936</v>
      </c>
      <c r="C154" t="s">
        <v>4937</v>
      </c>
      <c r="D154" t="s">
        <v>3795</v>
      </c>
      <c r="E154" t="s">
        <v>197</v>
      </c>
      <c r="F154" t="s">
        <v>3812</v>
      </c>
      <c r="G154" t="s">
        <v>820</v>
      </c>
      <c r="H154" t="s">
        <v>4938</v>
      </c>
      <c r="I154">
        <v>9</v>
      </c>
      <c r="J154" t="s">
        <v>4959</v>
      </c>
      <c r="K154">
        <v>2</v>
      </c>
      <c r="L154" t="s">
        <v>1111</v>
      </c>
      <c r="M154" t="s">
        <v>8</v>
      </c>
      <c r="N154" t="s">
        <v>72</v>
      </c>
      <c r="O154" t="s">
        <v>510</v>
      </c>
      <c r="P154" t="s">
        <v>8</v>
      </c>
      <c r="Q154" t="s">
        <v>4570</v>
      </c>
      <c r="R154" t="s">
        <v>4940</v>
      </c>
      <c r="S154" t="s">
        <v>195</v>
      </c>
      <c r="T154" t="s">
        <v>4570</v>
      </c>
      <c r="U154" t="s">
        <v>4570</v>
      </c>
      <c r="V154" t="s">
        <v>4496</v>
      </c>
      <c r="W154" t="s">
        <v>4570</v>
      </c>
      <c r="X154" t="s">
        <v>5229</v>
      </c>
      <c r="Y154" t="s">
        <v>5230</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4943</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4967</v>
      </c>
      <c r="BG154" t="s">
        <v>4968</v>
      </c>
      <c r="BH154" t="s">
        <v>4947</v>
      </c>
      <c r="BI154" t="s">
        <v>195</v>
      </c>
      <c r="BJ154" t="s">
        <v>195</v>
      </c>
      <c r="BK154" t="s">
        <v>3777</v>
      </c>
      <c r="BL154" t="s">
        <v>5231</v>
      </c>
      <c r="BM154" t="s">
        <v>4949</v>
      </c>
      <c r="BN154" t="s">
        <v>5186</v>
      </c>
      <c r="BO154" t="s">
        <v>4950</v>
      </c>
      <c r="BP154" s="440" t="str">
        <f t="shared" si="2"/>
        <v>WA.2378.EBA.958.111.A.524111</v>
      </c>
    </row>
    <row r="155" spans="1:68">
      <c r="A155" t="s">
        <v>4935</v>
      </c>
      <c r="B155" t="s">
        <v>4936</v>
      </c>
      <c r="C155" t="s">
        <v>4937</v>
      </c>
      <c r="D155" t="s">
        <v>3795</v>
      </c>
      <c r="E155" t="s">
        <v>197</v>
      </c>
      <c r="F155" t="s">
        <v>3812</v>
      </c>
      <c r="G155" t="s">
        <v>820</v>
      </c>
      <c r="H155" t="s">
        <v>4938</v>
      </c>
      <c r="I155">
        <v>9</v>
      </c>
      <c r="J155" t="s">
        <v>4959</v>
      </c>
      <c r="K155">
        <v>2</v>
      </c>
      <c r="L155" t="s">
        <v>1111</v>
      </c>
      <c r="M155" t="s">
        <v>508</v>
      </c>
      <c r="N155" t="s">
        <v>74</v>
      </c>
      <c r="O155" t="s">
        <v>510</v>
      </c>
      <c r="P155" t="s">
        <v>8</v>
      </c>
      <c r="Q155" t="s">
        <v>4570</v>
      </c>
      <c r="R155" t="s">
        <v>4940</v>
      </c>
      <c r="S155" t="s">
        <v>195</v>
      </c>
      <c r="T155" t="s">
        <v>4570</v>
      </c>
      <c r="U155" t="s">
        <v>4570</v>
      </c>
      <c r="V155" t="s">
        <v>4496</v>
      </c>
      <c r="W155" t="s">
        <v>4570</v>
      </c>
      <c r="X155" t="s">
        <v>5232</v>
      </c>
      <c r="Y155" t="s">
        <v>5233</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4943</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4967</v>
      </c>
      <c r="BG155" t="s">
        <v>4972</v>
      </c>
      <c r="BH155" t="s">
        <v>4947</v>
      </c>
      <c r="BI155" t="s">
        <v>195</v>
      </c>
      <c r="BJ155" t="s">
        <v>195</v>
      </c>
      <c r="BK155" t="s">
        <v>3777</v>
      </c>
      <c r="BL155" t="s">
        <v>5234</v>
      </c>
      <c r="BM155" t="s">
        <v>4949</v>
      </c>
      <c r="BN155" t="s">
        <v>5186</v>
      </c>
      <c r="BO155" t="s">
        <v>4950</v>
      </c>
      <c r="BP155" s="440" t="str">
        <f t="shared" si="2"/>
        <v>WA.2378.EBA.958.111.B.524111</v>
      </c>
    </row>
    <row r="156" spans="1:68">
      <c r="A156" t="s">
        <v>4935</v>
      </c>
      <c r="B156" t="s">
        <v>4936</v>
      </c>
      <c r="C156" t="s">
        <v>4937</v>
      </c>
      <c r="D156" t="s">
        <v>3795</v>
      </c>
      <c r="E156" t="s">
        <v>197</v>
      </c>
      <c r="F156" t="s">
        <v>3812</v>
      </c>
      <c r="G156" t="s">
        <v>820</v>
      </c>
      <c r="H156" t="s">
        <v>4938</v>
      </c>
      <c r="I156">
        <v>9</v>
      </c>
      <c r="J156" t="s">
        <v>4974</v>
      </c>
      <c r="K156">
        <v>1</v>
      </c>
      <c r="L156" t="s">
        <v>805</v>
      </c>
      <c r="M156" t="s">
        <v>8</v>
      </c>
      <c r="N156" t="s">
        <v>159</v>
      </c>
      <c r="O156" t="s">
        <v>510</v>
      </c>
      <c r="P156" t="s">
        <v>8</v>
      </c>
      <c r="Q156" t="s">
        <v>4570</v>
      </c>
      <c r="R156" t="s">
        <v>4940</v>
      </c>
      <c r="S156" t="s">
        <v>195</v>
      </c>
      <c r="T156" t="s">
        <v>4570</v>
      </c>
      <c r="U156" t="s">
        <v>4570</v>
      </c>
      <c r="V156" t="s">
        <v>4496</v>
      </c>
      <c r="W156" t="s">
        <v>4570</v>
      </c>
      <c r="X156" t="s">
        <v>5235</v>
      </c>
      <c r="Y156" t="s">
        <v>5236</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4943</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4977</v>
      </c>
      <c r="BF156" t="s">
        <v>4978</v>
      </c>
      <c r="BG156" t="s">
        <v>4979</v>
      </c>
      <c r="BH156" t="s">
        <v>4947</v>
      </c>
      <c r="BI156" t="s">
        <v>195</v>
      </c>
      <c r="BJ156" t="s">
        <v>195</v>
      </c>
      <c r="BK156" t="s">
        <v>3777</v>
      </c>
      <c r="BL156" t="s">
        <v>5237</v>
      </c>
      <c r="BM156" t="s">
        <v>4949</v>
      </c>
      <c r="BN156" t="s">
        <v>5186</v>
      </c>
      <c r="BO156" t="s">
        <v>4950</v>
      </c>
      <c r="BP156" s="440" t="str">
        <f t="shared" si="2"/>
        <v>WA.2378.EBA.960.101.A.524111</v>
      </c>
    </row>
    <row r="157" spans="1:68">
      <c r="A157" t="s">
        <v>4935</v>
      </c>
      <c r="B157" t="s">
        <v>4936</v>
      </c>
      <c r="C157" t="s">
        <v>4937</v>
      </c>
      <c r="D157" t="s">
        <v>3795</v>
      </c>
      <c r="E157" t="s">
        <v>197</v>
      </c>
      <c r="F157" t="s">
        <v>3812</v>
      </c>
      <c r="G157" t="s">
        <v>820</v>
      </c>
      <c r="H157" t="s">
        <v>4938</v>
      </c>
      <c r="I157">
        <v>9</v>
      </c>
      <c r="J157" t="s">
        <v>4974</v>
      </c>
      <c r="K157">
        <v>1</v>
      </c>
      <c r="L157" t="s">
        <v>805</v>
      </c>
      <c r="M157" t="s">
        <v>508</v>
      </c>
      <c r="N157" t="s">
        <v>160</v>
      </c>
      <c r="O157" t="s">
        <v>510</v>
      </c>
      <c r="P157" t="s">
        <v>8</v>
      </c>
      <c r="Q157" t="s">
        <v>4570</v>
      </c>
      <c r="R157" t="s">
        <v>4940</v>
      </c>
      <c r="S157" t="s">
        <v>195</v>
      </c>
      <c r="T157" t="s">
        <v>4570</v>
      </c>
      <c r="U157" t="s">
        <v>4570</v>
      </c>
      <c r="V157" t="s">
        <v>4496</v>
      </c>
      <c r="W157" t="s">
        <v>4570</v>
      </c>
      <c r="X157" t="s">
        <v>5238</v>
      </c>
      <c r="Y157" t="s">
        <v>5239</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4943</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4977</v>
      </c>
      <c r="BF157" t="s">
        <v>4978</v>
      </c>
      <c r="BG157" t="s">
        <v>4983</v>
      </c>
      <c r="BH157" t="s">
        <v>4947</v>
      </c>
      <c r="BI157" t="s">
        <v>195</v>
      </c>
      <c r="BJ157" t="s">
        <v>195</v>
      </c>
      <c r="BK157" t="s">
        <v>3777</v>
      </c>
      <c r="BL157" t="s">
        <v>5240</v>
      </c>
      <c r="BM157" t="s">
        <v>4949</v>
      </c>
      <c r="BN157" t="s">
        <v>5186</v>
      </c>
      <c r="BO157" t="s">
        <v>4950</v>
      </c>
      <c r="BP157" s="440" t="str">
        <f t="shared" si="2"/>
        <v>WA.2378.EBA.960.101.B.524111</v>
      </c>
    </row>
    <row r="158" spans="1:68">
      <c r="A158" t="s">
        <v>4935</v>
      </c>
      <c r="B158" t="s">
        <v>4936</v>
      </c>
      <c r="C158" t="s">
        <v>4937</v>
      </c>
      <c r="D158" t="s">
        <v>3795</v>
      </c>
      <c r="E158" t="s">
        <v>197</v>
      </c>
      <c r="F158" t="s">
        <v>3812</v>
      </c>
      <c r="G158" t="s">
        <v>820</v>
      </c>
      <c r="H158" t="s">
        <v>4938</v>
      </c>
      <c r="I158">
        <v>9</v>
      </c>
      <c r="J158" t="s">
        <v>4974</v>
      </c>
      <c r="K158">
        <v>1</v>
      </c>
      <c r="L158" t="s">
        <v>1081</v>
      </c>
      <c r="M158" t="s">
        <v>8</v>
      </c>
      <c r="N158" t="s">
        <v>161</v>
      </c>
      <c r="O158" t="s">
        <v>510</v>
      </c>
      <c r="P158" t="s">
        <v>8</v>
      </c>
      <c r="Q158" t="s">
        <v>4570</v>
      </c>
      <c r="R158" t="s">
        <v>4940</v>
      </c>
      <c r="S158" t="s">
        <v>195</v>
      </c>
      <c r="T158" t="s">
        <v>4570</v>
      </c>
      <c r="U158" t="s">
        <v>4570</v>
      </c>
      <c r="V158" t="s">
        <v>4496</v>
      </c>
      <c r="W158" t="s">
        <v>4570</v>
      </c>
      <c r="X158" t="s">
        <v>5241</v>
      </c>
      <c r="Y158" t="s">
        <v>5242</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4943</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4977</v>
      </c>
      <c r="BF158" t="s">
        <v>4987</v>
      </c>
      <c r="BG158" t="s">
        <v>4988</v>
      </c>
      <c r="BH158" t="s">
        <v>4947</v>
      </c>
      <c r="BI158" t="s">
        <v>195</v>
      </c>
      <c r="BJ158" t="s">
        <v>195</v>
      </c>
      <c r="BK158" t="s">
        <v>3777</v>
      </c>
      <c r="BL158" t="s">
        <v>5243</v>
      </c>
      <c r="BM158" t="s">
        <v>4949</v>
      </c>
      <c r="BN158" t="s">
        <v>5186</v>
      </c>
      <c r="BO158" t="s">
        <v>4950</v>
      </c>
      <c r="BP158" s="440" t="str">
        <f t="shared" si="2"/>
        <v>WA.2378.EBA.960.102.A.524111</v>
      </c>
    </row>
    <row r="159" spans="1:68">
      <c r="A159" t="s">
        <v>4935</v>
      </c>
      <c r="B159" t="s">
        <v>4936</v>
      </c>
      <c r="C159" t="s">
        <v>4937</v>
      </c>
      <c r="D159" t="s">
        <v>3795</v>
      </c>
      <c r="E159" t="s">
        <v>197</v>
      </c>
      <c r="F159" t="s">
        <v>3812</v>
      </c>
      <c r="G159" t="s">
        <v>820</v>
      </c>
      <c r="H159" t="s">
        <v>4938</v>
      </c>
      <c r="I159">
        <v>9</v>
      </c>
      <c r="J159" t="s">
        <v>4974</v>
      </c>
      <c r="K159">
        <v>1</v>
      </c>
      <c r="L159" t="s">
        <v>1081</v>
      </c>
      <c r="M159" t="s">
        <v>508</v>
      </c>
      <c r="N159" t="s">
        <v>1235</v>
      </c>
      <c r="O159" t="s">
        <v>510</v>
      </c>
      <c r="P159" t="s">
        <v>8</v>
      </c>
      <c r="Q159" t="s">
        <v>4570</v>
      </c>
      <c r="R159" t="s">
        <v>4940</v>
      </c>
      <c r="S159" t="s">
        <v>195</v>
      </c>
      <c r="T159" t="s">
        <v>4570</v>
      </c>
      <c r="U159" t="s">
        <v>4570</v>
      </c>
      <c r="V159" t="s">
        <v>4496</v>
      </c>
      <c r="W159" t="s">
        <v>4570</v>
      </c>
      <c r="X159" t="s">
        <v>5244</v>
      </c>
      <c r="Y159" t="s">
        <v>5245</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4943</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4977</v>
      </c>
      <c r="BF159" t="s">
        <v>4987</v>
      </c>
      <c r="BG159" t="s">
        <v>4992</v>
      </c>
      <c r="BH159" t="s">
        <v>4947</v>
      </c>
      <c r="BI159" t="s">
        <v>195</v>
      </c>
      <c r="BJ159" t="s">
        <v>195</v>
      </c>
      <c r="BK159" t="s">
        <v>3777</v>
      </c>
      <c r="BL159" t="s">
        <v>5246</v>
      </c>
      <c r="BM159" t="s">
        <v>4949</v>
      </c>
      <c r="BN159" t="s">
        <v>5186</v>
      </c>
      <c r="BO159" t="s">
        <v>4950</v>
      </c>
      <c r="BP159" s="440" t="str">
        <f t="shared" si="2"/>
        <v>WA.2378.EBA.960.102.B.524111</v>
      </c>
    </row>
    <row r="160" spans="1:68">
      <c r="A160" t="s">
        <v>4935</v>
      </c>
      <c r="B160" t="s">
        <v>4936</v>
      </c>
      <c r="C160" t="s">
        <v>4937</v>
      </c>
      <c r="D160" t="s">
        <v>3795</v>
      </c>
      <c r="E160" t="s">
        <v>197</v>
      </c>
      <c r="F160" t="s">
        <v>3812</v>
      </c>
      <c r="G160" t="s">
        <v>820</v>
      </c>
      <c r="H160" t="s">
        <v>4938</v>
      </c>
      <c r="I160">
        <v>9</v>
      </c>
      <c r="J160" t="s">
        <v>4994</v>
      </c>
      <c r="K160">
        <v>2</v>
      </c>
      <c r="L160" t="s">
        <v>805</v>
      </c>
      <c r="M160" t="s">
        <v>8</v>
      </c>
      <c r="N160" t="s">
        <v>1541</v>
      </c>
      <c r="O160" t="s">
        <v>510</v>
      </c>
      <c r="P160" t="s">
        <v>8</v>
      </c>
      <c r="Q160" t="s">
        <v>4570</v>
      </c>
      <c r="R160" t="s">
        <v>4940</v>
      </c>
      <c r="S160" t="s">
        <v>195</v>
      </c>
      <c r="T160" t="s">
        <v>4570</v>
      </c>
      <c r="U160" t="s">
        <v>4570</v>
      </c>
      <c r="V160" t="s">
        <v>4496</v>
      </c>
      <c r="W160" t="s">
        <v>4570</v>
      </c>
      <c r="X160" t="s">
        <v>5247</v>
      </c>
      <c r="Y160" t="s">
        <v>5248</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4943</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4997</v>
      </c>
      <c r="BF160" t="s">
        <v>4998</v>
      </c>
      <c r="BG160" t="s">
        <v>4999</v>
      </c>
      <c r="BH160" t="s">
        <v>4947</v>
      </c>
      <c r="BI160" t="s">
        <v>195</v>
      </c>
      <c r="BJ160" t="s">
        <v>195</v>
      </c>
      <c r="BK160" t="s">
        <v>3777</v>
      </c>
      <c r="BL160" t="s">
        <v>5249</v>
      </c>
      <c r="BM160" t="s">
        <v>4949</v>
      </c>
      <c r="BN160" t="s">
        <v>5186</v>
      </c>
      <c r="BO160" t="s">
        <v>4950</v>
      </c>
      <c r="BP160" s="440" t="str">
        <f t="shared" si="2"/>
        <v>WA.2378.EBA.963.101.A.524111</v>
      </c>
    </row>
    <row r="161" spans="1:68">
      <c r="A161" t="s">
        <v>5010</v>
      </c>
      <c r="B161" t="s">
        <v>4936</v>
      </c>
      <c r="C161" t="s">
        <v>4937</v>
      </c>
      <c r="D161" t="s">
        <v>3795</v>
      </c>
      <c r="E161" t="s">
        <v>197</v>
      </c>
      <c r="F161" t="s">
        <v>3812</v>
      </c>
      <c r="G161" t="s">
        <v>820</v>
      </c>
      <c r="H161" t="s">
        <v>4938</v>
      </c>
      <c r="I161">
        <v>9</v>
      </c>
      <c r="J161" t="s">
        <v>4939</v>
      </c>
      <c r="K161">
        <v>1</v>
      </c>
      <c r="L161" t="s">
        <v>805</v>
      </c>
      <c r="M161" t="s">
        <v>8</v>
      </c>
      <c r="N161" t="s">
        <v>972</v>
      </c>
      <c r="O161" t="s">
        <v>510</v>
      </c>
      <c r="P161" t="s">
        <v>8</v>
      </c>
      <c r="Q161" t="s">
        <v>4570</v>
      </c>
      <c r="R161" t="s">
        <v>4940</v>
      </c>
      <c r="S161" t="s">
        <v>195</v>
      </c>
      <c r="T161" t="s">
        <v>4570</v>
      </c>
      <c r="U161" t="s">
        <v>4570</v>
      </c>
      <c r="V161" t="s">
        <v>4496</v>
      </c>
      <c r="W161" t="s">
        <v>4570</v>
      </c>
      <c r="X161" t="s">
        <v>5214</v>
      </c>
      <c r="Y161" t="s">
        <v>5215</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5011</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4944</v>
      </c>
      <c r="BF161" t="s">
        <v>4945</v>
      </c>
      <c r="BG161" t="s">
        <v>4946</v>
      </c>
      <c r="BH161" t="s">
        <v>4947</v>
      </c>
      <c r="BI161" t="s">
        <v>195</v>
      </c>
      <c r="BJ161" t="s">
        <v>195</v>
      </c>
      <c r="BK161" t="s">
        <v>3777</v>
      </c>
      <c r="BL161" t="s">
        <v>5216</v>
      </c>
      <c r="BM161" t="s">
        <v>4949</v>
      </c>
      <c r="BN161" t="s">
        <v>5186</v>
      </c>
      <c r="BO161" t="s">
        <v>4950</v>
      </c>
      <c r="BP161" s="440" t="str">
        <f t="shared" si="2"/>
        <v>WA.2378.EBA.957.101.A.524111</v>
      </c>
    </row>
    <row r="162" spans="1:68">
      <c r="A162" t="s">
        <v>5010</v>
      </c>
      <c r="B162" t="s">
        <v>4936</v>
      </c>
      <c r="C162" t="s">
        <v>4937</v>
      </c>
      <c r="D162" t="s">
        <v>3795</v>
      </c>
      <c r="E162" t="s">
        <v>197</v>
      </c>
      <c r="F162" t="s">
        <v>3812</v>
      </c>
      <c r="G162" t="s">
        <v>820</v>
      </c>
      <c r="H162" t="s">
        <v>4938</v>
      </c>
      <c r="I162">
        <v>9</v>
      </c>
      <c r="J162" t="s">
        <v>4939</v>
      </c>
      <c r="K162">
        <v>1</v>
      </c>
      <c r="L162" t="s">
        <v>805</v>
      </c>
      <c r="M162" t="s">
        <v>508</v>
      </c>
      <c r="N162" t="s">
        <v>158</v>
      </c>
      <c r="O162" t="s">
        <v>510</v>
      </c>
      <c r="P162" t="s">
        <v>8</v>
      </c>
      <c r="Q162" t="s">
        <v>4570</v>
      </c>
      <c r="R162" t="s">
        <v>4940</v>
      </c>
      <c r="S162" t="s">
        <v>195</v>
      </c>
      <c r="T162" t="s">
        <v>4570</v>
      </c>
      <c r="U162" t="s">
        <v>4570</v>
      </c>
      <c r="V162" t="s">
        <v>4496</v>
      </c>
      <c r="W162" t="s">
        <v>4570</v>
      </c>
      <c r="X162" t="s">
        <v>5217</v>
      </c>
      <c r="Y162" t="s">
        <v>5218</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5011</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4944</v>
      </c>
      <c r="BF162" t="s">
        <v>4945</v>
      </c>
      <c r="BG162" t="s">
        <v>4957</v>
      </c>
      <c r="BH162" t="s">
        <v>4947</v>
      </c>
      <c r="BI162" t="s">
        <v>195</v>
      </c>
      <c r="BJ162" t="s">
        <v>195</v>
      </c>
      <c r="BK162" t="s">
        <v>3777</v>
      </c>
      <c r="BL162" t="s">
        <v>5219</v>
      </c>
      <c r="BM162" t="s">
        <v>4949</v>
      </c>
      <c r="BN162" t="s">
        <v>5186</v>
      </c>
      <c r="BO162" t="s">
        <v>4950</v>
      </c>
      <c r="BP162" s="440" t="str">
        <f t="shared" si="2"/>
        <v>WA.2378.EBA.957.101.B.524111</v>
      </c>
    </row>
    <row r="163" spans="1:68">
      <c r="A163" t="s">
        <v>5010</v>
      </c>
      <c r="B163" t="s">
        <v>4936</v>
      </c>
      <c r="C163" t="s">
        <v>4937</v>
      </c>
      <c r="D163" t="s">
        <v>3795</v>
      </c>
      <c r="E163" t="s">
        <v>197</v>
      </c>
      <c r="F163" t="s">
        <v>3812</v>
      </c>
      <c r="G163" t="s">
        <v>820</v>
      </c>
      <c r="H163" t="s">
        <v>4938</v>
      </c>
      <c r="I163">
        <v>9</v>
      </c>
      <c r="J163" t="s">
        <v>4959</v>
      </c>
      <c r="K163">
        <v>2</v>
      </c>
      <c r="L163" t="s">
        <v>805</v>
      </c>
      <c r="M163" t="s">
        <v>8</v>
      </c>
      <c r="N163" t="s">
        <v>1020</v>
      </c>
      <c r="O163" t="s">
        <v>510</v>
      </c>
      <c r="P163" t="s">
        <v>8</v>
      </c>
      <c r="Q163" t="s">
        <v>4570</v>
      </c>
      <c r="R163" t="s">
        <v>4940</v>
      </c>
      <c r="S163" t="s">
        <v>195</v>
      </c>
      <c r="T163" t="s">
        <v>4570</v>
      </c>
      <c r="U163" t="s">
        <v>4570</v>
      </c>
      <c r="V163" t="s">
        <v>4496</v>
      </c>
      <c r="W163" t="s">
        <v>4570</v>
      </c>
      <c r="X163" t="s">
        <v>5220</v>
      </c>
      <c r="Y163" t="s">
        <v>5221</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5011</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4962</v>
      </c>
      <c r="BG163" t="s">
        <v>4963</v>
      </c>
      <c r="BH163" t="s">
        <v>4947</v>
      </c>
      <c r="BI163" t="s">
        <v>195</v>
      </c>
      <c r="BJ163" t="s">
        <v>195</v>
      </c>
      <c r="BK163" t="s">
        <v>3777</v>
      </c>
      <c r="BL163" t="s">
        <v>5222</v>
      </c>
      <c r="BM163" t="s">
        <v>4949</v>
      </c>
      <c r="BN163" t="s">
        <v>5186</v>
      </c>
      <c r="BO163" t="s">
        <v>4950</v>
      </c>
      <c r="BP163" s="440" t="str">
        <f t="shared" si="2"/>
        <v>WA.2378.EBA.958.101.A.524111</v>
      </c>
    </row>
    <row r="164" spans="1:68">
      <c r="A164" t="s">
        <v>5010</v>
      </c>
      <c r="B164" t="s">
        <v>4936</v>
      </c>
      <c r="C164" t="s">
        <v>4937</v>
      </c>
      <c r="D164" t="s">
        <v>3795</v>
      </c>
      <c r="E164" t="s">
        <v>197</v>
      </c>
      <c r="F164" t="s">
        <v>3812</v>
      </c>
      <c r="G164" t="s">
        <v>820</v>
      </c>
      <c r="H164" t="s">
        <v>4938</v>
      </c>
      <c r="I164">
        <v>9</v>
      </c>
      <c r="J164" t="s">
        <v>4959</v>
      </c>
      <c r="K164">
        <v>2</v>
      </c>
      <c r="L164" t="s">
        <v>805</v>
      </c>
      <c r="M164" t="s">
        <v>8</v>
      </c>
      <c r="N164" t="s">
        <v>1020</v>
      </c>
      <c r="O164" t="s">
        <v>510</v>
      </c>
      <c r="P164" t="s">
        <v>8</v>
      </c>
      <c r="Q164" t="s">
        <v>4570</v>
      </c>
      <c r="R164" t="s">
        <v>4940</v>
      </c>
      <c r="S164" t="s">
        <v>195</v>
      </c>
      <c r="T164" t="s">
        <v>4570</v>
      </c>
      <c r="U164" t="s">
        <v>4570</v>
      </c>
      <c r="V164" t="s">
        <v>4951</v>
      </c>
      <c r="W164" t="s">
        <v>4496</v>
      </c>
      <c r="X164" t="s">
        <v>5223</v>
      </c>
      <c r="Y164" t="s">
        <v>5224</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5011</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4962</v>
      </c>
      <c r="BG164" t="s">
        <v>4963</v>
      </c>
      <c r="BH164" t="s">
        <v>4947</v>
      </c>
      <c r="BI164" t="s">
        <v>195</v>
      </c>
      <c r="BJ164" t="s">
        <v>195</v>
      </c>
      <c r="BK164" t="s">
        <v>3777</v>
      </c>
      <c r="BL164" t="s">
        <v>5225</v>
      </c>
      <c r="BM164" t="s">
        <v>4949</v>
      </c>
      <c r="BN164" t="s">
        <v>5186</v>
      </c>
      <c r="BO164" t="s">
        <v>4950</v>
      </c>
      <c r="BP164" s="440" t="str">
        <f t="shared" si="2"/>
        <v>WA.2378.EBA.958.101.A.524111</v>
      </c>
    </row>
    <row r="165" spans="1:68">
      <c r="A165" t="s">
        <v>5010</v>
      </c>
      <c r="B165" t="s">
        <v>4936</v>
      </c>
      <c r="C165" t="s">
        <v>4937</v>
      </c>
      <c r="D165" t="s">
        <v>3795</v>
      </c>
      <c r="E165" t="s">
        <v>197</v>
      </c>
      <c r="F165" t="s">
        <v>3812</v>
      </c>
      <c r="G165" t="s">
        <v>820</v>
      </c>
      <c r="H165" t="s">
        <v>4938</v>
      </c>
      <c r="I165">
        <v>9</v>
      </c>
      <c r="J165" t="s">
        <v>4959</v>
      </c>
      <c r="K165">
        <v>2</v>
      </c>
      <c r="L165" t="s">
        <v>1081</v>
      </c>
      <c r="M165" t="s">
        <v>8</v>
      </c>
      <c r="N165" t="s">
        <v>1082</v>
      </c>
      <c r="O165" t="s">
        <v>510</v>
      </c>
      <c r="P165" t="s">
        <v>8</v>
      </c>
      <c r="Q165" t="s">
        <v>4570</v>
      </c>
      <c r="R165" t="s">
        <v>4940</v>
      </c>
      <c r="S165" t="s">
        <v>195</v>
      </c>
      <c r="T165" t="s">
        <v>4570</v>
      </c>
      <c r="U165" t="s">
        <v>4570</v>
      </c>
      <c r="V165" t="s">
        <v>4496</v>
      </c>
      <c r="W165" t="s">
        <v>4570</v>
      </c>
      <c r="X165" t="s">
        <v>5226</v>
      </c>
      <c r="Y165" t="s">
        <v>5227</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5011</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5118</v>
      </c>
      <c r="BG165" t="s">
        <v>5119</v>
      </c>
      <c r="BH165" t="s">
        <v>4947</v>
      </c>
      <c r="BI165" t="s">
        <v>195</v>
      </c>
      <c r="BJ165" t="s">
        <v>195</v>
      </c>
      <c r="BK165" t="s">
        <v>3777</v>
      </c>
      <c r="BL165" t="s">
        <v>5228</v>
      </c>
      <c r="BM165" t="s">
        <v>4949</v>
      </c>
      <c r="BN165" t="s">
        <v>5186</v>
      </c>
      <c r="BO165" t="s">
        <v>4950</v>
      </c>
      <c r="BP165" s="440" t="str">
        <f t="shared" si="2"/>
        <v>WA.2378.EBA.958.102.A.524111</v>
      </c>
    </row>
    <row r="166" spans="1:68">
      <c r="A166" t="s">
        <v>5010</v>
      </c>
      <c r="B166" t="s">
        <v>4936</v>
      </c>
      <c r="C166" t="s">
        <v>4937</v>
      </c>
      <c r="D166" t="s">
        <v>3795</v>
      </c>
      <c r="E166" t="s">
        <v>197</v>
      </c>
      <c r="F166" t="s">
        <v>3812</v>
      </c>
      <c r="G166" t="s">
        <v>820</v>
      </c>
      <c r="H166" t="s">
        <v>4938</v>
      </c>
      <c r="I166">
        <v>9</v>
      </c>
      <c r="J166" t="s">
        <v>4959</v>
      </c>
      <c r="K166">
        <v>2</v>
      </c>
      <c r="L166" t="s">
        <v>1111</v>
      </c>
      <c r="M166" t="s">
        <v>8</v>
      </c>
      <c r="N166" t="s">
        <v>72</v>
      </c>
      <c r="O166" t="s">
        <v>510</v>
      </c>
      <c r="P166" t="s">
        <v>8</v>
      </c>
      <c r="Q166" t="s">
        <v>4570</v>
      </c>
      <c r="R166" t="s">
        <v>4940</v>
      </c>
      <c r="S166" t="s">
        <v>195</v>
      </c>
      <c r="T166" t="s">
        <v>4570</v>
      </c>
      <c r="U166" t="s">
        <v>4570</v>
      </c>
      <c r="V166" t="s">
        <v>4496</v>
      </c>
      <c r="W166" t="s">
        <v>4570</v>
      </c>
      <c r="X166" t="s">
        <v>5229</v>
      </c>
      <c r="Y166" t="s">
        <v>5230</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5011</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4967</v>
      </c>
      <c r="BG166" t="s">
        <v>4968</v>
      </c>
      <c r="BH166" t="s">
        <v>4947</v>
      </c>
      <c r="BI166" t="s">
        <v>195</v>
      </c>
      <c r="BJ166" t="s">
        <v>195</v>
      </c>
      <c r="BK166" t="s">
        <v>3777</v>
      </c>
      <c r="BL166" t="s">
        <v>5231</v>
      </c>
      <c r="BM166" t="s">
        <v>4949</v>
      </c>
      <c r="BN166" t="s">
        <v>5186</v>
      </c>
      <c r="BO166" t="s">
        <v>4950</v>
      </c>
      <c r="BP166" s="440" t="str">
        <f t="shared" si="2"/>
        <v>WA.2378.EBA.958.111.A.524111</v>
      </c>
    </row>
    <row r="167" spans="1:68">
      <c r="A167" t="s">
        <v>5010</v>
      </c>
      <c r="B167" t="s">
        <v>4936</v>
      </c>
      <c r="C167" t="s">
        <v>4937</v>
      </c>
      <c r="D167" t="s">
        <v>3795</v>
      </c>
      <c r="E167" t="s">
        <v>197</v>
      </c>
      <c r="F167" t="s">
        <v>3812</v>
      </c>
      <c r="G167" t="s">
        <v>820</v>
      </c>
      <c r="H167" t="s">
        <v>4938</v>
      </c>
      <c r="I167">
        <v>9</v>
      </c>
      <c r="J167" t="s">
        <v>4959</v>
      </c>
      <c r="K167">
        <v>2</v>
      </c>
      <c r="L167" t="s">
        <v>1111</v>
      </c>
      <c r="M167" t="s">
        <v>508</v>
      </c>
      <c r="N167" t="s">
        <v>74</v>
      </c>
      <c r="O167" t="s">
        <v>510</v>
      </c>
      <c r="P167" t="s">
        <v>8</v>
      </c>
      <c r="Q167" t="s">
        <v>4570</v>
      </c>
      <c r="R167" t="s">
        <v>4940</v>
      </c>
      <c r="S167" t="s">
        <v>195</v>
      </c>
      <c r="T167" t="s">
        <v>4570</v>
      </c>
      <c r="U167" t="s">
        <v>4570</v>
      </c>
      <c r="V167" t="s">
        <v>4496</v>
      </c>
      <c r="W167" t="s">
        <v>4570</v>
      </c>
      <c r="X167" t="s">
        <v>5232</v>
      </c>
      <c r="Y167" t="s">
        <v>5233</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5011</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4967</v>
      </c>
      <c r="BG167" t="s">
        <v>4972</v>
      </c>
      <c r="BH167" t="s">
        <v>4947</v>
      </c>
      <c r="BI167" t="s">
        <v>195</v>
      </c>
      <c r="BJ167" t="s">
        <v>195</v>
      </c>
      <c r="BK167" t="s">
        <v>3777</v>
      </c>
      <c r="BL167" t="s">
        <v>5234</v>
      </c>
      <c r="BM167" t="s">
        <v>4949</v>
      </c>
      <c r="BN167" t="s">
        <v>5186</v>
      </c>
      <c r="BO167" t="s">
        <v>4950</v>
      </c>
      <c r="BP167" s="440" t="str">
        <f t="shared" si="2"/>
        <v>WA.2378.EBA.958.111.B.524111</v>
      </c>
    </row>
    <row r="168" spans="1:68">
      <c r="A168" t="s">
        <v>5010</v>
      </c>
      <c r="B168" t="s">
        <v>4936</v>
      </c>
      <c r="C168" t="s">
        <v>4937</v>
      </c>
      <c r="D168" t="s">
        <v>3795</v>
      </c>
      <c r="E168" t="s">
        <v>197</v>
      </c>
      <c r="F168" t="s">
        <v>3812</v>
      </c>
      <c r="G168" t="s">
        <v>820</v>
      </c>
      <c r="H168" t="s">
        <v>4938</v>
      </c>
      <c r="I168">
        <v>9</v>
      </c>
      <c r="J168" t="s">
        <v>4974</v>
      </c>
      <c r="K168">
        <v>1</v>
      </c>
      <c r="L168" t="s">
        <v>805</v>
      </c>
      <c r="M168" t="s">
        <v>8</v>
      </c>
      <c r="N168" t="s">
        <v>159</v>
      </c>
      <c r="O168" t="s">
        <v>510</v>
      </c>
      <c r="P168" t="s">
        <v>8</v>
      </c>
      <c r="Q168" t="s">
        <v>4570</v>
      </c>
      <c r="R168" t="s">
        <v>4940</v>
      </c>
      <c r="S168" t="s">
        <v>195</v>
      </c>
      <c r="T168" t="s">
        <v>4570</v>
      </c>
      <c r="U168" t="s">
        <v>4570</v>
      </c>
      <c r="V168" t="s">
        <v>4496</v>
      </c>
      <c r="W168" t="s">
        <v>4570</v>
      </c>
      <c r="X168" t="s">
        <v>5235</v>
      </c>
      <c r="Y168" t="s">
        <v>5236</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5011</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4977</v>
      </c>
      <c r="BF168" t="s">
        <v>4978</v>
      </c>
      <c r="BG168" t="s">
        <v>4979</v>
      </c>
      <c r="BH168" t="s">
        <v>4947</v>
      </c>
      <c r="BI168" t="s">
        <v>195</v>
      </c>
      <c r="BJ168" t="s">
        <v>195</v>
      </c>
      <c r="BK168" t="s">
        <v>3777</v>
      </c>
      <c r="BL168" t="s">
        <v>5237</v>
      </c>
      <c r="BM168" t="s">
        <v>4949</v>
      </c>
      <c r="BN168" t="s">
        <v>5186</v>
      </c>
      <c r="BO168" t="s">
        <v>4950</v>
      </c>
      <c r="BP168" s="440" t="str">
        <f t="shared" si="2"/>
        <v>WA.2378.EBA.960.101.A.524111</v>
      </c>
    </row>
    <row r="169" spans="1:68">
      <c r="A169" t="s">
        <v>5010</v>
      </c>
      <c r="B169" t="s">
        <v>4936</v>
      </c>
      <c r="C169" t="s">
        <v>4937</v>
      </c>
      <c r="D169" t="s">
        <v>3795</v>
      </c>
      <c r="E169" t="s">
        <v>197</v>
      </c>
      <c r="F169" t="s">
        <v>3812</v>
      </c>
      <c r="G169" t="s">
        <v>820</v>
      </c>
      <c r="H169" t="s">
        <v>4938</v>
      </c>
      <c r="I169">
        <v>9</v>
      </c>
      <c r="J169" t="s">
        <v>4974</v>
      </c>
      <c r="K169">
        <v>1</v>
      </c>
      <c r="L169" t="s">
        <v>805</v>
      </c>
      <c r="M169" t="s">
        <v>508</v>
      </c>
      <c r="N169" t="s">
        <v>160</v>
      </c>
      <c r="O169" t="s">
        <v>510</v>
      </c>
      <c r="P169" t="s">
        <v>8</v>
      </c>
      <c r="Q169" t="s">
        <v>4570</v>
      </c>
      <c r="R169" t="s">
        <v>4940</v>
      </c>
      <c r="S169" t="s">
        <v>195</v>
      </c>
      <c r="T169" t="s">
        <v>4570</v>
      </c>
      <c r="U169" t="s">
        <v>4570</v>
      </c>
      <c r="V169" t="s">
        <v>4496</v>
      </c>
      <c r="W169" t="s">
        <v>4570</v>
      </c>
      <c r="X169" t="s">
        <v>5238</v>
      </c>
      <c r="Y169" t="s">
        <v>5239</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5011</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4977</v>
      </c>
      <c r="BF169" t="s">
        <v>4978</v>
      </c>
      <c r="BG169" t="s">
        <v>4983</v>
      </c>
      <c r="BH169" t="s">
        <v>4947</v>
      </c>
      <c r="BI169" t="s">
        <v>195</v>
      </c>
      <c r="BJ169" t="s">
        <v>195</v>
      </c>
      <c r="BK169" t="s">
        <v>3777</v>
      </c>
      <c r="BL169" t="s">
        <v>5240</v>
      </c>
      <c r="BM169" t="s">
        <v>4949</v>
      </c>
      <c r="BN169" t="s">
        <v>5186</v>
      </c>
      <c r="BO169" t="s">
        <v>4950</v>
      </c>
      <c r="BP169" s="440" t="str">
        <f t="shared" si="2"/>
        <v>WA.2378.EBA.960.101.B.524111</v>
      </c>
    </row>
    <row r="170" spans="1:68">
      <c r="A170" t="s">
        <v>5010</v>
      </c>
      <c r="B170" t="s">
        <v>4936</v>
      </c>
      <c r="C170" t="s">
        <v>4937</v>
      </c>
      <c r="D170" t="s">
        <v>3795</v>
      </c>
      <c r="E170" t="s">
        <v>197</v>
      </c>
      <c r="F170" t="s">
        <v>3812</v>
      </c>
      <c r="G170" t="s">
        <v>820</v>
      </c>
      <c r="H170" t="s">
        <v>4938</v>
      </c>
      <c r="I170">
        <v>9</v>
      </c>
      <c r="J170" t="s">
        <v>4974</v>
      </c>
      <c r="K170">
        <v>1</v>
      </c>
      <c r="L170" t="s">
        <v>1081</v>
      </c>
      <c r="M170" t="s">
        <v>8</v>
      </c>
      <c r="N170" t="s">
        <v>161</v>
      </c>
      <c r="O170" t="s">
        <v>510</v>
      </c>
      <c r="P170" t="s">
        <v>8</v>
      </c>
      <c r="Q170" t="s">
        <v>4570</v>
      </c>
      <c r="R170" t="s">
        <v>4940</v>
      </c>
      <c r="S170" t="s">
        <v>195</v>
      </c>
      <c r="T170" t="s">
        <v>4570</v>
      </c>
      <c r="U170" t="s">
        <v>4570</v>
      </c>
      <c r="V170" t="s">
        <v>4496</v>
      </c>
      <c r="W170" t="s">
        <v>4570</v>
      </c>
      <c r="X170" t="s">
        <v>5241</v>
      </c>
      <c r="Y170" t="s">
        <v>5242</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5011</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4977</v>
      </c>
      <c r="BF170" t="s">
        <v>4987</v>
      </c>
      <c r="BG170" t="s">
        <v>4988</v>
      </c>
      <c r="BH170" t="s">
        <v>4947</v>
      </c>
      <c r="BI170" t="s">
        <v>195</v>
      </c>
      <c r="BJ170" t="s">
        <v>195</v>
      </c>
      <c r="BK170" t="s">
        <v>3777</v>
      </c>
      <c r="BL170" t="s">
        <v>5243</v>
      </c>
      <c r="BM170" t="s">
        <v>4949</v>
      </c>
      <c r="BN170" t="s">
        <v>5186</v>
      </c>
      <c r="BO170" t="s">
        <v>4950</v>
      </c>
      <c r="BP170" s="440" t="str">
        <f t="shared" si="2"/>
        <v>WA.2378.EBA.960.102.A.524111</v>
      </c>
    </row>
    <row r="171" spans="1:68">
      <c r="A171" t="s">
        <v>5010</v>
      </c>
      <c r="B171" t="s">
        <v>4936</v>
      </c>
      <c r="C171" t="s">
        <v>4937</v>
      </c>
      <c r="D171" t="s">
        <v>3795</v>
      </c>
      <c r="E171" t="s">
        <v>197</v>
      </c>
      <c r="F171" t="s">
        <v>3812</v>
      </c>
      <c r="G171" t="s">
        <v>820</v>
      </c>
      <c r="H171" t="s">
        <v>4938</v>
      </c>
      <c r="I171">
        <v>9</v>
      </c>
      <c r="J171" t="s">
        <v>4974</v>
      </c>
      <c r="K171">
        <v>1</v>
      </c>
      <c r="L171" t="s">
        <v>1081</v>
      </c>
      <c r="M171" t="s">
        <v>508</v>
      </c>
      <c r="N171" t="s">
        <v>1235</v>
      </c>
      <c r="O171" t="s">
        <v>510</v>
      </c>
      <c r="P171" t="s">
        <v>8</v>
      </c>
      <c r="Q171" t="s">
        <v>4570</v>
      </c>
      <c r="R171" t="s">
        <v>4940</v>
      </c>
      <c r="S171" t="s">
        <v>195</v>
      </c>
      <c r="T171" t="s">
        <v>4570</v>
      </c>
      <c r="U171" t="s">
        <v>4570</v>
      </c>
      <c r="V171" t="s">
        <v>4496</v>
      </c>
      <c r="W171" t="s">
        <v>4570</v>
      </c>
      <c r="X171" t="s">
        <v>5244</v>
      </c>
      <c r="Y171" t="s">
        <v>5245</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5011</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4977</v>
      </c>
      <c r="BF171" t="s">
        <v>4987</v>
      </c>
      <c r="BG171" t="s">
        <v>4992</v>
      </c>
      <c r="BH171" t="s">
        <v>4947</v>
      </c>
      <c r="BI171" t="s">
        <v>195</v>
      </c>
      <c r="BJ171" t="s">
        <v>195</v>
      </c>
      <c r="BK171" t="s">
        <v>3777</v>
      </c>
      <c r="BL171" t="s">
        <v>5246</v>
      </c>
      <c r="BM171" t="s">
        <v>4949</v>
      </c>
      <c r="BN171" t="s">
        <v>5186</v>
      </c>
      <c r="BO171" t="s">
        <v>4950</v>
      </c>
      <c r="BP171" s="440" t="str">
        <f t="shared" si="2"/>
        <v>WA.2378.EBA.960.102.B.524111</v>
      </c>
    </row>
    <row r="172" spans="1:68">
      <c r="A172" t="s">
        <v>5010</v>
      </c>
      <c r="B172" t="s">
        <v>4936</v>
      </c>
      <c r="C172" t="s">
        <v>4937</v>
      </c>
      <c r="D172" t="s">
        <v>3795</v>
      </c>
      <c r="E172" t="s">
        <v>197</v>
      </c>
      <c r="F172" t="s">
        <v>3812</v>
      </c>
      <c r="G172" t="s">
        <v>820</v>
      </c>
      <c r="H172" t="s">
        <v>4938</v>
      </c>
      <c r="I172">
        <v>9</v>
      </c>
      <c r="J172" t="s">
        <v>4994</v>
      </c>
      <c r="K172">
        <v>2</v>
      </c>
      <c r="L172" t="s">
        <v>805</v>
      </c>
      <c r="M172" t="s">
        <v>8</v>
      </c>
      <c r="N172" t="s">
        <v>1541</v>
      </c>
      <c r="O172" t="s">
        <v>510</v>
      </c>
      <c r="P172" t="s">
        <v>8</v>
      </c>
      <c r="Q172" t="s">
        <v>4570</v>
      </c>
      <c r="R172" t="s">
        <v>4940</v>
      </c>
      <c r="S172" t="s">
        <v>195</v>
      </c>
      <c r="T172" t="s">
        <v>4570</v>
      </c>
      <c r="U172" t="s">
        <v>4570</v>
      </c>
      <c r="V172" t="s">
        <v>4496</v>
      </c>
      <c r="W172" t="s">
        <v>4570</v>
      </c>
      <c r="X172" t="s">
        <v>5247</v>
      </c>
      <c r="Y172" t="s">
        <v>5248</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5011</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4997</v>
      </c>
      <c r="BF172" t="s">
        <v>4998</v>
      </c>
      <c r="BG172" t="s">
        <v>4999</v>
      </c>
      <c r="BH172" t="s">
        <v>4947</v>
      </c>
      <c r="BI172" t="s">
        <v>195</v>
      </c>
      <c r="BJ172" t="s">
        <v>195</v>
      </c>
      <c r="BK172" t="s">
        <v>3777</v>
      </c>
      <c r="BL172" t="s">
        <v>5249</v>
      </c>
      <c r="BM172" t="s">
        <v>4949</v>
      </c>
      <c r="BN172" t="s">
        <v>5186</v>
      </c>
      <c r="BO172" t="s">
        <v>4950</v>
      </c>
      <c r="BP172" s="440" t="str">
        <f t="shared" si="2"/>
        <v>WA.2378.EBA.963.101.A.524111</v>
      </c>
    </row>
    <row r="173" spans="1:68">
      <c r="A173" t="s">
        <v>4935</v>
      </c>
      <c r="B173" t="s">
        <v>4936</v>
      </c>
      <c r="C173" t="s">
        <v>4937</v>
      </c>
      <c r="D173" t="s">
        <v>3795</v>
      </c>
      <c r="E173" t="s">
        <v>197</v>
      </c>
      <c r="F173" t="s">
        <v>3861</v>
      </c>
      <c r="G173" t="s">
        <v>2290</v>
      </c>
      <c r="H173" t="s">
        <v>4938</v>
      </c>
      <c r="I173">
        <v>78</v>
      </c>
      <c r="J173" t="s">
        <v>5012</v>
      </c>
      <c r="K173">
        <v>78</v>
      </c>
      <c r="L173" t="s">
        <v>805</v>
      </c>
      <c r="M173" t="s">
        <v>8</v>
      </c>
      <c r="N173" t="s">
        <v>2298</v>
      </c>
      <c r="O173" t="s">
        <v>510</v>
      </c>
      <c r="P173" t="s">
        <v>8</v>
      </c>
      <c r="Q173" t="s">
        <v>4570</v>
      </c>
      <c r="R173" t="s">
        <v>4940</v>
      </c>
      <c r="S173" t="s">
        <v>195</v>
      </c>
      <c r="T173" t="s">
        <v>4570</v>
      </c>
      <c r="U173" t="s">
        <v>4570</v>
      </c>
      <c r="V173" t="s">
        <v>4496</v>
      </c>
      <c r="W173" t="s">
        <v>4570</v>
      </c>
      <c r="X173" t="s">
        <v>5250</v>
      </c>
      <c r="Y173" t="s">
        <v>5251</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4943</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5014</v>
      </c>
      <c r="BE173" t="s">
        <v>5015</v>
      </c>
      <c r="BF173" t="s">
        <v>5016</v>
      </c>
      <c r="BG173" t="s">
        <v>5017</v>
      </c>
      <c r="BH173" t="s">
        <v>4947</v>
      </c>
      <c r="BI173" t="s">
        <v>195</v>
      </c>
      <c r="BJ173" t="s">
        <v>195</v>
      </c>
      <c r="BK173" t="s">
        <v>3777</v>
      </c>
      <c r="BL173" t="s">
        <v>5252</v>
      </c>
      <c r="BM173" t="s">
        <v>4949</v>
      </c>
      <c r="BN173" t="s">
        <v>5186</v>
      </c>
      <c r="BO173" t="s">
        <v>4950</v>
      </c>
      <c r="BP173" s="440" t="str">
        <f t="shared" si="2"/>
        <v>WA.2378.EBC.954.101.A.524111</v>
      </c>
    </row>
    <row r="174" spans="1:68">
      <c r="A174" t="s">
        <v>4935</v>
      </c>
      <c r="B174" t="s">
        <v>4936</v>
      </c>
      <c r="C174" t="s">
        <v>4937</v>
      </c>
      <c r="D174" t="s">
        <v>3795</v>
      </c>
      <c r="E174" t="s">
        <v>197</v>
      </c>
      <c r="F174" t="s">
        <v>3861</v>
      </c>
      <c r="G174" t="s">
        <v>2290</v>
      </c>
      <c r="H174" t="s">
        <v>4938</v>
      </c>
      <c r="I174">
        <v>78</v>
      </c>
      <c r="J174" t="s">
        <v>5012</v>
      </c>
      <c r="K174">
        <v>78</v>
      </c>
      <c r="L174" t="s">
        <v>805</v>
      </c>
      <c r="M174" t="s">
        <v>8</v>
      </c>
      <c r="N174" t="s">
        <v>2298</v>
      </c>
      <c r="O174" t="s">
        <v>510</v>
      </c>
      <c r="P174" t="s">
        <v>8</v>
      </c>
      <c r="Q174" t="s">
        <v>4570</v>
      </c>
      <c r="R174" t="s">
        <v>4940</v>
      </c>
      <c r="S174" t="s">
        <v>195</v>
      </c>
      <c r="T174" t="s">
        <v>4570</v>
      </c>
      <c r="U174" t="s">
        <v>4570</v>
      </c>
      <c r="V174" t="s">
        <v>4951</v>
      </c>
      <c r="W174" t="s">
        <v>4496</v>
      </c>
      <c r="X174" t="s">
        <v>5253</v>
      </c>
      <c r="Y174" t="s">
        <v>5254</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4943</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5014</v>
      </c>
      <c r="BE174" t="s">
        <v>5015</v>
      </c>
      <c r="BF174" t="s">
        <v>5016</v>
      </c>
      <c r="BG174" t="s">
        <v>5017</v>
      </c>
      <c r="BH174" t="s">
        <v>4947</v>
      </c>
      <c r="BI174" t="s">
        <v>195</v>
      </c>
      <c r="BJ174" t="s">
        <v>195</v>
      </c>
      <c r="BK174" t="s">
        <v>3777</v>
      </c>
      <c r="BL174" t="s">
        <v>5255</v>
      </c>
      <c r="BM174" t="s">
        <v>4949</v>
      </c>
      <c r="BN174" t="s">
        <v>5186</v>
      </c>
      <c r="BO174" t="s">
        <v>4950</v>
      </c>
      <c r="BP174" s="440" t="str">
        <f t="shared" si="2"/>
        <v>WA.2378.EBC.954.101.A.524111</v>
      </c>
    </row>
    <row r="175" spans="1:68">
      <c r="A175" t="s">
        <v>4935</v>
      </c>
      <c r="B175" t="s">
        <v>4936</v>
      </c>
      <c r="C175" t="s">
        <v>4937</v>
      </c>
      <c r="D175" t="s">
        <v>3795</v>
      </c>
      <c r="E175" t="s">
        <v>197</v>
      </c>
      <c r="F175" t="s">
        <v>3861</v>
      </c>
      <c r="G175" t="s">
        <v>2290</v>
      </c>
      <c r="H175" t="s">
        <v>4938</v>
      </c>
      <c r="I175">
        <v>78</v>
      </c>
      <c r="J175" t="s">
        <v>5012</v>
      </c>
      <c r="K175">
        <v>78</v>
      </c>
      <c r="L175" t="s">
        <v>805</v>
      </c>
      <c r="M175" t="s">
        <v>8</v>
      </c>
      <c r="N175" t="s">
        <v>2298</v>
      </c>
      <c r="O175" t="s">
        <v>510</v>
      </c>
      <c r="P175" t="s">
        <v>8</v>
      </c>
      <c r="Q175" t="s">
        <v>4570</v>
      </c>
      <c r="R175" t="s">
        <v>4940</v>
      </c>
      <c r="S175" t="s">
        <v>195</v>
      </c>
      <c r="T175" t="s">
        <v>4570</v>
      </c>
      <c r="U175" t="s">
        <v>4570</v>
      </c>
      <c r="V175" t="s">
        <v>5001</v>
      </c>
      <c r="W175" t="s">
        <v>4951</v>
      </c>
      <c r="X175" t="s">
        <v>5256</v>
      </c>
      <c r="Y175" t="s">
        <v>5257</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4943</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5014</v>
      </c>
      <c r="BE175" t="s">
        <v>5015</v>
      </c>
      <c r="BF175" t="s">
        <v>5016</v>
      </c>
      <c r="BG175" t="s">
        <v>5017</v>
      </c>
      <c r="BH175" t="s">
        <v>4947</v>
      </c>
      <c r="BI175" t="s">
        <v>195</v>
      </c>
      <c r="BJ175" t="s">
        <v>195</v>
      </c>
      <c r="BK175" t="s">
        <v>3777</v>
      </c>
      <c r="BL175" t="s">
        <v>5258</v>
      </c>
      <c r="BM175" t="s">
        <v>4949</v>
      </c>
      <c r="BN175" t="s">
        <v>5186</v>
      </c>
      <c r="BO175" t="s">
        <v>4950</v>
      </c>
      <c r="BP175" s="440" t="str">
        <f t="shared" si="2"/>
        <v>WA.2378.EBC.954.101.A.524111</v>
      </c>
    </row>
    <row r="176" spans="1:68">
      <c r="A176" t="s">
        <v>4935</v>
      </c>
      <c r="B176" t="s">
        <v>4936</v>
      </c>
      <c r="C176" t="s">
        <v>4937</v>
      </c>
      <c r="D176" t="s">
        <v>3795</v>
      </c>
      <c r="E176" t="s">
        <v>197</v>
      </c>
      <c r="F176" t="s">
        <v>3861</v>
      </c>
      <c r="G176" t="s">
        <v>2290</v>
      </c>
      <c r="H176" t="s">
        <v>4938</v>
      </c>
      <c r="I176">
        <v>78</v>
      </c>
      <c r="J176" t="s">
        <v>5012</v>
      </c>
      <c r="K176">
        <v>78</v>
      </c>
      <c r="L176" t="s">
        <v>805</v>
      </c>
      <c r="M176" t="s">
        <v>8</v>
      </c>
      <c r="N176" t="s">
        <v>2298</v>
      </c>
      <c r="O176" t="s">
        <v>510</v>
      </c>
      <c r="P176" t="s">
        <v>8</v>
      </c>
      <c r="Q176" t="s">
        <v>4570</v>
      </c>
      <c r="R176" t="s">
        <v>4940</v>
      </c>
      <c r="S176" t="s">
        <v>195</v>
      </c>
      <c r="T176" t="s">
        <v>4570</v>
      </c>
      <c r="U176" t="s">
        <v>4570</v>
      </c>
      <c r="V176" t="s">
        <v>5092</v>
      </c>
      <c r="W176" t="s">
        <v>5001</v>
      </c>
      <c r="X176" t="s">
        <v>5259</v>
      </c>
      <c r="Y176" t="s">
        <v>5260</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4943</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5014</v>
      </c>
      <c r="BE176" t="s">
        <v>5015</v>
      </c>
      <c r="BF176" t="s">
        <v>5016</v>
      </c>
      <c r="BG176" t="s">
        <v>5017</v>
      </c>
      <c r="BH176" t="s">
        <v>4947</v>
      </c>
      <c r="BI176" t="s">
        <v>195</v>
      </c>
      <c r="BJ176" t="s">
        <v>195</v>
      </c>
      <c r="BK176" t="s">
        <v>3777</v>
      </c>
      <c r="BL176" t="s">
        <v>5261</v>
      </c>
      <c r="BM176" t="s">
        <v>4949</v>
      </c>
      <c r="BN176" t="s">
        <v>5186</v>
      </c>
      <c r="BO176" t="s">
        <v>4950</v>
      </c>
      <c r="BP176" s="440" t="str">
        <f t="shared" si="2"/>
        <v>WA.2378.EBC.954.101.A.524111</v>
      </c>
    </row>
    <row r="177" spans="1:68">
      <c r="A177" t="s">
        <v>4935</v>
      </c>
      <c r="B177" t="s">
        <v>4936</v>
      </c>
      <c r="C177" t="s">
        <v>4937</v>
      </c>
      <c r="D177" t="s">
        <v>3795</v>
      </c>
      <c r="E177" t="s">
        <v>197</v>
      </c>
      <c r="F177" t="s">
        <v>3861</v>
      </c>
      <c r="G177" t="s">
        <v>2290</v>
      </c>
      <c r="H177" t="s">
        <v>4938</v>
      </c>
      <c r="I177">
        <v>78</v>
      </c>
      <c r="J177" t="s">
        <v>5012</v>
      </c>
      <c r="K177">
        <v>78</v>
      </c>
      <c r="L177" t="s">
        <v>805</v>
      </c>
      <c r="M177" t="s">
        <v>8</v>
      </c>
      <c r="N177" t="s">
        <v>2298</v>
      </c>
      <c r="O177" t="s">
        <v>510</v>
      </c>
      <c r="P177" t="s">
        <v>8</v>
      </c>
      <c r="Q177" t="s">
        <v>4570</v>
      </c>
      <c r="R177" t="s">
        <v>4940</v>
      </c>
      <c r="S177" t="s">
        <v>195</v>
      </c>
      <c r="T177" t="s">
        <v>4570</v>
      </c>
      <c r="U177" t="s">
        <v>4570</v>
      </c>
      <c r="V177" t="s">
        <v>5096</v>
      </c>
      <c r="W177" t="s">
        <v>5092</v>
      </c>
      <c r="X177" t="s">
        <v>5262</v>
      </c>
      <c r="Y177" t="s">
        <v>5263</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4943</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5014</v>
      </c>
      <c r="BE177" t="s">
        <v>5015</v>
      </c>
      <c r="BF177" t="s">
        <v>5016</v>
      </c>
      <c r="BG177" t="s">
        <v>5017</v>
      </c>
      <c r="BH177" t="s">
        <v>4947</v>
      </c>
      <c r="BI177" t="s">
        <v>195</v>
      </c>
      <c r="BJ177" t="s">
        <v>195</v>
      </c>
      <c r="BK177" t="s">
        <v>3777</v>
      </c>
      <c r="BL177" t="s">
        <v>5264</v>
      </c>
      <c r="BM177" t="s">
        <v>4949</v>
      </c>
      <c r="BN177" t="s">
        <v>5186</v>
      </c>
      <c r="BO177" t="s">
        <v>4950</v>
      </c>
      <c r="BP177" s="440" t="str">
        <f t="shared" si="2"/>
        <v>WA.2378.EBC.954.101.A.524111</v>
      </c>
    </row>
    <row r="178" spans="1:68">
      <c r="A178" t="s">
        <v>4935</v>
      </c>
      <c r="B178" t="s">
        <v>4936</v>
      </c>
      <c r="C178" t="s">
        <v>4937</v>
      </c>
      <c r="D178" t="s">
        <v>3795</v>
      </c>
      <c r="E178" t="s">
        <v>197</v>
      </c>
      <c r="F178" t="s">
        <v>3861</v>
      </c>
      <c r="G178" t="s">
        <v>2290</v>
      </c>
      <c r="H178" t="s">
        <v>4938</v>
      </c>
      <c r="I178">
        <v>78</v>
      </c>
      <c r="J178" t="s">
        <v>5012</v>
      </c>
      <c r="K178">
        <v>78</v>
      </c>
      <c r="L178" t="s">
        <v>805</v>
      </c>
      <c r="M178" t="s">
        <v>8</v>
      </c>
      <c r="N178" t="s">
        <v>2298</v>
      </c>
      <c r="O178" t="s">
        <v>510</v>
      </c>
      <c r="P178" t="s">
        <v>8</v>
      </c>
      <c r="Q178" t="s">
        <v>4570</v>
      </c>
      <c r="R178" t="s">
        <v>4940</v>
      </c>
      <c r="S178" t="s">
        <v>195</v>
      </c>
      <c r="T178" t="s">
        <v>4570</v>
      </c>
      <c r="U178" t="s">
        <v>4570</v>
      </c>
      <c r="V178" t="s">
        <v>5265</v>
      </c>
      <c r="W178" t="s">
        <v>5096</v>
      </c>
      <c r="X178" t="s">
        <v>5266</v>
      </c>
      <c r="Y178" t="s">
        <v>5267</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4943</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5014</v>
      </c>
      <c r="BE178" t="s">
        <v>5015</v>
      </c>
      <c r="BF178" t="s">
        <v>5016</v>
      </c>
      <c r="BG178" t="s">
        <v>5017</v>
      </c>
      <c r="BH178" t="s">
        <v>4947</v>
      </c>
      <c r="BI178" t="s">
        <v>195</v>
      </c>
      <c r="BJ178" t="s">
        <v>195</v>
      </c>
      <c r="BK178" t="s">
        <v>3777</v>
      </c>
      <c r="BL178" t="s">
        <v>5268</v>
      </c>
      <c r="BM178" t="s">
        <v>4949</v>
      </c>
      <c r="BN178" t="s">
        <v>5186</v>
      </c>
      <c r="BO178" t="s">
        <v>4950</v>
      </c>
      <c r="BP178" s="440" t="str">
        <f t="shared" si="2"/>
        <v>WA.2378.EBC.954.101.A.524111</v>
      </c>
    </row>
    <row r="179" spans="1:68">
      <c r="A179" t="s">
        <v>4935</v>
      </c>
      <c r="B179" t="s">
        <v>4936</v>
      </c>
      <c r="C179" t="s">
        <v>4937</v>
      </c>
      <c r="D179" t="s">
        <v>3795</v>
      </c>
      <c r="E179" t="s">
        <v>197</v>
      </c>
      <c r="F179" t="s">
        <v>3861</v>
      </c>
      <c r="G179" t="s">
        <v>2290</v>
      </c>
      <c r="H179" t="s">
        <v>4938</v>
      </c>
      <c r="I179">
        <v>78</v>
      </c>
      <c r="J179" t="s">
        <v>5012</v>
      </c>
      <c r="K179">
        <v>78</v>
      </c>
      <c r="L179" t="s">
        <v>805</v>
      </c>
      <c r="M179" t="s">
        <v>8</v>
      </c>
      <c r="N179" t="s">
        <v>2298</v>
      </c>
      <c r="O179" t="s">
        <v>510</v>
      </c>
      <c r="P179" t="s">
        <v>8</v>
      </c>
      <c r="Q179" t="s">
        <v>4570</v>
      </c>
      <c r="R179" t="s">
        <v>4940</v>
      </c>
      <c r="S179" t="s">
        <v>195</v>
      </c>
      <c r="T179" t="s">
        <v>4570</v>
      </c>
      <c r="U179" t="s">
        <v>4570</v>
      </c>
      <c r="V179" t="s">
        <v>5269</v>
      </c>
      <c r="W179" t="s">
        <v>5265</v>
      </c>
      <c r="X179" t="s">
        <v>5270</v>
      </c>
      <c r="Y179" t="s">
        <v>5271</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4943</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5014</v>
      </c>
      <c r="BE179" t="s">
        <v>5015</v>
      </c>
      <c r="BF179" t="s">
        <v>5016</v>
      </c>
      <c r="BG179" t="s">
        <v>5017</v>
      </c>
      <c r="BH179" t="s">
        <v>4947</v>
      </c>
      <c r="BI179" t="s">
        <v>195</v>
      </c>
      <c r="BJ179" t="s">
        <v>195</v>
      </c>
      <c r="BK179" t="s">
        <v>3777</v>
      </c>
      <c r="BL179" t="s">
        <v>5272</v>
      </c>
      <c r="BM179" t="s">
        <v>4949</v>
      </c>
      <c r="BN179" t="s">
        <v>5186</v>
      </c>
      <c r="BO179" t="s">
        <v>4950</v>
      </c>
      <c r="BP179" s="440" t="str">
        <f t="shared" si="2"/>
        <v>WA.2378.EBC.954.101.A.524111</v>
      </c>
    </row>
    <row r="180" spans="1:68">
      <c r="A180" t="s">
        <v>4935</v>
      </c>
      <c r="B180" t="s">
        <v>4936</v>
      </c>
      <c r="C180" t="s">
        <v>4937</v>
      </c>
      <c r="D180" t="s">
        <v>3795</v>
      </c>
      <c r="E180" t="s">
        <v>197</v>
      </c>
      <c r="F180" t="s">
        <v>3861</v>
      </c>
      <c r="G180" t="s">
        <v>2290</v>
      </c>
      <c r="H180" t="s">
        <v>4938</v>
      </c>
      <c r="I180">
        <v>78</v>
      </c>
      <c r="J180" t="s">
        <v>5012</v>
      </c>
      <c r="K180">
        <v>78</v>
      </c>
      <c r="L180" t="s">
        <v>1081</v>
      </c>
      <c r="M180" t="s">
        <v>8</v>
      </c>
      <c r="N180" t="s">
        <v>156</v>
      </c>
      <c r="O180" t="s">
        <v>510</v>
      </c>
      <c r="P180" t="s">
        <v>8</v>
      </c>
      <c r="Q180" t="s">
        <v>4570</v>
      </c>
      <c r="R180" t="s">
        <v>4940</v>
      </c>
      <c r="S180" t="s">
        <v>195</v>
      </c>
      <c r="T180" t="s">
        <v>4570</v>
      </c>
      <c r="U180" t="s">
        <v>4570</v>
      </c>
      <c r="V180" t="s">
        <v>4951</v>
      </c>
      <c r="W180" t="s">
        <v>4496</v>
      </c>
      <c r="X180" t="s">
        <v>5273</v>
      </c>
      <c r="Y180" t="s">
        <v>5274</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4943</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5014</v>
      </c>
      <c r="BE180" t="s">
        <v>5015</v>
      </c>
      <c r="BF180" t="s">
        <v>5021</v>
      </c>
      <c r="BG180" t="s">
        <v>5022</v>
      </c>
      <c r="BH180" t="s">
        <v>4947</v>
      </c>
      <c r="BI180" t="s">
        <v>195</v>
      </c>
      <c r="BJ180" t="s">
        <v>195</v>
      </c>
      <c r="BK180" t="s">
        <v>3777</v>
      </c>
      <c r="BL180" t="s">
        <v>5275</v>
      </c>
      <c r="BM180" t="s">
        <v>4949</v>
      </c>
      <c r="BN180" t="s">
        <v>5186</v>
      </c>
      <c r="BO180" t="s">
        <v>4950</v>
      </c>
      <c r="BP180" s="440" t="str">
        <f t="shared" si="2"/>
        <v>WA.2378.EBC.954.102.A.524111</v>
      </c>
    </row>
    <row r="181" spans="1:68">
      <c r="A181" t="s">
        <v>4935</v>
      </c>
      <c r="B181" t="s">
        <v>4936</v>
      </c>
      <c r="C181" t="s">
        <v>4937</v>
      </c>
      <c r="D181" t="s">
        <v>3795</v>
      </c>
      <c r="E181" t="s">
        <v>197</v>
      </c>
      <c r="F181" t="s">
        <v>3861</v>
      </c>
      <c r="G181" t="s">
        <v>2290</v>
      </c>
      <c r="H181" t="s">
        <v>4938</v>
      </c>
      <c r="I181">
        <v>78</v>
      </c>
      <c r="J181" t="s">
        <v>5012</v>
      </c>
      <c r="K181">
        <v>78</v>
      </c>
      <c r="L181" t="s">
        <v>1081</v>
      </c>
      <c r="M181" t="s">
        <v>8</v>
      </c>
      <c r="N181" t="s">
        <v>156</v>
      </c>
      <c r="O181" t="s">
        <v>510</v>
      </c>
      <c r="P181" t="s">
        <v>8</v>
      </c>
      <c r="Q181" t="s">
        <v>4570</v>
      </c>
      <c r="R181" t="s">
        <v>4940</v>
      </c>
      <c r="S181" t="s">
        <v>195</v>
      </c>
      <c r="T181" t="s">
        <v>4570</v>
      </c>
      <c r="U181" t="s">
        <v>4570</v>
      </c>
      <c r="V181" t="s">
        <v>5092</v>
      </c>
      <c r="W181" t="s">
        <v>5001</v>
      </c>
      <c r="X181" t="s">
        <v>5276</v>
      </c>
      <c r="Y181" t="s">
        <v>5277</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4943</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5014</v>
      </c>
      <c r="BE181" t="s">
        <v>5015</v>
      </c>
      <c r="BF181" t="s">
        <v>5021</v>
      </c>
      <c r="BG181" t="s">
        <v>5022</v>
      </c>
      <c r="BH181" t="s">
        <v>4947</v>
      </c>
      <c r="BI181" t="s">
        <v>195</v>
      </c>
      <c r="BJ181" t="s">
        <v>195</v>
      </c>
      <c r="BK181" t="s">
        <v>3777</v>
      </c>
      <c r="BL181" t="s">
        <v>5278</v>
      </c>
      <c r="BM181" t="s">
        <v>4949</v>
      </c>
      <c r="BN181" t="s">
        <v>5186</v>
      </c>
      <c r="BO181" t="s">
        <v>4950</v>
      </c>
      <c r="BP181" s="440" t="str">
        <f t="shared" si="2"/>
        <v>WA.2378.EBC.954.102.A.524111</v>
      </c>
    </row>
    <row r="182" spans="1:68">
      <c r="A182" t="s">
        <v>4935</v>
      </c>
      <c r="B182" t="s">
        <v>4936</v>
      </c>
      <c r="C182" t="s">
        <v>4937</v>
      </c>
      <c r="D182" t="s">
        <v>3795</v>
      </c>
      <c r="E182" t="s">
        <v>197</v>
      </c>
      <c r="F182" t="s">
        <v>3861</v>
      </c>
      <c r="G182" t="s">
        <v>2290</v>
      </c>
      <c r="H182" t="s">
        <v>4938</v>
      </c>
      <c r="I182">
        <v>78</v>
      </c>
      <c r="J182" t="s">
        <v>5012</v>
      </c>
      <c r="K182">
        <v>78</v>
      </c>
      <c r="L182" t="s">
        <v>1098</v>
      </c>
      <c r="M182" t="s">
        <v>8</v>
      </c>
      <c r="N182" t="s">
        <v>2397</v>
      </c>
      <c r="O182" t="s">
        <v>510</v>
      </c>
      <c r="P182" t="s">
        <v>8</v>
      </c>
      <c r="Q182" t="s">
        <v>4570</v>
      </c>
      <c r="R182" t="s">
        <v>4940</v>
      </c>
      <c r="S182" t="s">
        <v>195</v>
      </c>
      <c r="T182" t="s">
        <v>4570</v>
      </c>
      <c r="U182" t="s">
        <v>4570</v>
      </c>
      <c r="V182" t="s">
        <v>4496</v>
      </c>
      <c r="W182" t="s">
        <v>4570</v>
      </c>
      <c r="X182" t="s">
        <v>5279</v>
      </c>
      <c r="Y182" t="s">
        <v>5280</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4943</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5014</v>
      </c>
      <c r="BE182" t="s">
        <v>5015</v>
      </c>
      <c r="BF182" t="s">
        <v>5027</v>
      </c>
      <c r="BG182" t="s">
        <v>5028</v>
      </c>
      <c r="BH182" t="s">
        <v>4947</v>
      </c>
      <c r="BI182" t="s">
        <v>195</v>
      </c>
      <c r="BJ182" t="s">
        <v>195</v>
      </c>
      <c r="BK182" t="s">
        <v>3777</v>
      </c>
      <c r="BL182" t="s">
        <v>5281</v>
      </c>
      <c r="BM182" t="s">
        <v>4949</v>
      </c>
      <c r="BN182" t="s">
        <v>5186</v>
      </c>
      <c r="BO182" t="s">
        <v>4950</v>
      </c>
      <c r="BP182" s="440" t="str">
        <f t="shared" si="2"/>
        <v>WA.2378.EBC.954.103.A.524111</v>
      </c>
    </row>
    <row r="183" spans="1:68">
      <c r="A183" t="s">
        <v>4935</v>
      </c>
      <c r="B183" t="s">
        <v>4936</v>
      </c>
      <c r="C183" t="s">
        <v>4937</v>
      </c>
      <c r="D183" t="s">
        <v>3795</v>
      </c>
      <c r="E183" t="s">
        <v>197</v>
      </c>
      <c r="F183" t="s">
        <v>3861</v>
      </c>
      <c r="G183" t="s">
        <v>2290</v>
      </c>
      <c r="H183" t="s">
        <v>4938</v>
      </c>
      <c r="I183">
        <v>78</v>
      </c>
      <c r="J183" t="s">
        <v>5012</v>
      </c>
      <c r="K183">
        <v>78</v>
      </c>
      <c r="L183" t="s">
        <v>1098</v>
      </c>
      <c r="M183" t="s">
        <v>8</v>
      </c>
      <c r="N183" t="s">
        <v>2397</v>
      </c>
      <c r="O183" t="s">
        <v>510</v>
      </c>
      <c r="P183" t="s">
        <v>8</v>
      </c>
      <c r="Q183" t="s">
        <v>4570</v>
      </c>
      <c r="R183" t="s">
        <v>4940</v>
      </c>
      <c r="S183" t="s">
        <v>195</v>
      </c>
      <c r="T183" t="s">
        <v>4570</v>
      </c>
      <c r="U183" t="s">
        <v>4570</v>
      </c>
      <c r="V183" t="s">
        <v>4951</v>
      </c>
      <c r="W183" t="s">
        <v>4496</v>
      </c>
      <c r="X183" t="s">
        <v>5282</v>
      </c>
      <c r="Y183" t="s">
        <v>5283</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4943</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5014</v>
      </c>
      <c r="BE183" t="s">
        <v>5015</v>
      </c>
      <c r="BF183" t="s">
        <v>5027</v>
      </c>
      <c r="BG183" t="s">
        <v>5028</v>
      </c>
      <c r="BH183" t="s">
        <v>4947</v>
      </c>
      <c r="BI183" t="s">
        <v>195</v>
      </c>
      <c r="BJ183" t="s">
        <v>195</v>
      </c>
      <c r="BK183" t="s">
        <v>3777</v>
      </c>
      <c r="BL183" t="s">
        <v>5284</v>
      </c>
      <c r="BM183" t="s">
        <v>4949</v>
      </c>
      <c r="BN183" t="s">
        <v>5186</v>
      </c>
      <c r="BO183" t="s">
        <v>4950</v>
      </c>
      <c r="BP183" s="440" t="str">
        <f t="shared" si="2"/>
        <v>WA.2378.EBC.954.103.A.524111</v>
      </c>
    </row>
    <row r="184" spans="1:68">
      <c r="A184" t="s">
        <v>4935</v>
      </c>
      <c r="B184" t="s">
        <v>4936</v>
      </c>
      <c r="C184" t="s">
        <v>4937</v>
      </c>
      <c r="D184" t="s">
        <v>3795</v>
      </c>
      <c r="E184" t="s">
        <v>197</v>
      </c>
      <c r="F184" t="s">
        <v>3861</v>
      </c>
      <c r="G184" t="s">
        <v>2290</v>
      </c>
      <c r="H184" t="s">
        <v>4938</v>
      </c>
      <c r="I184">
        <v>78</v>
      </c>
      <c r="J184" t="s">
        <v>5012</v>
      </c>
      <c r="K184">
        <v>78</v>
      </c>
      <c r="L184" t="s">
        <v>1098</v>
      </c>
      <c r="M184" t="s">
        <v>8</v>
      </c>
      <c r="N184" t="s">
        <v>2397</v>
      </c>
      <c r="O184" t="s">
        <v>510</v>
      </c>
      <c r="P184" t="s">
        <v>8</v>
      </c>
      <c r="Q184" t="s">
        <v>4570</v>
      </c>
      <c r="R184" t="s">
        <v>4940</v>
      </c>
      <c r="S184" t="s">
        <v>195</v>
      </c>
      <c r="T184" t="s">
        <v>4570</v>
      </c>
      <c r="U184" t="s">
        <v>4570</v>
      </c>
      <c r="V184" t="s">
        <v>5001</v>
      </c>
      <c r="W184" t="s">
        <v>4951</v>
      </c>
      <c r="X184" t="s">
        <v>5285</v>
      </c>
      <c r="Y184" t="s">
        <v>5286</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4943</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5014</v>
      </c>
      <c r="BE184" t="s">
        <v>5015</v>
      </c>
      <c r="BF184" t="s">
        <v>5027</v>
      </c>
      <c r="BG184" t="s">
        <v>5028</v>
      </c>
      <c r="BH184" t="s">
        <v>4947</v>
      </c>
      <c r="BI184" t="s">
        <v>195</v>
      </c>
      <c r="BJ184" t="s">
        <v>195</v>
      </c>
      <c r="BK184" t="s">
        <v>3777</v>
      </c>
      <c r="BL184" t="s">
        <v>5287</v>
      </c>
      <c r="BM184" t="s">
        <v>4949</v>
      </c>
      <c r="BN184" t="s">
        <v>5186</v>
      </c>
      <c r="BO184" t="s">
        <v>4950</v>
      </c>
      <c r="BP184" s="440" t="str">
        <f t="shared" si="2"/>
        <v>WA.2378.EBC.954.103.A.524111</v>
      </c>
    </row>
    <row r="185" spans="1:68">
      <c r="A185" t="s">
        <v>4935</v>
      </c>
      <c r="B185" t="s">
        <v>4936</v>
      </c>
      <c r="C185" t="s">
        <v>4937</v>
      </c>
      <c r="D185" t="s">
        <v>3795</v>
      </c>
      <c r="E185" t="s">
        <v>197</v>
      </c>
      <c r="F185" t="s">
        <v>3861</v>
      </c>
      <c r="G185" t="s">
        <v>2290</v>
      </c>
      <c r="H185" t="s">
        <v>4938</v>
      </c>
      <c r="I185">
        <v>78</v>
      </c>
      <c r="J185" t="s">
        <v>5012</v>
      </c>
      <c r="K185">
        <v>78</v>
      </c>
      <c r="L185" t="s">
        <v>1098</v>
      </c>
      <c r="M185" t="s">
        <v>508</v>
      </c>
      <c r="N185" t="s">
        <v>2422</v>
      </c>
      <c r="O185" t="s">
        <v>510</v>
      </c>
      <c r="P185" t="s">
        <v>8</v>
      </c>
      <c r="Q185" t="s">
        <v>4570</v>
      </c>
      <c r="R185" t="s">
        <v>4940</v>
      </c>
      <c r="S185" t="s">
        <v>195</v>
      </c>
      <c r="T185" t="s">
        <v>4570</v>
      </c>
      <c r="U185" t="s">
        <v>4570</v>
      </c>
      <c r="V185" t="s">
        <v>4496</v>
      </c>
      <c r="W185" t="s">
        <v>4570</v>
      </c>
      <c r="X185" t="s">
        <v>5288</v>
      </c>
      <c r="Y185" t="s">
        <v>5289</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4943</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5014</v>
      </c>
      <c r="BE185" t="s">
        <v>5015</v>
      </c>
      <c r="BF185" t="s">
        <v>5027</v>
      </c>
      <c r="BG185" t="s">
        <v>5030</v>
      </c>
      <c r="BH185" t="s">
        <v>4947</v>
      </c>
      <c r="BI185" t="s">
        <v>195</v>
      </c>
      <c r="BJ185" t="s">
        <v>195</v>
      </c>
      <c r="BK185" t="s">
        <v>3777</v>
      </c>
      <c r="BL185" t="s">
        <v>5290</v>
      </c>
      <c r="BM185" t="s">
        <v>4949</v>
      </c>
      <c r="BN185" t="s">
        <v>5186</v>
      </c>
      <c r="BO185" t="s">
        <v>4950</v>
      </c>
      <c r="BP185" s="440" t="str">
        <f t="shared" si="2"/>
        <v>WA.2378.EBC.954.103.B.524111</v>
      </c>
    </row>
    <row r="186" spans="1:68">
      <c r="A186" t="s">
        <v>5010</v>
      </c>
      <c r="B186" t="s">
        <v>4936</v>
      </c>
      <c r="C186" t="s">
        <v>4937</v>
      </c>
      <c r="D186" t="s">
        <v>3795</v>
      </c>
      <c r="E186" t="s">
        <v>197</v>
      </c>
      <c r="F186" t="s">
        <v>3861</v>
      </c>
      <c r="G186" t="s">
        <v>2290</v>
      </c>
      <c r="H186" t="s">
        <v>4938</v>
      </c>
      <c r="I186">
        <v>78</v>
      </c>
      <c r="J186" t="s">
        <v>5012</v>
      </c>
      <c r="K186">
        <v>78</v>
      </c>
      <c r="L186" t="s">
        <v>805</v>
      </c>
      <c r="M186" t="s">
        <v>8</v>
      </c>
      <c r="N186" t="s">
        <v>2298</v>
      </c>
      <c r="O186" t="s">
        <v>510</v>
      </c>
      <c r="P186" t="s">
        <v>8</v>
      </c>
      <c r="Q186" t="s">
        <v>4570</v>
      </c>
      <c r="R186" t="s">
        <v>4940</v>
      </c>
      <c r="S186" t="s">
        <v>195</v>
      </c>
      <c r="T186" t="s">
        <v>4570</v>
      </c>
      <c r="U186" t="s">
        <v>4570</v>
      </c>
      <c r="V186" t="s">
        <v>4496</v>
      </c>
      <c r="W186" t="s">
        <v>4570</v>
      </c>
      <c r="X186" t="s">
        <v>5250</v>
      </c>
      <c r="Y186" t="s">
        <v>5251</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5011</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5014</v>
      </c>
      <c r="BE186" t="s">
        <v>5015</v>
      </c>
      <c r="BF186" t="s">
        <v>5016</v>
      </c>
      <c r="BG186" t="s">
        <v>5017</v>
      </c>
      <c r="BH186" t="s">
        <v>4947</v>
      </c>
      <c r="BI186" t="s">
        <v>195</v>
      </c>
      <c r="BJ186" t="s">
        <v>195</v>
      </c>
      <c r="BK186" t="s">
        <v>3777</v>
      </c>
      <c r="BL186" t="s">
        <v>5252</v>
      </c>
      <c r="BM186" t="s">
        <v>4949</v>
      </c>
      <c r="BN186" t="s">
        <v>5186</v>
      </c>
      <c r="BO186" t="s">
        <v>4950</v>
      </c>
      <c r="BP186" s="440" t="str">
        <f t="shared" si="2"/>
        <v>WA.2378.EBC.954.101.A.524111</v>
      </c>
    </row>
    <row r="187" spans="1:68">
      <c r="A187" t="s">
        <v>5010</v>
      </c>
      <c r="B187" t="s">
        <v>4936</v>
      </c>
      <c r="C187" t="s">
        <v>4937</v>
      </c>
      <c r="D187" t="s">
        <v>3795</v>
      </c>
      <c r="E187" t="s">
        <v>197</v>
      </c>
      <c r="F187" t="s">
        <v>3861</v>
      </c>
      <c r="G187" t="s">
        <v>2290</v>
      </c>
      <c r="H187" t="s">
        <v>4938</v>
      </c>
      <c r="I187">
        <v>78</v>
      </c>
      <c r="J187" t="s">
        <v>5012</v>
      </c>
      <c r="K187">
        <v>78</v>
      </c>
      <c r="L187" t="s">
        <v>805</v>
      </c>
      <c r="M187" t="s">
        <v>8</v>
      </c>
      <c r="N187" t="s">
        <v>2298</v>
      </c>
      <c r="O187" t="s">
        <v>510</v>
      </c>
      <c r="P187" t="s">
        <v>8</v>
      </c>
      <c r="Q187" t="s">
        <v>4570</v>
      </c>
      <c r="R187" t="s">
        <v>4940</v>
      </c>
      <c r="S187" t="s">
        <v>195</v>
      </c>
      <c r="T187" t="s">
        <v>4570</v>
      </c>
      <c r="U187" t="s">
        <v>4570</v>
      </c>
      <c r="V187" t="s">
        <v>4951</v>
      </c>
      <c r="W187" t="s">
        <v>4496</v>
      </c>
      <c r="X187" t="s">
        <v>5253</v>
      </c>
      <c r="Y187" t="s">
        <v>5254</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5011</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5014</v>
      </c>
      <c r="BE187" t="s">
        <v>5015</v>
      </c>
      <c r="BF187" t="s">
        <v>5016</v>
      </c>
      <c r="BG187" t="s">
        <v>5017</v>
      </c>
      <c r="BH187" t="s">
        <v>4947</v>
      </c>
      <c r="BI187" t="s">
        <v>195</v>
      </c>
      <c r="BJ187" t="s">
        <v>195</v>
      </c>
      <c r="BK187" t="s">
        <v>3777</v>
      </c>
      <c r="BL187" t="s">
        <v>5255</v>
      </c>
      <c r="BM187" t="s">
        <v>4949</v>
      </c>
      <c r="BN187" t="s">
        <v>5186</v>
      </c>
      <c r="BO187" t="s">
        <v>4950</v>
      </c>
      <c r="BP187" s="440" t="str">
        <f t="shared" si="2"/>
        <v>WA.2378.EBC.954.101.A.524111</v>
      </c>
    </row>
    <row r="188" spans="1:68">
      <c r="A188" t="s">
        <v>5010</v>
      </c>
      <c r="B188" t="s">
        <v>4936</v>
      </c>
      <c r="C188" t="s">
        <v>4937</v>
      </c>
      <c r="D188" t="s">
        <v>3795</v>
      </c>
      <c r="E188" t="s">
        <v>197</v>
      </c>
      <c r="F188" t="s">
        <v>3861</v>
      </c>
      <c r="G188" t="s">
        <v>2290</v>
      </c>
      <c r="H188" t="s">
        <v>4938</v>
      </c>
      <c r="I188">
        <v>78</v>
      </c>
      <c r="J188" t="s">
        <v>5012</v>
      </c>
      <c r="K188">
        <v>78</v>
      </c>
      <c r="L188" t="s">
        <v>805</v>
      </c>
      <c r="M188" t="s">
        <v>8</v>
      </c>
      <c r="N188" t="s">
        <v>2298</v>
      </c>
      <c r="O188" t="s">
        <v>510</v>
      </c>
      <c r="P188" t="s">
        <v>8</v>
      </c>
      <c r="Q188" t="s">
        <v>4570</v>
      </c>
      <c r="R188" t="s">
        <v>4940</v>
      </c>
      <c r="S188" t="s">
        <v>195</v>
      </c>
      <c r="T188" t="s">
        <v>4570</v>
      </c>
      <c r="U188" t="s">
        <v>4570</v>
      </c>
      <c r="V188" t="s">
        <v>5001</v>
      </c>
      <c r="W188" t="s">
        <v>4951</v>
      </c>
      <c r="X188" t="s">
        <v>5256</v>
      </c>
      <c r="Y188" t="s">
        <v>5257</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5011</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5014</v>
      </c>
      <c r="BE188" t="s">
        <v>5015</v>
      </c>
      <c r="BF188" t="s">
        <v>5016</v>
      </c>
      <c r="BG188" t="s">
        <v>5017</v>
      </c>
      <c r="BH188" t="s">
        <v>4947</v>
      </c>
      <c r="BI188" t="s">
        <v>195</v>
      </c>
      <c r="BJ188" t="s">
        <v>195</v>
      </c>
      <c r="BK188" t="s">
        <v>3777</v>
      </c>
      <c r="BL188" t="s">
        <v>5258</v>
      </c>
      <c r="BM188" t="s">
        <v>4949</v>
      </c>
      <c r="BN188" t="s">
        <v>5186</v>
      </c>
      <c r="BO188" t="s">
        <v>4950</v>
      </c>
      <c r="BP188" s="440" t="str">
        <f t="shared" si="2"/>
        <v>WA.2378.EBC.954.101.A.524111</v>
      </c>
    </row>
    <row r="189" spans="1:68">
      <c r="A189" t="s">
        <v>5010</v>
      </c>
      <c r="B189" t="s">
        <v>4936</v>
      </c>
      <c r="C189" t="s">
        <v>4937</v>
      </c>
      <c r="D189" t="s">
        <v>3795</v>
      </c>
      <c r="E189" t="s">
        <v>197</v>
      </c>
      <c r="F189" t="s">
        <v>3861</v>
      </c>
      <c r="G189" t="s">
        <v>2290</v>
      </c>
      <c r="H189" t="s">
        <v>4938</v>
      </c>
      <c r="I189">
        <v>78</v>
      </c>
      <c r="J189" t="s">
        <v>5012</v>
      </c>
      <c r="K189">
        <v>78</v>
      </c>
      <c r="L189" t="s">
        <v>805</v>
      </c>
      <c r="M189" t="s">
        <v>8</v>
      </c>
      <c r="N189" t="s">
        <v>2298</v>
      </c>
      <c r="O189" t="s">
        <v>510</v>
      </c>
      <c r="P189" t="s">
        <v>8</v>
      </c>
      <c r="Q189" t="s">
        <v>4570</v>
      </c>
      <c r="R189" t="s">
        <v>4940</v>
      </c>
      <c r="S189" t="s">
        <v>195</v>
      </c>
      <c r="T189" t="s">
        <v>4570</v>
      </c>
      <c r="U189" t="s">
        <v>4570</v>
      </c>
      <c r="V189" t="s">
        <v>5092</v>
      </c>
      <c r="W189" t="s">
        <v>5001</v>
      </c>
      <c r="X189" t="s">
        <v>5259</v>
      </c>
      <c r="Y189" t="s">
        <v>5260</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5011</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5014</v>
      </c>
      <c r="BE189" t="s">
        <v>5015</v>
      </c>
      <c r="BF189" t="s">
        <v>5016</v>
      </c>
      <c r="BG189" t="s">
        <v>5017</v>
      </c>
      <c r="BH189" t="s">
        <v>4947</v>
      </c>
      <c r="BI189" t="s">
        <v>195</v>
      </c>
      <c r="BJ189" t="s">
        <v>195</v>
      </c>
      <c r="BK189" t="s">
        <v>3777</v>
      </c>
      <c r="BL189" t="s">
        <v>5261</v>
      </c>
      <c r="BM189" t="s">
        <v>4949</v>
      </c>
      <c r="BN189" t="s">
        <v>5186</v>
      </c>
      <c r="BO189" t="s">
        <v>4950</v>
      </c>
      <c r="BP189" s="440" t="str">
        <f t="shared" si="2"/>
        <v>WA.2378.EBC.954.101.A.524111</v>
      </c>
    </row>
    <row r="190" spans="1:68">
      <c r="A190" t="s">
        <v>5010</v>
      </c>
      <c r="B190" t="s">
        <v>4936</v>
      </c>
      <c r="C190" t="s">
        <v>4937</v>
      </c>
      <c r="D190" t="s">
        <v>3795</v>
      </c>
      <c r="E190" t="s">
        <v>197</v>
      </c>
      <c r="F190" t="s">
        <v>3861</v>
      </c>
      <c r="G190" t="s">
        <v>2290</v>
      </c>
      <c r="H190" t="s">
        <v>4938</v>
      </c>
      <c r="I190">
        <v>78</v>
      </c>
      <c r="J190" t="s">
        <v>5012</v>
      </c>
      <c r="K190">
        <v>78</v>
      </c>
      <c r="L190" t="s">
        <v>805</v>
      </c>
      <c r="M190" t="s">
        <v>8</v>
      </c>
      <c r="N190" t="s">
        <v>2298</v>
      </c>
      <c r="O190" t="s">
        <v>510</v>
      </c>
      <c r="P190" t="s">
        <v>8</v>
      </c>
      <c r="Q190" t="s">
        <v>4570</v>
      </c>
      <c r="R190" t="s">
        <v>4940</v>
      </c>
      <c r="S190" t="s">
        <v>195</v>
      </c>
      <c r="T190" t="s">
        <v>4570</v>
      </c>
      <c r="U190" t="s">
        <v>4570</v>
      </c>
      <c r="V190" t="s">
        <v>5096</v>
      </c>
      <c r="W190" t="s">
        <v>5092</v>
      </c>
      <c r="X190" t="s">
        <v>5262</v>
      </c>
      <c r="Y190" t="s">
        <v>5263</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5011</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5014</v>
      </c>
      <c r="BE190" t="s">
        <v>5015</v>
      </c>
      <c r="BF190" t="s">
        <v>5016</v>
      </c>
      <c r="BG190" t="s">
        <v>5017</v>
      </c>
      <c r="BH190" t="s">
        <v>4947</v>
      </c>
      <c r="BI190" t="s">
        <v>195</v>
      </c>
      <c r="BJ190" t="s">
        <v>195</v>
      </c>
      <c r="BK190" t="s">
        <v>3777</v>
      </c>
      <c r="BL190" t="s">
        <v>5264</v>
      </c>
      <c r="BM190" t="s">
        <v>4949</v>
      </c>
      <c r="BN190" t="s">
        <v>5186</v>
      </c>
      <c r="BO190" t="s">
        <v>4950</v>
      </c>
      <c r="BP190" s="440" t="str">
        <f t="shared" si="2"/>
        <v>WA.2378.EBC.954.101.A.524111</v>
      </c>
    </row>
    <row r="191" spans="1:68">
      <c r="A191" t="s">
        <v>5010</v>
      </c>
      <c r="B191" t="s">
        <v>4936</v>
      </c>
      <c r="C191" t="s">
        <v>4937</v>
      </c>
      <c r="D191" t="s">
        <v>3795</v>
      </c>
      <c r="E191" t="s">
        <v>197</v>
      </c>
      <c r="F191" t="s">
        <v>3861</v>
      </c>
      <c r="G191" t="s">
        <v>2290</v>
      </c>
      <c r="H191" t="s">
        <v>4938</v>
      </c>
      <c r="I191">
        <v>78</v>
      </c>
      <c r="J191" t="s">
        <v>5012</v>
      </c>
      <c r="K191">
        <v>78</v>
      </c>
      <c r="L191" t="s">
        <v>805</v>
      </c>
      <c r="M191" t="s">
        <v>8</v>
      </c>
      <c r="N191" t="s">
        <v>2298</v>
      </c>
      <c r="O191" t="s">
        <v>510</v>
      </c>
      <c r="P191" t="s">
        <v>8</v>
      </c>
      <c r="Q191" t="s">
        <v>4570</v>
      </c>
      <c r="R191" t="s">
        <v>4940</v>
      </c>
      <c r="S191" t="s">
        <v>195</v>
      </c>
      <c r="T191" t="s">
        <v>4570</v>
      </c>
      <c r="U191" t="s">
        <v>4570</v>
      </c>
      <c r="V191" t="s">
        <v>5265</v>
      </c>
      <c r="W191" t="s">
        <v>5096</v>
      </c>
      <c r="X191" t="s">
        <v>5266</v>
      </c>
      <c r="Y191" t="s">
        <v>5267</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5011</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5014</v>
      </c>
      <c r="BE191" t="s">
        <v>5015</v>
      </c>
      <c r="BF191" t="s">
        <v>5016</v>
      </c>
      <c r="BG191" t="s">
        <v>5017</v>
      </c>
      <c r="BH191" t="s">
        <v>4947</v>
      </c>
      <c r="BI191" t="s">
        <v>195</v>
      </c>
      <c r="BJ191" t="s">
        <v>195</v>
      </c>
      <c r="BK191" t="s">
        <v>3777</v>
      </c>
      <c r="BL191" t="s">
        <v>5268</v>
      </c>
      <c r="BM191" t="s">
        <v>4949</v>
      </c>
      <c r="BN191" t="s">
        <v>5186</v>
      </c>
      <c r="BO191" t="s">
        <v>4950</v>
      </c>
      <c r="BP191" s="440" t="str">
        <f t="shared" si="2"/>
        <v>WA.2378.EBC.954.101.A.524111</v>
      </c>
    </row>
    <row r="192" spans="1:68">
      <c r="A192" t="s">
        <v>5010</v>
      </c>
      <c r="B192" t="s">
        <v>4936</v>
      </c>
      <c r="C192" t="s">
        <v>4937</v>
      </c>
      <c r="D192" t="s">
        <v>3795</v>
      </c>
      <c r="E192" t="s">
        <v>197</v>
      </c>
      <c r="F192" t="s">
        <v>3861</v>
      </c>
      <c r="G192" t="s">
        <v>2290</v>
      </c>
      <c r="H192" t="s">
        <v>4938</v>
      </c>
      <c r="I192">
        <v>78</v>
      </c>
      <c r="J192" t="s">
        <v>5012</v>
      </c>
      <c r="K192">
        <v>78</v>
      </c>
      <c r="L192" t="s">
        <v>805</v>
      </c>
      <c r="M192" t="s">
        <v>8</v>
      </c>
      <c r="N192" t="s">
        <v>2298</v>
      </c>
      <c r="O192" t="s">
        <v>510</v>
      </c>
      <c r="P192" t="s">
        <v>8</v>
      </c>
      <c r="Q192" t="s">
        <v>4570</v>
      </c>
      <c r="R192" t="s">
        <v>4940</v>
      </c>
      <c r="S192" t="s">
        <v>195</v>
      </c>
      <c r="T192" t="s">
        <v>4570</v>
      </c>
      <c r="U192" t="s">
        <v>4570</v>
      </c>
      <c r="V192" t="s">
        <v>5269</v>
      </c>
      <c r="W192" t="s">
        <v>5265</v>
      </c>
      <c r="X192" t="s">
        <v>5270</v>
      </c>
      <c r="Y192" t="s">
        <v>5271</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5011</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5014</v>
      </c>
      <c r="BE192" t="s">
        <v>5015</v>
      </c>
      <c r="BF192" t="s">
        <v>5016</v>
      </c>
      <c r="BG192" t="s">
        <v>5017</v>
      </c>
      <c r="BH192" t="s">
        <v>4947</v>
      </c>
      <c r="BI192" t="s">
        <v>195</v>
      </c>
      <c r="BJ192" t="s">
        <v>195</v>
      </c>
      <c r="BK192" t="s">
        <v>3777</v>
      </c>
      <c r="BL192" t="s">
        <v>5272</v>
      </c>
      <c r="BM192" t="s">
        <v>4949</v>
      </c>
      <c r="BN192" t="s">
        <v>5186</v>
      </c>
      <c r="BO192" t="s">
        <v>4950</v>
      </c>
      <c r="BP192" s="440" t="str">
        <f t="shared" si="2"/>
        <v>WA.2378.EBC.954.101.A.524111</v>
      </c>
    </row>
    <row r="193" spans="1:68">
      <c r="A193" t="s">
        <v>5010</v>
      </c>
      <c r="B193" t="s">
        <v>4936</v>
      </c>
      <c r="C193" t="s">
        <v>4937</v>
      </c>
      <c r="D193" t="s">
        <v>3795</v>
      </c>
      <c r="E193" t="s">
        <v>197</v>
      </c>
      <c r="F193" t="s">
        <v>3861</v>
      </c>
      <c r="G193" t="s">
        <v>2290</v>
      </c>
      <c r="H193" t="s">
        <v>4938</v>
      </c>
      <c r="I193">
        <v>78</v>
      </c>
      <c r="J193" t="s">
        <v>5012</v>
      </c>
      <c r="K193">
        <v>78</v>
      </c>
      <c r="L193" t="s">
        <v>1081</v>
      </c>
      <c r="M193" t="s">
        <v>8</v>
      </c>
      <c r="N193" t="s">
        <v>156</v>
      </c>
      <c r="O193" t="s">
        <v>510</v>
      </c>
      <c r="P193" t="s">
        <v>8</v>
      </c>
      <c r="Q193" t="s">
        <v>4570</v>
      </c>
      <c r="R193" t="s">
        <v>4940</v>
      </c>
      <c r="S193" t="s">
        <v>195</v>
      </c>
      <c r="T193" t="s">
        <v>4570</v>
      </c>
      <c r="U193" t="s">
        <v>4570</v>
      </c>
      <c r="V193" t="s">
        <v>4951</v>
      </c>
      <c r="W193" t="s">
        <v>4496</v>
      </c>
      <c r="X193" t="s">
        <v>5273</v>
      </c>
      <c r="Y193" t="s">
        <v>5274</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5011</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5014</v>
      </c>
      <c r="BE193" t="s">
        <v>5015</v>
      </c>
      <c r="BF193" t="s">
        <v>5021</v>
      </c>
      <c r="BG193" t="s">
        <v>5022</v>
      </c>
      <c r="BH193" t="s">
        <v>4947</v>
      </c>
      <c r="BI193" t="s">
        <v>195</v>
      </c>
      <c r="BJ193" t="s">
        <v>195</v>
      </c>
      <c r="BK193" t="s">
        <v>3777</v>
      </c>
      <c r="BL193" t="s">
        <v>5275</v>
      </c>
      <c r="BM193" t="s">
        <v>4949</v>
      </c>
      <c r="BN193" t="s">
        <v>5186</v>
      </c>
      <c r="BO193" t="s">
        <v>4950</v>
      </c>
      <c r="BP193" s="440" t="str">
        <f t="shared" si="2"/>
        <v>WA.2378.EBC.954.102.A.524111</v>
      </c>
    </row>
    <row r="194" spans="1:68">
      <c r="A194" t="s">
        <v>5010</v>
      </c>
      <c r="B194" t="s">
        <v>4936</v>
      </c>
      <c r="C194" t="s">
        <v>4937</v>
      </c>
      <c r="D194" t="s">
        <v>3795</v>
      </c>
      <c r="E194" t="s">
        <v>197</v>
      </c>
      <c r="F194" t="s">
        <v>3861</v>
      </c>
      <c r="G194" t="s">
        <v>2290</v>
      </c>
      <c r="H194" t="s">
        <v>4938</v>
      </c>
      <c r="I194">
        <v>78</v>
      </c>
      <c r="J194" t="s">
        <v>5012</v>
      </c>
      <c r="K194">
        <v>78</v>
      </c>
      <c r="L194" t="s">
        <v>1081</v>
      </c>
      <c r="M194" t="s">
        <v>8</v>
      </c>
      <c r="N194" t="s">
        <v>156</v>
      </c>
      <c r="O194" t="s">
        <v>510</v>
      </c>
      <c r="P194" t="s">
        <v>8</v>
      </c>
      <c r="Q194" t="s">
        <v>4570</v>
      </c>
      <c r="R194" t="s">
        <v>4940</v>
      </c>
      <c r="S194" t="s">
        <v>195</v>
      </c>
      <c r="T194" t="s">
        <v>4570</v>
      </c>
      <c r="U194" t="s">
        <v>4570</v>
      </c>
      <c r="V194" t="s">
        <v>5092</v>
      </c>
      <c r="W194" t="s">
        <v>5001</v>
      </c>
      <c r="X194" t="s">
        <v>5276</v>
      </c>
      <c r="Y194" t="s">
        <v>5277</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5011</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5014</v>
      </c>
      <c r="BE194" t="s">
        <v>5015</v>
      </c>
      <c r="BF194" t="s">
        <v>5021</v>
      </c>
      <c r="BG194" t="s">
        <v>5022</v>
      </c>
      <c r="BH194" t="s">
        <v>4947</v>
      </c>
      <c r="BI194" t="s">
        <v>195</v>
      </c>
      <c r="BJ194" t="s">
        <v>195</v>
      </c>
      <c r="BK194" t="s">
        <v>3777</v>
      </c>
      <c r="BL194" t="s">
        <v>5278</v>
      </c>
      <c r="BM194" t="s">
        <v>4949</v>
      </c>
      <c r="BN194" t="s">
        <v>5186</v>
      </c>
      <c r="BO194" t="s">
        <v>4950</v>
      </c>
      <c r="BP194" s="440" t="str">
        <f t="shared" ref="BP194:BP257" si="3">_xlfn.TEXTJOIN(".",TRUE,D194,E194,F194,J194,L194,M194,O194)</f>
        <v>WA.2378.EBC.954.102.A.524111</v>
      </c>
    </row>
    <row r="195" spans="1:68">
      <c r="A195" t="s">
        <v>5010</v>
      </c>
      <c r="B195" t="s">
        <v>4936</v>
      </c>
      <c r="C195" t="s">
        <v>4937</v>
      </c>
      <c r="D195" t="s">
        <v>3795</v>
      </c>
      <c r="E195" t="s">
        <v>197</v>
      </c>
      <c r="F195" t="s">
        <v>3861</v>
      </c>
      <c r="G195" t="s">
        <v>2290</v>
      </c>
      <c r="H195" t="s">
        <v>4938</v>
      </c>
      <c r="I195">
        <v>78</v>
      </c>
      <c r="J195" t="s">
        <v>5012</v>
      </c>
      <c r="K195">
        <v>78</v>
      </c>
      <c r="L195" t="s">
        <v>1098</v>
      </c>
      <c r="M195" t="s">
        <v>8</v>
      </c>
      <c r="N195" t="s">
        <v>2397</v>
      </c>
      <c r="O195" t="s">
        <v>510</v>
      </c>
      <c r="P195" t="s">
        <v>8</v>
      </c>
      <c r="Q195" t="s">
        <v>4570</v>
      </c>
      <c r="R195" t="s">
        <v>4940</v>
      </c>
      <c r="S195" t="s">
        <v>195</v>
      </c>
      <c r="T195" t="s">
        <v>4570</v>
      </c>
      <c r="U195" t="s">
        <v>4570</v>
      </c>
      <c r="V195" t="s">
        <v>4496</v>
      </c>
      <c r="W195" t="s">
        <v>4570</v>
      </c>
      <c r="X195" t="s">
        <v>5279</v>
      </c>
      <c r="Y195" t="s">
        <v>5280</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5011</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5014</v>
      </c>
      <c r="BE195" t="s">
        <v>5015</v>
      </c>
      <c r="BF195" t="s">
        <v>5027</v>
      </c>
      <c r="BG195" t="s">
        <v>5028</v>
      </c>
      <c r="BH195" t="s">
        <v>4947</v>
      </c>
      <c r="BI195" t="s">
        <v>195</v>
      </c>
      <c r="BJ195" t="s">
        <v>195</v>
      </c>
      <c r="BK195" t="s">
        <v>3777</v>
      </c>
      <c r="BL195" t="s">
        <v>5281</v>
      </c>
      <c r="BM195" t="s">
        <v>4949</v>
      </c>
      <c r="BN195" t="s">
        <v>5186</v>
      </c>
      <c r="BO195" t="s">
        <v>4950</v>
      </c>
      <c r="BP195" s="440" t="str">
        <f t="shared" si="3"/>
        <v>WA.2378.EBC.954.103.A.524111</v>
      </c>
    </row>
    <row r="196" spans="1:68">
      <c r="A196" t="s">
        <v>5010</v>
      </c>
      <c r="B196" t="s">
        <v>4936</v>
      </c>
      <c r="C196" t="s">
        <v>4937</v>
      </c>
      <c r="D196" t="s">
        <v>3795</v>
      </c>
      <c r="E196" t="s">
        <v>197</v>
      </c>
      <c r="F196" t="s">
        <v>3861</v>
      </c>
      <c r="G196" t="s">
        <v>2290</v>
      </c>
      <c r="H196" t="s">
        <v>4938</v>
      </c>
      <c r="I196">
        <v>78</v>
      </c>
      <c r="J196" t="s">
        <v>5012</v>
      </c>
      <c r="K196">
        <v>78</v>
      </c>
      <c r="L196" t="s">
        <v>1098</v>
      </c>
      <c r="M196" t="s">
        <v>8</v>
      </c>
      <c r="N196" t="s">
        <v>2397</v>
      </c>
      <c r="O196" t="s">
        <v>510</v>
      </c>
      <c r="P196" t="s">
        <v>8</v>
      </c>
      <c r="Q196" t="s">
        <v>4570</v>
      </c>
      <c r="R196" t="s">
        <v>4940</v>
      </c>
      <c r="S196" t="s">
        <v>195</v>
      </c>
      <c r="T196" t="s">
        <v>4570</v>
      </c>
      <c r="U196" t="s">
        <v>4570</v>
      </c>
      <c r="V196" t="s">
        <v>4951</v>
      </c>
      <c r="W196" t="s">
        <v>4496</v>
      </c>
      <c r="X196" t="s">
        <v>5282</v>
      </c>
      <c r="Y196" t="s">
        <v>5283</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5011</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5014</v>
      </c>
      <c r="BE196" t="s">
        <v>5015</v>
      </c>
      <c r="BF196" t="s">
        <v>5027</v>
      </c>
      <c r="BG196" t="s">
        <v>5028</v>
      </c>
      <c r="BH196" t="s">
        <v>4947</v>
      </c>
      <c r="BI196" t="s">
        <v>195</v>
      </c>
      <c r="BJ196" t="s">
        <v>195</v>
      </c>
      <c r="BK196" t="s">
        <v>3777</v>
      </c>
      <c r="BL196" t="s">
        <v>5284</v>
      </c>
      <c r="BM196" t="s">
        <v>4949</v>
      </c>
      <c r="BN196" t="s">
        <v>5186</v>
      </c>
      <c r="BO196" t="s">
        <v>4950</v>
      </c>
      <c r="BP196" s="440" t="str">
        <f t="shared" si="3"/>
        <v>WA.2378.EBC.954.103.A.524111</v>
      </c>
    </row>
    <row r="197" spans="1:68">
      <c r="A197" t="s">
        <v>5010</v>
      </c>
      <c r="B197" t="s">
        <v>4936</v>
      </c>
      <c r="C197" t="s">
        <v>4937</v>
      </c>
      <c r="D197" t="s">
        <v>3795</v>
      </c>
      <c r="E197" t="s">
        <v>197</v>
      </c>
      <c r="F197" t="s">
        <v>3861</v>
      </c>
      <c r="G197" t="s">
        <v>2290</v>
      </c>
      <c r="H197" t="s">
        <v>4938</v>
      </c>
      <c r="I197">
        <v>78</v>
      </c>
      <c r="J197" t="s">
        <v>5012</v>
      </c>
      <c r="K197">
        <v>78</v>
      </c>
      <c r="L197" t="s">
        <v>1098</v>
      </c>
      <c r="M197" t="s">
        <v>8</v>
      </c>
      <c r="N197" t="s">
        <v>2397</v>
      </c>
      <c r="O197" t="s">
        <v>510</v>
      </c>
      <c r="P197" t="s">
        <v>8</v>
      </c>
      <c r="Q197" t="s">
        <v>4570</v>
      </c>
      <c r="R197" t="s">
        <v>4940</v>
      </c>
      <c r="S197" t="s">
        <v>195</v>
      </c>
      <c r="T197" t="s">
        <v>4570</v>
      </c>
      <c r="U197" t="s">
        <v>4570</v>
      </c>
      <c r="V197" t="s">
        <v>5001</v>
      </c>
      <c r="W197" t="s">
        <v>4951</v>
      </c>
      <c r="X197" t="s">
        <v>5285</v>
      </c>
      <c r="Y197" t="s">
        <v>5286</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5011</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5014</v>
      </c>
      <c r="BE197" t="s">
        <v>5015</v>
      </c>
      <c r="BF197" t="s">
        <v>5027</v>
      </c>
      <c r="BG197" t="s">
        <v>5028</v>
      </c>
      <c r="BH197" t="s">
        <v>4947</v>
      </c>
      <c r="BI197" t="s">
        <v>195</v>
      </c>
      <c r="BJ197" t="s">
        <v>195</v>
      </c>
      <c r="BK197" t="s">
        <v>3777</v>
      </c>
      <c r="BL197" t="s">
        <v>5287</v>
      </c>
      <c r="BM197" t="s">
        <v>4949</v>
      </c>
      <c r="BN197" t="s">
        <v>5186</v>
      </c>
      <c r="BO197" t="s">
        <v>4950</v>
      </c>
      <c r="BP197" s="440" t="str">
        <f t="shared" si="3"/>
        <v>WA.2378.EBC.954.103.A.524111</v>
      </c>
    </row>
    <row r="198" spans="1:68">
      <c r="A198" t="s">
        <v>5010</v>
      </c>
      <c r="B198" t="s">
        <v>4936</v>
      </c>
      <c r="C198" t="s">
        <v>4937</v>
      </c>
      <c r="D198" t="s">
        <v>3795</v>
      </c>
      <c r="E198" t="s">
        <v>197</v>
      </c>
      <c r="F198" t="s">
        <v>3861</v>
      </c>
      <c r="G198" t="s">
        <v>2290</v>
      </c>
      <c r="H198" t="s">
        <v>4938</v>
      </c>
      <c r="I198">
        <v>78</v>
      </c>
      <c r="J198" t="s">
        <v>5012</v>
      </c>
      <c r="K198">
        <v>78</v>
      </c>
      <c r="L198" t="s">
        <v>1098</v>
      </c>
      <c r="M198" t="s">
        <v>508</v>
      </c>
      <c r="N198" t="s">
        <v>2422</v>
      </c>
      <c r="O198" t="s">
        <v>510</v>
      </c>
      <c r="P198" t="s">
        <v>8</v>
      </c>
      <c r="Q198" t="s">
        <v>4570</v>
      </c>
      <c r="R198" t="s">
        <v>4940</v>
      </c>
      <c r="S198" t="s">
        <v>195</v>
      </c>
      <c r="T198" t="s">
        <v>4570</v>
      </c>
      <c r="U198" t="s">
        <v>4570</v>
      </c>
      <c r="V198" t="s">
        <v>4496</v>
      </c>
      <c r="W198" t="s">
        <v>4570</v>
      </c>
      <c r="X198" t="s">
        <v>5288</v>
      </c>
      <c r="Y198" t="s">
        <v>5289</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5011</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5014</v>
      </c>
      <c r="BE198" t="s">
        <v>5015</v>
      </c>
      <c r="BF198" t="s">
        <v>5027</v>
      </c>
      <c r="BG198" t="s">
        <v>5030</v>
      </c>
      <c r="BH198" t="s">
        <v>4947</v>
      </c>
      <c r="BI198" t="s">
        <v>195</v>
      </c>
      <c r="BJ198" t="s">
        <v>195</v>
      </c>
      <c r="BK198" t="s">
        <v>3777</v>
      </c>
      <c r="BL198" t="s">
        <v>5290</v>
      </c>
      <c r="BM198" t="s">
        <v>4949</v>
      </c>
      <c r="BN198" t="s">
        <v>5186</v>
      </c>
      <c r="BO198" t="s">
        <v>4950</v>
      </c>
      <c r="BP198" s="440" t="str">
        <f t="shared" si="3"/>
        <v>WA.2378.EBC.954.103.B.524111</v>
      </c>
    </row>
    <row r="199" spans="1:68">
      <c r="A199" t="s">
        <v>4935</v>
      </c>
      <c r="B199" t="s">
        <v>4936</v>
      </c>
      <c r="C199" t="s">
        <v>4937</v>
      </c>
      <c r="D199" t="s">
        <v>3795</v>
      </c>
      <c r="E199" t="s">
        <v>197</v>
      </c>
      <c r="F199" t="s">
        <v>3842</v>
      </c>
      <c r="G199" t="s">
        <v>2445</v>
      </c>
      <c r="H199" t="s">
        <v>4938</v>
      </c>
      <c r="I199">
        <v>5</v>
      </c>
      <c r="J199" t="s">
        <v>5031</v>
      </c>
      <c r="K199">
        <v>1</v>
      </c>
      <c r="L199" t="s">
        <v>805</v>
      </c>
      <c r="M199" t="s">
        <v>8</v>
      </c>
      <c r="N199" t="s">
        <v>122</v>
      </c>
      <c r="O199" t="s">
        <v>510</v>
      </c>
      <c r="P199" t="s">
        <v>8</v>
      </c>
      <c r="Q199" t="s">
        <v>4570</v>
      </c>
      <c r="R199" t="s">
        <v>4940</v>
      </c>
      <c r="S199" t="s">
        <v>195</v>
      </c>
      <c r="T199" t="s">
        <v>4570</v>
      </c>
      <c r="U199" t="s">
        <v>4570</v>
      </c>
      <c r="V199" t="s">
        <v>4496</v>
      </c>
      <c r="W199" t="s">
        <v>4570</v>
      </c>
      <c r="X199" t="s">
        <v>5291</v>
      </c>
      <c r="Y199" t="s">
        <v>5292</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4943</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5034</v>
      </c>
      <c r="BG199" t="s">
        <v>5192</v>
      </c>
      <c r="BH199" t="s">
        <v>4947</v>
      </c>
      <c r="BI199" t="s">
        <v>195</v>
      </c>
      <c r="BJ199" t="s">
        <v>195</v>
      </c>
      <c r="BK199" t="s">
        <v>3777</v>
      </c>
      <c r="BL199" t="s">
        <v>5293</v>
      </c>
      <c r="BM199" t="s">
        <v>4949</v>
      </c>
      <c r="BN199" t="s">
        <v>5186</v>
      </c>
      <c r="BO199" t="s">
        <v>4950</v>
      </c>
      <c r="BP199" s="440" t="str">
        <f t="shared" si="3"/>
        <v>WA.2378.EBD.952.101.A.524111</v>
      </c>
    </row>
    <row r="200" spans="1:68">
      <c r="A200" t="s">
        <v>4935</v>
      </c>
      <c r="B200" t="s">
        <v>4936</v>
      </c>
      <c r="C200" t="s">
        <v>4937</v>
      </c>
      <c r="D200" t="s">
        <v>3795</v>
      </c>
      <c r="E200" t="s">
        <v>197</v>
      </c>
      <c r="F200" t="s">
        <v>3842</v>
      </c>
      <c r="G200" t="s">
        <v>2445</v>
      </c>
      <c r="H200" t="s">
        <v>4938</v>
      </c>
      <c r="I200">
        <v>5</v>
      </c>
      <c r="J200" t="s">
        <v>5031</v>
      </c>
      <c r="K200">
        <v>1</v>
      </c>
      <c r="L200" t="s">
        <v>805</v>
      </c>
      <c r="M200" t="s">
        <v>508</v>
      </c>
      <c r="N200" t="s">
        <v>123</v>
      </c>
      <c r="O200" t="s">
        <v>510</v>
      </c>
      <c r="P200" t="s">
        <v>8</v>
      </c>
      <c r="Q200" t="s">
        <v>4570</v>
      </c>
      <c r="R200" t="s">
        <v>4940</v>
      </c>
      <c r="S200" t="s">
        <v>195</v>
      </c>
      <c r="T200" t="s">
        <v>4570</v>
      </c>
      <c r="U200" t="s">
        <v>4570</v>
      </c>
      <c r="V200" t="s">
        <v>4496</v>
      </c>
      <c r="W200" t="s">
        <v>4570</v>
      </c>
      <c r="X200" t="s">
        <v>5294</v>
      </c>
      <c r="Y200" t="s">
        <v>5295</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4943</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5034</v>
      </c>
      <c r="BG200" t="s">
        <v>5035</v>
      </c>
      <c r="BH200" t="s">
        <v>4947</v>
      </c>
      <c r="BI200" t="s">
        <v>195</v>
      </c>
      <c r="BJ200" t="s">
        <v>195</v>
      </c>
      <c r="BK200" t="s">
        <v>3777</v>
      </c>
      <c r="BL200" t="s">
        <v>5296</v>
      </c>
      <c r="BM200" t="s">
        <v>4949</v>
      </c>
      <c r="BN200" t="s">
        <v>5186</v>
      </c>
      <c r="BO200" t="s">
        <v>4950</v>
      </c>
      <c r="BP200" s="440" t="str">
        <f t="shared" si="3"/>
        <v>WA.2378.EBD.952.101.B.524111</v>
      </c>
    </row>
    <row r="201" spans="1:68">
      <c r="A201" t="s">
        <v>4935</v>
      </c>
      <c r="B201" t="s">
        <v>4936</v>
      </c>
      <c r="C201" t="s">
        <v>4937</v>
      </c>
      <c r="D201" t="s">
        <v>3795</v>
      </c>
      <c r="E201" t="s">
        <v>197</v>
      </c>
      <c r="F201" t="s">
        <v>3842</v>
      </c>
      <c r="G201" t="s">
        <v>2445</v>
      </c>
      <c r="H201" t="s">
        <v>4938</v>
      </c>
      <c r="I201">
        <v>5</v>
      </c>
      <c r="J201" t="s">
        <v>5031</v>
      </c>
      <c r="K201">
        <v>1</v>
      </c>
      <c r="L201" t="s">
        <v>805</v>
      </c>
      <c r="M201" t="s">
        <v>508</v>
      </c>
      <c r="N201" t="s">
        <v>123</v>
      </c>
      <c r="O201" t="s">
        <v>510</v>
      </c>
      <c r="P201" t="s">
        <v>8</v>
      </c>
      <c r="Q201" t="s">
        <v>4570</v>
      </c>
      <c r="R201" t="s">
        <v>4940</v>
      </c>
      <c r="S201" t="s">
        <v>195</v>
      </c>
      <c r="T201" t="s">
        <v>4570</v>
      </c>
      <c r="U201" t="s">
        <v>4570</v>
      </c>
      <c r="V201" t="s">
        <v>4951</v>
      </c>
      <c r="W201" t="s">
        <v>4496</v>
      </c>
      <c r="X201" t="s">
        <v>5297</v>
      </c>
      <c r="Y201" t="s">
        <v>5298</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4943</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5034</v>
      </c>
      <c r="BG201" t="s">
        <v>5035</v>
      </c>
      <c r="BH201" t="s">
        <v>4947</v>
      </c>
      <c r="BI201" t="s">
        <v>195</v>
      </c>
      <c r="BJ201" t="s">
        <v>195</v>
      </c>
      <c r="BK201" t="s">
        <v>3777</v>
      </c>
      <c r="BL201" t="s">
        <v>5299</v>
      </c>
      <c r="BM201" t="s">
        <v>4949</v>
      </c>
      <c r="BN201" t="s">
        <v>5186</v>
      </c>
      <c r="BO201" t="s">
        <v>4950</v>
      </c>
      <c r="BP201" s="440" t="str">
        <f t="shared" si="3"/>
        <v>WA.2378.EBD.952.101.B.524111</v>
      </c>
    </row>
    <row r="202" spans="1:68">
      <c r="A202" t="s">
        <v>4935</v>
      </c>
      <c r="B202" t="s">
        <v>4936</v>
      </c>
      <c r="C202" t="s">
        <v>4937</v>
      </c>
      <c r="D202" t="s">
        <v>3795</v>
      </c>
      <c r="E202" t="s">
        <v>197</v>
      </c>
      <c r="F202" t="s">
        <v>3842</v>
      </c>
      <c r="G202" t="s">
        <v>2445</v>
      </c>
      <c r="H202" t="s">
        <v>4938</v>
      </c>
      <c r="I202">
        <v>5</v>
      </c>
      <c r="J202" t="s">
        <v>5031</v>
      </c>
      <c r="K202">
        <v>1</v>
      </c>
      <c r="L202" t="s">
        <v>805</v>
      </c>
      <c r="M202" t="s">
        <v>508</v>
      </c>
      <c r="N202" t="s">
        <v>123</v>
      </c>
      <c r="O202" t="s">
        <v>510</v>
      </c>
      <c r="P202" t="s">
        <v>8</v>
      </c>
      <c r="Q202" t="s">
        <v>4570</v>
      </c>
      <c r="R202" t="s">
        <v>4940</v>
      </c>
      <c r="S202" t="s">
        <v>195</v>
      </c>
      <c r="T202" t="s">
        <v>4570</v>
      </c>
      <c r="U202" t="s">
        <v>4570</v>
      </c>
      <c r="V202" t="s">
        <v>5001</v>
      </c>
      <c r="W202" t="s">
        <v>4951</v>
      </c>
      <c r="X202" t="s">
        <v>5300</v>
      </c>
      <c r="Y202" t="s">
        <v>5301</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4943</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5034</v>
      </c>
      <c r="BG202" t="s">
        <v>5035</v>
      </c>
      <c r="BH202" t="s">
        <v>4947</v>
      </c>
      <c r="BI202" t="s">
        <v>195</v>
      </c>
      <c r="BJ202" t="s">
        <v>195</v>
      </c>
      <c r="BK202" t="s">
        <v>3777</v>
      </c>
      <c r="BL202" t="s">
        <v>5302</v>
      </c>
      <c r="BM202" t="s">
        <v>4949</v>
      </c>
      <c r="BN202" t="s">
        <v>5186</v>
      </c>
      <c r="BO202" t="s">
        <v>4950</v>
      </c>
      <c r="BP202" s="440" t="str">
        <f t="shared" si="3"/>
        <v>WA.2378.EBD.952.101.B.524111</v>
      </c>
    </row>
    <row r="203" spans="1:68">
      <c r="A203" t="s">
        <v>4935</v>
      </c>
      <c r="B203" t="s">
        <v>4936</v>
      </c>
      <c r="C203" t="s">
        <v>4937</v>
      </c>
      <c r="D203" t="s">
        <v>3795</v>
      </c>
      <c r="E203" t="s">
        <v>197</v>
      </c>
      <c r="F203" t="s">
        <v>3842</v>
      </c>
      <c r="G203" t="s">
        <v>2445</v>
      </c>
      <c r="H203" t="s">
        <v>4938</v>
      </c>
      <c r="I203">
        <v>5</v>
      </c>
      <c r="J203" t="s">
        <v>5031</v>
      </c>
      <c r="K203">
        <v>1</v>
      </c>
      <c r="L203" t="s">
        <v>805</v>
      </c>
      <c r="M203" t="s">
        <v>509</v>
      </c>
      <c r="N203" t="s">
        <v>124</v>
      </c>
      <c r="O203" t="s">
        <v>510</v>
      </c>
      <c r="P203" t="s">
        <v>8</v>
      </c>
      <c r="Q203" t="s">
        <v>4570</v>
      </c>
      <c r="R203" t="s">
        <v>4940</v>
      </c>
      <c r="S203" t="s">
        <v>195</v>
      </c>
      <c r="T203" t="s">
        <v>4570</v>
      </c>
      <c r="U203" t="s">
        <v>4570</v>
      </c>
      <c r="V203" t="s">
        <v>4496</v>
      </c>
      <c r="W203" t="s">
        <v>4570</v>
      </c>
      <c r="X203" t="s">
        <v>5303</v>
      </c>
      <c r="Y203" t="s">
        <v>5304</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4943</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5034</v>
      </c>
      <c r="BG203" t="s">
        <v>5042</v>
      </c>
      <c r="BH203" t="s">
        <v>4947</v>
      </c>
      <c r="BI203" t="s">
        <v>195</v>
      </c>
      <c r="BJ203" t="s">
        <v>195</v>
      </c>
      <c r="BK203" t="s">
        <v>3777</v>
      </c>
      <c r="BL203" t="s">
        <v>5305</v>
      </c>
      <c r="BM203" t="s">
        <v>4949</v>
      </c>
      <c r="BN203" t="s">
        <v>5186</v>
      </c>
      <c r="BO203" t="s">
        <v>4950</v>
      </c>
      <c r="BP203" s="440" t="str">
        <f t="shared" si="3"/>
        <v>WA.2378.EBD.952.101.C.524111</v>
      </c>
    </row>
    <row r="204" spans="1:68">
      <c r="A204" t="s">
        <v>4935</v>
      </c>
      <c r="B204" t="s">
        <v>4936</v>
      </c>
      <c r="C204" t="s">
        <v>4937</v>
      </c>
      <c r="D204" t="s">
        <v>3795</v>
      </c>
      <c r="E204" t="s">
        <v>197</v>
      </c>
      <c r="F204" t="s">
        <v>3842</v>
      </c>
      <c r="G204" t="s">
        <v>2445</v>
      </c>
      <c r="H204" t="s">
        <v>4938</v>
      </c>
      <c r="I204">
        <v>5</v>
      </c>
      <c r="J204" t="s">
        <v>5031</v>
      </c>
      <c r="K204">
        <v>1</v>
      </c>
      <c r="L204" t="s">
        <v>805</v>
      </c>
      <c r="M204" t="s">
        <v>509</v>
      </c>
      <c r="N204" t="s">
        <v>124</v>
      </c>
      <c r="O204" t="s">
        <v>510</v>
      </c>
      <c r="P204" t="s">
        <v>8</v>
      </c>
      <c r="Q204" t="s">
        <v>4570</v>
      </c>
      <c r="R204" t="s">
        <v>4940</v>
      </c>
      <c r="S204" t="s">
        <v>195</v>
      </c>
      <c r="T204" t="s">
        <v>4570</v>
      </c>
      <c r="U204" t="s">
        <v>4570</v>
      </c>
      <c r="V204" t="s">
        <v>4951</v>
      </c>
      <c r="W204" t="s">
        <v>4496</v>
      </c>
      <c r="X204" t="s">
        <v>5306</v>
      </c>
      <c r="Y204" t="s">
        <v>5307</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4943</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5034</v>
      </c>
      <c r="BG204" t="s">
        <v>5042</v>
      </c>
      <c r="BH204" t="s">
        <v>4947</v>
      </c>
      <c r="BI204" t="s">
        <v>195</v>
      </c>
      <c r="BJ204" t="s">
        <v>195</v>
      </c>
      <c r="BK204" t="s">
        <v>3777</v>
      </c>
      <c r="BL204" t="s">
        <v>5308</v>
      </c>
      <c r="BM204" t="s">
        <v>4949</v>
      </c>
      <c r="BN204" t="s">
        <v>5186</v>
      </c>
      <c r="BO204" t="s">
        <v>4950</v>
      </c>
      <c r="BP204" s="440" t="str">
        <f t="shared" si="3"/>
        <v>WA.2378.EBD.952.101.C.524111</v>
      </c>
    </row>
    <row r="205" spans="1:68">
      <c r="A205" t="s">
        <v>4935</v>
      </c>
      <c r="B205" t="s">
        <v>4936</v>
      </c>
      <c r="C205" t="s">
        <v>4937</v>
      </c>
      <c r="D205" t="s">
        <v>3795</v>
      </c>
      <c r="E205" t="s">
        <v>197</v>
      </c>
      <c r="F205" t="s">
        <v>3842</v>
      </c>
      <c r="G205" t="s">
        <v>2445</v>
      </c>
      <c r="H205" t="s">
        <v>4938</v>
      </c>
      <c r="I205">
        <v>5</v>
      </c>
      <c r="J205" t="s">
        <v>5031</v>
      </c>
      <c r="K205">
        <v>1</v>
      </c>
      <c r="L205" t="s">
        <v>805</v>
      </c>
      <c r="M205" t="s">
        <v>511</v>
      </c>
      <c r="N205" t="s">
        <v>125</v>
      </c>
      <c r="O205" t="s">
        <v>510</v>
      </c>
      <c r="P205" t="s">
        <v>8</v>
      </c>
      <c r="Q205" t="s">
        <v>4570</v>
      </c>
      <c r="R205" t="s">
        <v>4940</v>
      </c>
      <c r="S205" t="s">
        <v>195</v>
      </c>
      <c r="T205" t="s">
        <v>4570</v>
      </c>
      <c r="U205" t="s">
        <v>4570</v>
      </c>
      <c r="V205" t="s">
        <v>4496</v>
      </c>
      <c r="W205" t="s">
        <v>4570</v>
      </c>
      <c r="X205" t="s">
        <v>5309</v>
      </c>
      <c r="Y205" t="s">
        <v>5310</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4943</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5034</v>
      </c>
      <c r="BG205" t="s">
        <v>5048</v>
      </c>
      <c r="BH205" t="s">
        <v>4947</v>
      </c>
      <c r="BI205" t="s">
        <v>195</v>
      </c>
      <c r="BJ205" t="s">
        <v>195</v>
      </c>
      <c r="BK205" t="s">
        <v>3777</v>
      </c>
      <c r="BL205" t="s">
        <v>5311</v>
      </c>
      <c r="BM205" t="s">
        <v>4949</v>
      </c>
      <c r="BN205" t="s">
        <v>5186</v>
      </c>
      <c r="BO205" t="s">
        <v>4950</v>
      </c>
      <c r="BP205" s="440" t="str">
        <f t="shared" si="3"/>
        <v>WA.2378.EBD.952.101.D.524111</v>
      </c>
    </row>
    <row r="206" spans="1:68">
      <c r="A206" t="s">
        <v>4935</v>
      </c>
      <c r="B206" t="s">
        <v>4936</v>
      </c>
      <c r="C206" t="s">
        <v>4937</v>
      </c>
      <c r="D206" t="s">
        <v>3795</v>
      </c>
      <c r="E206" t="s">
        <v>197</v>
      </c>
      <c r="F206" t="s">
        <v>3842</v>
      </c>
      <c r="G206" t="s">
        <v>2445</v>
      </c>
      <c r="H206" t="s">
        <v>4938</v>
      </c>
      <c r="I206">
        <v>5</v>
      </c>
      <c r="J206" t="s">
        <v>5054</v>
      </c>
      <c r="K206">
        <v>2</v>
      </c>
      <c r="L206" t="s">
        <v>805</v>
      </c>
      <c r="M206" t="s">
        <v>8</v>
      </c>
      <c r="N206" t="s">
        <v>162</v>
      </c>
      <c r="O206" t="s">
        <v>510</v>
      </c>
      <c r="P206" t="s">
        <v>8</v>
      </c>
      <c r="Q206" t="s">
        <v>4570</v>
      </c>
      <c r="R206" t="s">
        <v>4940</v>
      </c>
      <c r="S206" t="s">
        <v>195</v>
      </c>
      <c r="T206" t="s">
        <v>4570</v>
      </c>
      <c r="U206" t="s">
        <v>4570</v>
      </c>
      <c r="V206" t="s">
        <v>4496</v>
      </c>
      <c r="W206" t="s">
        <v>4570</v>
      </c>
      <c r="X206" t="s">
        <v>5312</v>
      </c>
      <c r="Y206" t="s">
        <v>5313</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4943</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5057</v>
      </c>
      <c r="BG206" t="s">
        <v>5058</v>
      </c>
      <c r="BH206" t="s">
        <v>4947</v>
      </c>
      <c r="BI206" t="s">
        <v>195</v>
      </c>
      <c r="BJ206" t="s">
        <v>195</v>
      </c>
      <c r="BK206" t="s">
        <v>3777</v>
      </c>
      <c r="BL206" t="s">
        <v>5314</v>
      </c>
      <c r="BM206" t="s">
        <v>4949</v>
      </c>
      <c r="BN206" t="s">
        <v>5186</v>
      </c>
      <c r="BO206" t="s">
        <v>4950</v>
      </c>
      <c r="BP206" s="440" t="str">
        <f t="shared" si="3"/>
        <v>WA.2378.EBD.953.101.A.524111</v>
      </c>
    </row>
    <row r="207" spans="1:68">
      <c r="A207" t="s">
        <v>4935</v>
      </c>
      <c r="B207" t="s">
        <v>4936</v>
      </c>
      <c r="C207" t="s">
        <v>4937</v>
      </c>
      <c r="D207" t="s">
        <v>3795</v>
      </c>
      <c r="E207" t="s">
        <v>197</v>
      </c>
      <c r="F207" t="s">
        <v>3842</v>
      </c>
      <c r="G207" t="s">
        <v>2445</v>
      </c>
      <c r="H207" t="s">
        <v>4938</v>
      </c>
      <c r="I207">
        <v>5</v>
      </c>
      <c r="J207" t="s">
        <v>5054</v>
      </c>
      <c r="K207">
        <v>2</v>
      </c>
      <c r="L207" t="s">
        <v>805</v>
      </c>
      <c r="M207" t="s">
        <v>8</v>
      </c>
      <c r="N207" t="s">
        <v>162</v>
      </c>
      <c r="O207" t="s">
        <v>510</v>
      </c>
      <c r="P207" t="s">
        <v>8</v>
      </c>
      <c r="Q207" t="s">
        <v>4570</v>
      </c>
      <c r="R207" t="s">
        <v>4940</v>
      </c>
      <c r="S207" t="s">
        <v>195</v>
      </c>
      <c r="T207" t="s">
        <v>4570</v>
      </c>
      <c r="U207" t="s">
        <v>4570</v>
      </c>
      <c r="V207" t="s">
        <v>4951</v>
      </c>
      <c r="W207" t="s">
        <v>4496</v>
      </c>
      <c r="X207" t="s">
        <v>5315</v>
      </c>
      <c r="Y207" t="s">
        <v>5316</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4943</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5057</v>
      </c>
      <c r="BG207" t="s">
        <v>5058</v>
      </c>
      <c r="BH207" t="s">
        <v>4947</v>
      </c>
      <c r="BI207" t="s">
        <v>195</v>
      </c>
      <c r="BJ207" t="s">
        <v>195</v>
      </c>
      <c r="BK207" t="s">
        <v>3777</v>
      </c>
      <c r="BL207" t="s">
        <v>5317</v>
      </c>
      <c r="BM207" t="s">
        <v>4949</v>
      </c>
      <c r="BN207" t="s">
        <v>5186</v>
      </c>
      <c r="BO207" t="s">
        <v>4950</v>
      </c>
      <c r="BP207" s="440" t="str">
        <f t="shared" si="3"/>
        <v>WA.2378.EBD.953.101.A.524111</v>
      </c>
    </row>
    <row r="208" spans="1:68">
      <c r="A208" t="s">
        <v>4935</v>
      </c>
      <c r="B208" t="s">
        <v>4936</v>
      </c>
      <c r="C208" t="s">
        <v>4937</v>
      </c>
      <c r="D208" t="s">
        <v>3795</v>
      </c>
      <c r="E208" t="s">
        <v>197</v>
      </c>
      <c r="F208" t="s">
        <v>3842</v>
      </c>
      <c r="G208" t="s">
        <v>2445</v>
      </c>
      <c r="H208" t="s">
        <v>4938</v>
      </c>
      <c r="I208">
        <v>5</v>
      </c>
      <c r="J208" t="s">
        <v>5054</v>
      </c>
      <c r="K208">
        <v>2</v>
      </c>
      <c r="L208" t="s">
        <v>805</v>
      </c>
      <c r="M208" t="s">
        <v>8</v>
      </c>
      <c r="N208" t="s">
        <v>162</v>
      </c>
      <c r="O208" t="s">
        <v>510</v>
      </c>
      <c r="P208" t="s">
        <v>8</v>
      </c>
      <c r="Q208" t="s">
        <v>4570</v>
      </c>
      <c r="R208" t="s">
        <v>4940</v>
      </c>
      <c r="S208" t="s">
        <v>195</v>
      </c>
      <c r="T208" t="s">
        <v>4570</v>
      </c>
      <c r="U208" t="s">
        <v>4570</v>
      </c>
      <c r="V208" t="s">
        <v>5001</v>
      </c>
      <c r="W208" t="s">
        <v>4951</v>
      </c>
      <c r="X208" t="s">
        <v>5318</v>
      </c>
      <c r="Y208" t="s">
        <v>5319</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4943</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5057</v>
      </c>
      <c r="BG208" t="s">
        <v>5058</v>
      </c>
      <c r="BH208" t="s">
        <v>4947</v>
      </c>
      <c r="BI208" t="s">
        <v>195</v>
      </c>
      <c r="BJ208" t="s">
        <v>195</v>
      </c>
      <c r="BK208" t="s">
        <v>3777</v>
      </c>
      <c r="BL208" t="s">
        <v>5320</v>
      </c>
      <c r="BM208" t="s">
        <v>4949</v>
      </c>
      <c r="BN208" t="s">
        <v>5186</v>
      </c>
      <c r="BO208" t="s">
        <v>4950</v>
      </c>
      <c r="BP208" s="440" t="str">
        <f t="shared" si="3"/>
        <v>WA.2378.EBD.953.101.A.524111</v>
      </c>
    </row>
    <row r="209" spans="1:68">
      <c r="A209" t="s">
        <v>4935</v>
      </c>
      <c r="B209" t="s">
        <v>4936</v>
      </c>
      <c r="C209" t="s">
        <v>4937</v>
      </c>
      <c r="D209" t="s">
        <v>3795</v>
      </c>
      <c r="E209" t="s">
        <v>197</v>
      </c>
      <c r="F209" t="s">
        <v>3842</v>
      </c>
      <c r="G209" t="s">
        <v>2445</v>
      </c>
      <c r="H209" t="s">
        <v>4938</v>
      </c>
      <c r="I209">
        <v>5</v>
      </c>
      <c r="J209" t="s">
        <v>5054</v>
      </c>
      <c r="K209">
        <v>2</v>
      </c>
      <c r="L209" t="s">
        <v>805</v>
      </c>
      <c r="M209" t="s">
        <v>8</v>
      </c>
      <c r="N209" t="s">
        <v>162</v>
      </c>
      <c r="O209" t="s">
        <v>510</v>
      </c>
      <c r="P209" t="s">
        <v>8</v>
      </c>
      <c r="Q209" t="s">
        <v>4570</v>
      </c>
      <c r="R209" t="s">
        <v>4940</v>
      </c>
      <c r="S209" t="s">
        <v>195</v>
      </c>
      <c r="T209" t="s">
        <v>4570</v>
      </c>
      <c r="U209" t="s">
        <v>4570</v>
      </c>
      <c r="V209" t="s">
        <v>5092</v>
      </c>
      <c r="W209" t="s">
        <v>5001</v>
      </c>
      <c r="X209" t="s">
        <v>5321</v>
      </c>
      <c r="Y209" t="s">
        <v>5322</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4943</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5057</v>
      </c>
      <c r="BG209" t="s">
        <v>5058</v>
      </c>
      <c r="BH209" t="s">
        <v>4947</v>
      </c>
      <c r="BI209" t="s">
        <v>195</v>
      </c>
      <c r="BJ209" t="s">
        <v>195</v>
      </c>
      <c r="BK209" t="s">
        <v>3777</v>
      </c>
      <c r="BL209" t="s">
        <v>5323</v>
      </c>
      <c r="BM209" t="s">
        <v>4949</v>
      </c>
      <c r="BN209" t="s">
        <v>5186</v>
      </c>
      <c r="BO209" t="s">
        <v>4950</v>
      </c>
      <c r="BP209" s="440" t="str">
        <f t="shared" si="3"/>
        <v>WA.2378.EBD.953.101.A.524111</v>
      </c>
    </row>
    <row r="210" spans="1:68">
      <c r="A210" t="s">
        <v>4935</v>
      </c>
      <c r="B210" t="s">
        <v>4936</v>
      </c>
      <c r="C210" t="s">
        <v>4937</v>
      </c>
      <c r="D210" t="s">
        <v>3795</v>
      </c>
      <c r="E210" t="s">
        <v>197</v>
      </c>
      <c r="F210" t="s">
        <v>3842</v>
      </c>
      <c r="G210" t="s">
        <v>2445</v>
      </c>
      <c r="H210" t="s">
        <v>4938</v>
      </c>
      <c r="I210">
        <v>5</v>
      </c>
      <c r="J210" t="s">
        <v>5054</v>
      </c>
      <c r="K210">
        <v>2</v>
      </c>
      <c r="L210" t="s">
        <v>805</v>
      </c>
      <c r="M210" t="s">
        <v>8</v>
      </c>
      <c r="N210" t="s">
        <v>162</v>
      </c>
      <c r="O210" t="s">
        <v>510</v>
      </c>
      <c r="P210" t="s">
        <v>8</v>
      </c>
      <c r="Q210" t="s">
        <v>4570</v>
      </c>
      <c r="R210" t="s">
        <v>4940</v>
      </c>
      <c r="S210" t="s">
        <v>195</v>
      </c>
      <c r="T210" t="s">
        <v>4570</v>
      </c>
      <c r="U210" t="s">
        <v>4570</v>
      </c>
      <c r="V210" t="s">
        <v>5096</v>
      </c>
      <c r="W210" t="s">
        <v>5092</v>
      </c>
      <c r="X210" t="s">
        <v>5324</v>
      </c>
      <c r="Y210" t="s">
        <v>5325</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4943</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5057</v>
      </c>
      <c r="BG210" t="s">
        <v>5058</v>
      </c>
      <c r="BH210" t="s">
        <v>4947</v>
      </c>
      <c r="BI210" t="s">
        <v>195</v>
      </c>
      <c r="BJ210" t="s">
        <v>195</v>
      </c>
      <c r="BK210" t="s">
        <v>3777</v>
      </c>
      <c r="BL210" t="s">
        <v>5326</v>
      </c>
      <c r="BM210" t="s">
        <v>4949</v>
      </c>
      <c r="BN210" t="s">
        <v>5186</v>
      </c>
      <c r="BO210" t="s">
        <v>4950</v>
      </c>
      <c r="BP210" s="440" t="str">
        <f t="shared" si="3"/>
        <v>WA.2378.EBD.953.101.A.524111</v>
      </c>
    </row>
    <row r="211" spans="1:68">
      <c r="A211" t="s">
        <v>4935</v>
      </c>
      <c r="B211" t="s">
        <v>4936</v>
      </c>
      <c r="C211" t="s">
        <v>4937</v>
      </c>
      <c r="D211" t="s">
        <v>3795</v>
      </c>
      <c r="E211" t="s">
        <v>197</v>
      </c>
      <c r="F211" t="s">
        <v>3842</v>
      </c>
      <c r="G211" t="s">
        <v>2445</v>
      </c>
      <c r="H211" t="s">
        <v>4938</v>
      </c>
      <c r="I211">
        <v>5</v>
      </c>
      <c r="J211" t="s">
        <v>5054</v>
      </c>
      <c r="K211">
        <v>2</v>
      </c>
      <c r="L211" t="s">
        <v>805</v>
      </c>
      <c r="M211" t="s">
        <v>508</v>
      </c>
      <c r="N211" t="s">
        <v>163</v>
      </c>
      <c r="O211" t="s">
        <v>510</v>
      </c>
      <c r="P211" t="s">
        <v>8</v>
      </c>
      <c r="Q211" t="s">
        <v>4570</v>
      </c>
      <c r="R211" t="s">
        <v>4940</v>
      </c>
      <c r="S211" t="s">
        <v>195</v>
      </c>
      <c r="T211" t="s">
        <v>4570</v>
      </c>
      <c r="U211" t="s">
        <v>4570</v>
      </c>
      <c r="V211" t="s">
        <v>4496</v>
      </c>
      <c r="W211" t="s">
        <v>4570</v>
      </c>
      <c r="X211" t="s">
        <v>5327</v>
      </c>
      <c r="Y211" t="s">
        <v>5328</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4943</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5057</v>
      </c>
      <c r="BG211" t="s">
        <v>5067</v>
      </c>
      <c r="BH211" t="s">
        <v>4947</v>
      </c>
      <c r="BI211" t="s">
        <v>195</v>
      </c>
      <c r="BJ211" t="s">
        <v>195</v>
      </c>
      <c r="BK211" t="s">
        <v>3777</v>
      </c>
      <c r="BL211" t="s">
        <v>5329</v>
      </c>
      <c r="BM211" t="s">
        <v>4949</v>
      </c>
      <c r="BN211" t="s">
        <v>5186</v>
      </c>
      <c r="BO211" t="s">
        <v>4950</v>
      </c>
      <c r="BP211" s="440" t="str">
        <f t="shared" si="3"/>
        <v>WA.2378.EBD.953.101.B.524111</v>
      </c>
    </row>
    <row r="212" spans="1:68">
      <c r="A212" t="s">
        <v>4935</v>
      </c>
      <c r="B212" t="s">
        <v>4936</v>
      </c>
      <c r="C212" t="s">
        <v>4937</v>
      </c>
      <c r="D212" t="s">
        <v>3795</v>
      </c>
      <c r="E212" t="s">
        <v>197</v>
      </c>
      <c r="F212" t="s">
        <v>3842</v>
      </c>
      <c r="G212" t="s">
        <v>2445</v>
      </c>
      <c r="H212" t="s">
        <v>4938</v>
      </c>
      <c r="I212">
        <v>5</v>
      </c>
      <c r="J212" t="s">
        <v>5054</v>
      </c>
      <c r="K212">
        <v>2</v>
      </c>
      <c r="L212" t="s">
        <v>805</v>
      </c>
      <c r="M212" t="s">
        <v>508</v>
      </c>
      <c r="N212" t="s">
        <v>163</v>
      </c>
      <c r="O212" t="s">
        <v>510</v>
      </c>
      <c r="P212" t="s">
        <v>8</v>
      </c>
      <c r="Q212" t="s">
        <v>4570</v>
      </c>
      <c r="R212" t="s">
        <v>4940</v>
      </c>
      <c r="S212" t="s">
        <v>195</v>
      </c>
      <c r="T212" t="s">
        <v>4570</v>
      </c>
      <c r="U212" t="s">
        <v>4570</v>
      </c>
      <c r="V212" t="s">
        <v>4951</v>
      </c>
      <c r="W212" t="s">
        <v>4496</v>
      </c>
      <c r="X212" t="s">
        <v>5330</v>
      </c>
      <c r="Y212" t="s">
        <v>5331</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4943</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5057</v>
      </c>
      <c r="BG212" t="s">
        <v>5067</v>
      </c>
      <c r="BH212" t="s">
        <v>4947</v>
      </c>
      <c r="BI212" t="s">
        <v>195</v>
      </c>
      <c r="BJ212" t="s">
        <v>195</v>
      </c>
      <c r="BK212" t="s">
        <v>3777</v>
      </c>
      <c r="BL212" t="s">
        <v>5332</v>
      </c>
      <c r="BM212" t="s">
        <v>4949</v>
      </c>
      <c r="BN212" t="s">
        <v>5186</v>
      </c>
      <c r="BO212" t="s">
        <v>4950</v>
      </c>
      <c r="BP212" s="440" t="str">
        <f t="shared" si="3"/>
        <v>WA.2378.EBD.953.101.B.524111</v>
      </c>
    </row>
    <row r="213" spans="1:68">
      <c r="A213" t="s">
        <v>4935</v>
      </c>
      <c r="B213" t="s">
        <v>4936</v>
      </c>
      <c r="C213" t="s">
        <v>4937</v>
      </c>
      <c r="D213" t="s">
        <v>3795</v>
      </c>
      <c r="E213" t="s">
        <v>197</v>
      </c>
      <c r="F213" t="s">
        <v>3842</v>
      </c>
      <c r="G213" t="s">
        <v>2445</v>
      </c>
      <c r="H213" t="s">
        <v>4938</v>
      </c>
      <c r="I213">
        <v>5</v>
      </c>
      <c r="J213" t="s">
        <v>5054</v>
      </c>
      <c r="K213">
        <v>2</v>
      </c>
      <c r="L213" t="s">
        <v>805</v>
      </c>
      <c r="M213" t="s">
        <v>508</v>
      </c>
      <c r="N213" t="s">
        <v>163</v>
      </c>
      <c r="O213" t="s">
        <v>510</v>
      </c>
      <c r="P213" t="s">
        <v>8</v>
      </c>
      <c r="Q213" t="s">
        <v>4570</v>
      </c>
      <c r="R213" t="s">
        <v>4940</v>
      </c>
      <c r="S213" t="s">
        <v>195</v>
      </c>
      <c r="T213" t="s">
        <v>4570</v>
      </c>
      <c r="U213" t="s">
        <v>4570</v>
      </c>
      <c r="V213" t="s">
        <v>5001</v>
      </c>
      <c r="W213" t="s">
        <v>4951</v>
      </c>
      <c r="X213" t="s">
        <v>5333</v>
      </c>
      <c r="Y213" t="s">
        <v>5334</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4943</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5057</v>
      </c>
      <c r="BG213" t="s">
        <v>5067</v>
      </c>
      <c r="BH213" t="s">
        <v>4947</v>
      </c>
      <c r="BI213" t="s">
        <v>195</v>
      </c>
      <c r="BJ213" t="s">
        <v>195</v>
      </c>
      <c r="BK213" t="s">
        <v>3777</v>
      </c>
      <c r="BL213" t="s">
        <v>5335</v>
      </c>
      <c r="BM213" t="s">
        <v>4949</v>
      </c>
      <c r="BN213" t="s">
        <v>5186</v>
      </c>
      <c r="BO213" t="s">
        <v>4950</v>
      </c>
      <c r="BP213" s="440" t="str">
        <f t="shared" si="3"/>
        <v>WA.2378.EBD.953.101.B.524111</v>
      </c>
    </row>
    <row r="214" spans="1:68">
      <c r="A214" t="s">
        <v>4935</v>
      </c>
      <c r="B214" t="s">
        <v>4936</v>
      </c>
      <c r="C214" t="s">
        <v>4937</v>
      </c>
      <c r="D214" t="s">
        <v>3795</v>
      </c>
      <c r="E214" t="s">
        <v>197</v>
      </c>
      <c r="F214" t="s">
        <v>3842</v>
      </c>
      <c r="G214" t="s">
        <v>2445</v>
      </c>
      <c r="H214" t="s">
        <v>4938</v>
      </c>
      <c r="I214">
        <v>5</v>
      </c>
      <c r="J214" t="s">
        <v>5054</v>
      </c>
      <c r="K214">
        <v>2</v>
      </c>
      <c r="L214" t="s">
        <v>1081</v>
      </c>
      <c r="M214" t="s">
        <v>8</v>
      </c>
      <c r="N214" t="s">
        <v>2861</v>
      </c>
      <c r="O214" t="s">
        <v>510</v>
      </c>
      <c r="P214" t="s">
        <v>8</v>
      </c>
      <c r="Q214" t="s">
        <v>4570</v>
      </c>
      <c r="R214" t="s">
        <v>4940</v>
      </c>
      <c r="S214" t="s">
        <v>195</v>
      </c>
      <c r="T214" t="s">
        <v>4570</v>
      </c>
      <c r="U214" t="s">
        <v>4570</v>
      </c>
      <c r="V214" t="s">
        <v>4496</v>
      </c>
      <c r="W214" t="s">
        <v>4570</v>
      </c>
      <c r="X214" t="s">
        <v>5336</v>
      </c>
      <c r="Y214" t="s">
        <v>5337</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4943</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5073</v>
      </c>
      <c r="BG214" t="s">
        <v>5074</v>
      </c>
      <c r="BH214" t="s">
        <v>4947</v>
      </c>
      <c r="BI214" t="s">
        <v>195</v>
      </c>
      <c r="BJ214" t="s">
        <v>195</v>
      </c>
      <c r="BK214" t="s">
        <v>3777</v>
      </c>
      <c r="BL214" t="s">
        <v>5338</v>
      </c>
      <c r="BM214" t="s">
        <v>4949</v>
      </c>
      <c r="BN214" t="s">
        <v>5186</v>
      </c>
      <c r="BO214" t="s">
        <v>4950</v>
      </c>
      <c r="BP214" s="440" t="str">
        <f t="shared" si="3"/>
        <v>WA.2378.EBD.953.102.A.524111</v>
      </c>
    </row>
    <row r="215" spans="1:68">
      <c r="A215" t="s">
        <v>4935</v>
      </c>
      <c r="B215" t="s">
        <v>4936</v>
      </c>
      <c r="C215" t="s">
        <v>4937</v>
      </c>
      <c r="D215" t="s">
        <v>3795</v>
      </c>
      <c r="E215" t="s">
        <v>197</v>
      </c>
      <c r="F215" t="s">
        <v>3842</v>
      </c>
      <c r="G215" t="s">
        <v>2445</v>
      </c>
      <c r="H215" t="s">
        <v>4938</v>
      </c>
      <c r="I215">
        <v>5</v>
      </c>
      <c r="J215" t="s">
        <v>5054</v>
      </c>
      <c r="K215">
        <v>2</v>
      </c>
      <c r="L215" t="s">
        <v>1081</v>
      </c>
      <c r="M215" t="s">
        <v>508</v>
      </c>
      <c r="N215" t="s">
        <v>165</v>
      </c>
      <c r="O215" t="s">
        <v>510</v>
      </c>
      <c r="P215" t="s">
        <v>8</v>
      </c>
      <c r="Q215" t="s">
        <v>4570</v>
      </c>
      <c r="R215" t="s">
        <v>4940</v>
      </c>
      <c r="S215" t="s">
        <v>195</v>
      </c>
      <c r="T215" t="s">
        <v>4570</v>
      </c>
      <c r="U215" t="s">
        <v>4570</v>
      </c>
      <c r="V215" t="s">
        <v>4496</v>
      </c>
      <c r="W215" t="s">
        <v>4570</v>
      </c>
      <c r="X215" t="s">
        <v>5339</v>
      </c>
      <c r="Y215" t="s">
        <v>5340</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4943</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5073</v>
      </c>
      <c r="BG215" t="s">
        <v>5078</v>
      </c>
      <c r="BH215" t="s">
        <v>4947</v>
      </c>
      <c r="BI215" t="s">
        <v>195</v>
      </c>
      <c r="BJ215" t="s">
        <v>195</v>
      </c>
      <c r="BK215" t="s">
        <v>3777</v>
      </c>
      <c r="BL215" t="s">
        <v>5341</v>
      </c>
      <c r="BM215" t="s">
        <v>4949</v>
      </c>
      <c r="BN215" t="s">
        <v>5186</v>
      </c>
      <c r="BO215" t="s">
        <v>4950</v>
      </c>
      <c r="BP215" s="440" t="str">
        <f t="shared" si="3"/>
        <v>WA.2378.EBD.953.102.B.524111</v>
      </c>
    </row>
    <row r="216" spans="1:68">
      <c r="A216" t="s">
        <v>4935</v>
      </c>
      <c r="B216" t="s">
        <v>4936</v>
      </c>
      <c r="C216" t="s">
        <v>4937</v>
      </c>
      <c r="D216" t="s">
        <v>3795</v>
      </c>
      <c r="E216" t="s">
        <v>197</v>
      </c>
      <c r="F216" t="s">
        <v>3842</v>
      </c>
      <c r="G216" t="s">
        <v>2445</v>
      </c>
      <c r="H216" t="s">
        <v>4938</v>
      </c>
      <c r="I216">
        <v>5</v>
      </c>
      <c r="J216" t="s">
        <v>5054</v>
      </c>
      <c r="K216">
        <v>2</v>
      </c>
      <c r="L216" t="s">
        <v>1081</v>
      </c>
      <c r="M216" t="s">
        <v>509</v>
      </c>
      <c r="N216" t="s">
        <v>166</v>
      </c>
      <c r="O216" t="s">
        <v>510</v>
      </c>
      <c r="P216" t="s">
        <v>8</v>
      </c>
      <c r="Q216" t="s">
        <v>4570</v>
      </c>
      <c r="R216" t="s">
        <v>4940</v>
      </c>
      <c r="S216" t="s">
        <v>195</v>
      </c>
      <c r="T216" t="s">
        <v>4570</v>
      </c>
      <c r="U216" t="s">
        <v>4570</v>
      </c>
      <c r="V216" t="s">
        <v>4496</v>
      </c>
      <c r="W216" t="s">
        <v>4570</v>
      </c>
      <c r="X216" t="s">
        <v>5342</v>
      </c>
      <c r="Y216" t="s">
        <v>5343</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4943</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5073</v>
      </c>
      <c r="BG216" t="s">
        <v>5084</v>
      </c>
      <c r="BH216" t="s">
        <v>4947</v>
      </c>
      <c r="BI216" t="s">
        <v>195</v>
      </c>
      <c r="BJ216" t="s">
        <v>195</v>
      </c>
      <c r="BK216" t="s">
        <v>3777</v>
      </c>
      <c r="BL216" t="s">
        <v>5344</v>
      </c>
      <c r="BM216" t="s">
        <v>4949</v>
      </c>
      <c r="BN216" t="s">
        <v>5186</v>
      </c>
      <c r="BO216" t="s">
        <v>4950</v>
      </c>
      <c r="BP216" s="440" t="str">
        <f t="shared" si="3"/>
        <v>WA.2378.EBD.953.102.C.524111</v>
      </c>
    </row>
    <row r="217" spans="1:68">
      <c r="A217" t="s">
        <v>4935</v>
      </c>
      <c r="B217" t="s">
        <v>4936</v>
      </c>
      <c r="C217" t="s">
        <v>4937</v>
      </c>
      <c r="D217" t="s">
        <v>3795</v>
      </c>
      <c r="E217" t="s">
        <v>197</v>
      </c>
      <c r="F217" t="s">
        <v>3842</v>
      </c>
      <c r="G217" t="s">
        <v>2445</v>
      </c>
      <c r="H217" t="s">
        <v>4938</v>
      </c>
      <c r="I217">
        <v>5</v>
      </c>
      <c r="J217" t="s">
        <v>5054</v>
      </c>
      <c r="K217">
        <v>2</v>
      </c>
      <c r="L217" t="s">
        <v>1081</v>
      </c>
      <c r="M217" t="s">
        <v>511</v>
      </c>
      <c r="N217" t="s">
        <v>167</v>
      </c>
      <c r="O217" t="s">
        <v>510</v>
      </c>
      <c r="P217" t="s">
        <v>8</v>
      </c>
      <c r="Q217" t="s">
        <v>4570</v>
      </c>
      <c r="R217" t="s">
        <v>4940</v>
      </c>
      <c r="S217" t="s">
        <v>195</v>
      </c>
      <c r="T217" t="s">
        <v>4570</v>
      </c>
      <c r="U217" t="s">
        <v>4570</v>
      </c>
      <c r="V217" t="s">
        <v>4496</v>
      </c>
      <c r="W217" t="s">
        <v>4570</v>
      </c>
      <c r="X217" t="s">
        <v>5345</v>
      </c>
      <c r="Y217" t="s">
        <v>5346</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4943</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5073</v>
      </c>
      <c r="BG217" t="s">
        <v>5101</v>
      </c>
      <c r="BH217" t="s">
        <v>4947</v>
      </c>
      <c r="BI217" t="s">
        <v>195</v>
      </c>
      <c r="BJ217" t="s">
        <v>195</v>
      </c>
      <c r="BK217" t="s">
        <v>3777</v>
      </c>
      <c r="BL217" t="s">
        <v>5347</v>
      </c>
      <c r="BM217" t="s">
        <v>4949</v>
      </c>
      <c r="BN217" t="s">
        <v>5186</v>
      </c>
      <c r="BO217" t="s">
        <v>4950</v>
      </c>
      <c r="BP217" s="440" t="str">
        <f t="shared" si="3"/>
        <v>WA.2378.EBD.953.102.D.524111</v>
      </c>
    </row>
    <row r="218" spans="1:68">
      <c r="A218" t="s">
        <v>5010</v>
      </c>
      <c r="B218" t="s">
        <v>4936</v>
      </c>
      <c r="C218" t="s">
        <v>4937</v>
      </c>
      <c r="D218" t="s">
        <v>3795</v>
      </c>
      <c r="E218" t="s">
        <v>197</v>
      </c>
      <c r="F218" t="s">
        <v>3842</v>
      </c>
      <c r="G218" t="s">
        <v>2445</v>
      </c>
      <c r="H218" t="s">
        <v>4938</v>
      </c>
      <c r="I218">
        <v>5</v>
      </c>
      <c r="J218" t="s">
        <v>5031</v>
      </c>
      <c r="K218">
        <v>1</v>
      </c>
      <c r="L218" t="s">
        <v>805</v>
      </c>
      <c r="M218" t="s">
        <v>8</v>
      </c>
      <c r="N218" t="s">
        <v>122</v>
      </c>
      <c r="O218" t="s">
        <v>510</v>
      </c>
      <c r="P218" t="s">
        <v>8</v>
      </c>
      <c r="Q218" t="s">
        <v>4570</v>
      </c>
      <c r="R218" t="s">
        <v>4940</v>
      </c>
      <c r="S218" t="s">
        <v>195</v>
      </c>
      <c r="T218" t="s">
        <v>4570</v>
      </c>
      <c r="U218" t="s">
        <v>4570</v>
      </c>
      <c r="V218" t="s">
        <v>4496</v>
      </c>
      <c r="W218" t="s">
        <v>4570</v>
      </c>
      <c r="X218" t="s">
        <v>5291</v>
      </c>
      <c r="Y218" t="s">
        <v>5292</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5011</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5034</v>
      </c>
      <c r="BG218" t="s">
        <v>5192</v>
      </c>
      <c r="BH218" t="s">
        <v>4947</v>
      </c>
      <c r="BI218" t="s">
        <v>195</v>
      </c>
      <c r="BJ218" t="s">
        <v>195</v>
      </c>
      <c r="BK218" t="s">
        <v>3777</v>
      </c>
      <c r="BL218" t="s">
        <v>5293</v>
      </c>
      <c r="BM218" t="s">
        <v>4949</v>
      </c>
      <c r="BN218" t="s">
        <v>5186</v>
      </c>
      <c r="BO218" t="s">
        <v>4950</v>
      </c>
      <c r="BP218" s="440" t="str">
        <f t="shared" si="3"/>
        <v>WA.2378.EBD.952.101.A.524111</v>
      </c>
    </row>
    <row r="219" spans="1:68">
      <c r="A219" t="s">
        <v>5010</v>
      </c>
      <c r="B219" t="s">
        <v>4936</v>
      </c>
      <c r="C219" t="s">
        <v>4937</v>
      </c>
      <c r="D219" t="s">
        <v>3795</v>
      </c>
      <c r="E219" t="s">
        <v>197</v>
      </c>
      <c r="F219" t="s">
        <v>3842</v>
      </c>
      <c r="G219" t="s">
        <v>2445</v>
      </c>
      <c r="H219" t="s">
        <v>4938</v>
      </c>
      <c r="I219">
        <v>5</v>
      </c>
      <c r="J219" t="s">
        <v>5031</v>
      </c>
      <c r="K219">
        <v>1</v>
      </c>
      <c r="L219" t="s">
        <v>805</v>
      </c>
      <c r="M219" t="s">
        <v>508</v>
      </c>
      <c r="N219" t="s">
        <v>123</v>
      </c>
      <c r="O219" t="s">
        <v>510</v>
      </c>
      <c r="P219" t="s">
        <v>8</v>
      </c>
      <c r="Q219" t="s">
        <v>4570</v>
      </c>
      <c r="R219" t="s">
        <v>4940</v>
      </c>
      <c r="S219" t="s">
        <v>195</v>
      </c>
      <c r="T219" t="s">
        <v>4570</v>
      </c>
      <c r="U219" t="s">
        <v>4570</v>
      </c>
      <c r="V219" t="s">
        <v>4496</v>
      </c>
      <c r="W219" t="s">
        <v>4570</v>
      </c>
      <c r="X219" t="s">
        <v>5294</v>
      </c>
      <c r="Y219" t="s">
        <v>5295</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5011</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5034</v>
      </c>
      <c r="BG219" t="s">
        <v>5035</v>
      </c>
      <c r="BH219" t="s">
        <v>4947</v>
      </c>
      <c r="BI219" t="s">
        <v>195</v>
      </c>
      <c r="BJ219" t="s">
        <v>195</v>
      </c>
      <c r="BK219" t="s">
        <v>3777</v>
      </c>
      <c r="BL219" t="s">
        <v>5296</v>
      </c>
      <c r="BM219" t="s">
        <v>4949</v>
      </c>
      <c r="BN219" t="s">
        <v>5186</v>
      </c>
      <c r="BO219" t="s">
        <v>4950</v>
      </c>
      <c r="BP219" s="440" t="str">
        <f t="shared" si="3"/>
        <v>WA.2378.EBD.952.101.B.524111</v>
      </c>
    </row>
    <row r="220" spans="1:68">
      <c r="A220" t="s">
        <v>5010</v>
      </c>
      <c r="B220" t="s">
        <v>4936</v>
      </c>
      <c r="C220" t="s">
        <v>4937</v>
      </c>
      <c r="D220" t="s">
        <v>3795</v>
      </c>
      <c r="E220" t="s">
        <v>197</v>
      </c>
      <c r="F220" t="s">
        <v>3842</v>
      </c>
      <c r="G220" t="s">
        <v>2445</v>
      </c>
      <c r="H220" t="s">
        <v>4938</v>
      </c>
      <c r="I220">
        <v>5</v>
      </c>
      <c r="J220" t="s">
        <v>5031</v>
      </c>
      <c r="K220">
        <v>1</v>
      </c>
      <c r="L220" t="s">
        <v>805</v>
      </c>
      <c r="M220" t="s">
        <v>508</v>
      </c>
      <c r="N220" t="s">
        <v>123</v>
      </c>
      <c r="O220" t="s">
        <v>510</v>
      </c>
      <c r="P220" t="s">
        <v>8</v>
      </c>
      <c r="Q220" t="s">
        <v>4570</v>
      </c>
      <c r="R220" t="s">
        <v>4940</v>
      </c>
      <c r="S220" t="s">
        <v>195</v>
      </c>
      <c r="T220" t="s">
        <v>4570</v>
      </c>
      <c r="U220" t="s">
        <v>4570</v>
      </c>
      <c r="V220" t="s">
        <v>4951</v>
      </c>
      <c r="W220" t="s">
        <v>4496</v>
      </c>
      <c r="X220" t="s">
        <v>5297</v>
      </c>
      <c r="Y220" t="s">
        <v>5298</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5011</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5034</v>
      </c>
      <c r="BG220" t="s">
        <v>5035</v>
      </c>
      <c r="BH220" t="s">
        <v>4947</v>
      </c>
      <c r="BI220" t="s">
        <v>195</v>
      </c>
      <c r="BJ220" t="s">
        <v>195</v>
      </c>
      <c r="BK220" t="s">
        <v>3777</v>
      </c>
      <c r="BL220" t="s">
        <v>5299</v>
      </c>
      <c r="BM220" t="s">
        <v>4949</v>
      </c>
      <c r="BN220" t="s">
        <v>5186</v>
      </c>
      <c r="BO220" t="s">
        <v>4950</v>
      </c>
      <c r="BP220" s="440" t="str">
        <f t="shared" si="3"/>
        <v>WA.2378.EBD.952.101.B.524111</v>
      </c>
    </row>
    <row r="221" spans="1:68">
      <c r="A221" t="s">
        <v>5010</v>
      </c>
      <c r="B221" t="s">
        <v>4936</v>
      </c>
      <c r="C221" t="s">
        <v>4937</v>
      </c>
      <c r="D221" t="s">
        <v>3795</v>
      </c>
      <c r="E221" t="s">
        <v>197</v>
      </c>
      <c r="F221" t="s">
        <v>3842</v>
      </c>
      <c r="G221" t="s">
        <v>2445</v>
      </c>
      <c r="H221" t="s">
        <v>4938</v>
      </c>
      <c r="I221">
        <v>5</v>
      </c>
      <c r="J221" t="s">
        <v>5031</v>
      </c>
      <c r="K221">
        <v>1</v>
      </c>
      <c r="L221" t="s">
        <v>805</v>
      </c>
      <c r="M221" t="s">
        <v>508</v>
      </c>
      <c r="N221" t="s">
        <v>123</v>
      </c>
      <c r="O221" t="s">
        <v>510</v>
      </c>
      <c r="P221" t="s">
        <v>8</v>
      </c>
      <c r="Q221" t="s">
        <v>4570</v>
      </c>
      <c r="R221" t="s">
        <v>4940</v>
      </c>
      <c r="S221" t="s">
        <v>195</v>
      </c>
      <c r="T221" t="s">
        <v>4570</v>
      </c>
      <c r="U221" t="s">
        <v>4570</v>
      </c>
      <c r="V221" t="s">
        <v>5001</v>
      </c>
      <c r="W221" t="s">
        <v>4951</v>
      </c>
      <c r="X221" t="s">
        <v>5300</v>
      </c>
      <c r="Y221" t="s">
        <v>5301</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5011</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5034</v>
      </c>
      <c r="BG221" t="s">
        <v>5035</v>
      </c>
      <c r="BH221" t="s">
        <v>4947</v>
      </c>
      <c r="BI221" t="s">
        <v>195</v>
      </c>
      <c r="BJ221" t="s">
        <v>195</v>
      </c>
      <c r="BK221" t="s">
        <v>3777</v>
      </c>
      <c r="BL221" t="s">
        <v>5302</v>
      </c>
      <c r="BM221" t="s">
        <v>4949</v>
      </c>
      <c r="BN221" t="s">
        <v>5186</v>
      </c>
      <c r="BO221" t="s">
        <v>4950</v>
      </c>
      <c r="BP221" s="440" t="str">
        <f t="shared" si="3"/>
        <v>WA.2378.EBD.952.101.B.524111</v>
      </c>
    </row>
    <row r="222" spans="1:68">
      <c r="A222" t="s">
        <v>5010</v>
      </c>
      <c r="B222" t="s">
        <v>4936</v>
      </c>
      <c r="C222" t="s">
        <v>4937</v>
      </c>
      <c r="D222" t="s">
        <v>3795</v>
      </c>
      <c r="E222" t="s">
        <v>197</v>
      </c>
      <c r="F222" t="s">
        <v>3842</v>
      </c>
      <c r="G222" t="s">
        <v>2445</v>
      </c>
      <c r="H222" t="s">
        <v>4938</v>
      </c>
      <c r="I222">
        <v>5</v>
      </c>
      <c r="J222" t="s">
        <v>5031</v>
      </c>
      <c r="K222">
        <v>1</v>
      </c>
      <c r="L222" t="s">
        <v>805</v>
      </c>
      <c r="M222" t="s">
        <v>509</v>
      </c>
      <c r="N222" t="s">
        <v>124</v>
      </c>
      <c r="O222" t="s">
        <v>510</v>
      </c>
      <c r="P222" t="s">
        <v>8</v>
      </c>
      <c r="Q222" t="s">
        <v>4570</v>
      </c>
      <c r="R222" t="s">
        <v>4940</v>
      </c>
      <c r="S222" t="s">
        <v>195</v>
      </c>
      <c r="T222" t="s">
        <v>4570</v>
      </c>
      <c r="U222" t="s">
        <v>4570</v>
      </c>
      <c r="V222" t="s">
        <v>4496</v>
      </c>
      <c r="W222" t="s">
        <v>4570</v>
      </c>
      <c r="X222" t="s">
        <v>5303</v>
      </c>
      <c r="Y222" t="s">
        <v>5304</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5011</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5034</v>
      </c>
      <c r="BG222" t="s">
        <v>5042</v>
      </c>
      <c r="BH222" t="s">
        <v>4947</v>
      </c>
      <c r="BI222" t="s">
        <v>195</v>
      </c>
      <c r="BJ222" t="s">
        <v>195</v>
      </c>
      <c r="BK222" t="s">
        <v>3777</v>
      </c>
      <c r="BL222" t="s">
        <v>5305</v>
      </c>
      <c r="BM222" t="s">
        <v>4949</v>
      </c>
      <c r="BN222" t="s">
        <v>5186</v>
      </c>
      <c r="BO222" t="s">
        <v>4950</v>
      </c>
      <c r="BP222" s="440" t="str">
        <f t="shared" si="3"/>
        <v>WA.2378.EBD.952.101.C.524111</v>
      </c>
    </row>
    <row r="223" spans="1:68">
      <c r="A223" t="s">
        <v>5010</v>
      </c>
      <c r="B223" t="s">
        <v>4936</v>
      </c>
      <c r="C223" t="s">
        <v>4937</v>
      </c>
      <c r="D223" t="s">
        <v>3795</v>
      </c>
      <c r="E223" t="s">
        <v>197</v>
      </c>
      <c r="F223" t="s">
        <v>3842</v>
      </c>
      <c r="G223" t="s">
        <v>2445</v>
      </c>
      <c r="H223" t="s">
        <v>4938</v>
      </c>
      <c r="I223">
        <v>5</v>
      </c>
      <c r="J223" t="s">
        <v>5031</v>
      </c>
      <c r="K223">
        <v>1</v>
      </c>
      <c r="L223" t="s">
        <v>805</v>
      </c>
      <c r="M223" t="s">
        <v>509</v>
      </c>
      <c r="N223" t="s">
        <v>124</v>
      </c>
      <c r="O223" t="s">
        <v>510</v>
      </c>
      <c r="P223" t="s">
        <v>8</v>
      </c>
      <c r="Q223" t="s">
        <v>4570</v>
      </c>
      <c r="R223" t="s">
        <v>4940</v>
      </c>
      <c r="S223" t="s">
        <v>195</v>
      </c>
      <c r="T223" t="s">
        <v>4570</v>
      </c>
      <c r="U223" t="s">
        <v>4570</v>
      </c>
      <c r="V223" t="s">
        <v>4951</v>
      </c>
      <c r="W223" t="s">
        <v>4496</v>
      </c>
      <c r="X223" t="s">
        <v>5306</v>
      </c>
      <c r="Y223" t="s">
        <v>5307</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5011</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5034</v>
      </c>
      <c r="BG223" t="s">
        <v>5042</v>
      </c>
      <c r="BH223" t="s">
        <v>4947</v>
      </c>
      <c r="BI223" t="s">
        <v>195</v>
      </c>
      <c r="BJ223" t="s">
        <v>195</v>
      </c>
      <c r="BK223" t="s">
        <v>3777</v>
      </c>
      <c r="BL223" t="s">
        <v>5308</v>
      </c>
      <c r="BM223" t="s">
        <v>4949</v>
      </c>
      <c r="BN223" t="s">
        <v>5186</v>
      </c>
      <c r="BO223" t="s">
        <v>4950</v>
      </c>
      <c r="BP223" s="440" t="str">
        <f t="shared" si="3"/>
        <v>WA.2378.EBD.952.101.C.524111</v>
      </c>
    </row>
    <row r="224" spans="1:68">
      <c r="A224" t="s">
        <v>5010</v>
      </c>
      <c r="B224" t="s">
        <v>4936</v>
      </c>
      <c r="C224" t="s">
        <v>4937</v>
      </c>
      <c r="D224" t="s">
        <v>3795</v>
      </c>
      <c r="E224" t="s">
        <v>197</v>
      </c>
      <c r="F224" t="s">
        <v>3842</v>
      </c>
      <c r="G224" t="s">
        <v>2445</v>
      </c>
      <c r="H224" t="s">
        <v>4938</v>
      </c>
      <c r="I224">
        <v>5</v>
      </c>
      <c r="J224" t="s">
        <v>5031</v>
      </c>
      <c r="K224">
        <v>1</v>
      </c>
      <c r="L224" t="s">
        <v>805</v>
      </c>
      <c r="M224" t="s">
        <v>511</v>
      </c>
      <c r="N224" t="s">
        <v>125</v>
      </c>
      <c r="O224" t="s">
        <v>510</v>
      </c>
      <c r="P224" t="s">
        <v>8</v>
      </c>
      <c r="Q224" t="s">
        <v>4570</v>
      </c>
      <c r="R224" t="s">
        <v>4940</v>
      </c>
      <c r="S224" t="s">
        <v>195</v>
      </c>
      <c r="T224" t="s">
        <v>4570</v>
      </c>
      <c r="U224" t="s">
        <v>4570</v>
      </c>
      <c r="V224" t="s">
        <v>4496</v>
      </c>
      <c r="W224" t="s">
        <v>4570</v>
      </c>
      <c r="X224" t="s">
        <v>5309</v>
      </c>
      <c r="Y224" t="s">
        <v>5310</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5011</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5034</v>
      </c>
      <c r="BG224" t="s">
        <v>5048</v>
      </c>
      <c r="BH224" t="s">
        <v>4947</v>
      </c>
      <c r="BI224" t="s">
        <v>195</v>
      </c>
      <c r="BJ224" t="s">
        <v>195</v>
      </c>
      <c r="BK224" t="s">
        <v>3777</v>
      </c>
      <c r="BL224" t="s">
        <v>5311</v>
      </c>
      <c r="BM224" t="s">
        <v>4949</v>
      </c>
      <c r="BN224" t="s">
        <v>5186</v>
      </c>
      <c r="BO224" t="s">
        <v>4950</v>
      </c>
      <c r="BP224" s="440" t="str">
        <f t="shared" si="3"/>
        <v>WA.2378.EBD.952.101.D.524111</v>
      </c>
    </row>
    <row r="225" spans="1:68">
      <c r="A225" t="s">
        <v>5010</v>
      </c>
      <c r="B225" t="s">
        <v>4936</v>
      </c>
      <c r="C225" t="s">
        <v>4937</v>
      </c>
      <c r="D225" t="s">
        <v>3795</v>
      </c>
      <c r="E225" t="s">
        <v>197</v>
      </c>
      <c r="F225" t="s">
        <v>3842</v>
      </c>
      <c r="G225" t="s">
        <v>2445</v>
      </c>
      <c r="H225" t="s">
        <v>4938</v>
      </c>
      <c r="I225">
        <v>5</v>
      </c>
      <c r="J225" t="s">
        <v>5054</v>
      </c>
      <c r="K225">
        <v>2</v>
      </c>
      <c r="L225" t="s">
        <v>805</v>
      </c>
      <c r="M225" t="s">
        <v>8</v>
      </c>
      <c r="N225" t="s">
        <v>162</v>
      </c>
      <c r="O225" t="s">
        <v>510</v>
      </c>
      <c r="P225" t="s">
        <v>8</v>
      </c>
      <c r="Q225" t="s">
        <v>4570</v>
      </c>
      <c r="R225" t="s">
        <v>4940</v>
      </c>
      <c r="S225" t="s">
        <v>195</v>
      </c>
      <c r="T225" t="s">
        <v>4570</v>
      </c>
      <c r="U225" t="s">
        <v>4570</v>
      </c>
      <c r="V225" t="s">
        <v>4496</v>
      </c>
      <c r="W225" t="s">
        <v>4570</v>
      </c>
      <c r="X225" t="s">
        <v>5312</v>
      </c>
      <c r="Y225" t="s">
        <v>5313</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5011</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5057</v>
      </c>
      <c r="BG225" t="s">
        <v>5058</v>
      </c>
      <c r="BH225" t="s">
        <v>4947</v>
      </c>
      <c r="BI225" t="s">
        <v>195</v>
      </c>
      <c r="BJ225" t="s">
        <v>195</v>
      </c>
      <c r="BK225" t="s">
        <v>3777</v>
      </c>
      <c r="BL225" t="s">
        <v>5314</v>
      </c>
      <c r="BM225" t="s">
        <v>4949</v>
      </c>
      <c r="BN225" t="s">
        <v>5186</v>
      </c>
      <c r="BO225" t="s">
        <v>4950</v>
      </c>
      <c r="BP225" s="440" t="str">
        <f t="shared" si="3"/>
        <v>WA.2378.EBD.953.101.A.524111</v>
      </c>
    </row>
    <row r="226" spans="1:68">
      <c r="A226" t="s">
        <v>5010</v>
      </c>
      <c r="B226" t="s">
        <v>4936</v>
      </c>
      <c r="C226" t="s">
        <v>4937</v>
      </c>
      <c r="D226" t="s">
        <v>3795</v>
      </c>
      <c r="E226" t="s">
        <v>197</v>
      </c>
      <c r="F226" t="s">
        <v>3842</v>
      </c>
      <c r="G226" t="s">
        <v>2445</v>
      </c>
      <c r="H226" t="s">
        <v>4938</v>
      </c>
      <c r="I226">
        <v>5</v>
      </c>
      <c r="J226" t="s">
        <v>5054</v>
      </c>
      <c r="K226">
        <v>2</v>
      </c>
      <c r="L226" t="s">
        <v>805</v>
      </c>
      <c r="M226" t="s">
        <v>8</v>
      </c>
      <c r="N226" t="s">
        <v>162</v>
      </c>
      <c r="O226" t="s">
        <v>510</v>
      </c>
      <c r="P226" t="s">
        <v>8</v>
      </c>
      <c r="Q226" t="s">
        <v>4570</v>
      </c>
      <c r="R226" t="s">
        <v>4940</v>
      </c>
      <c r="S226" t="s">
        <v>195</v>
      </c>
      <c r="T226" t="s">
        <v>4570</v>
      </c>
      <c r="U226" t="s">
        <v>4570</v>
      </c>
      <c r="V226" t="s">
        <v>4951</v>
      </c>
      <c r="W226" t="s">
        <v>4496</v>
      </c>
      <c r="X226" t="s">
        <v>5315</v>
      </c>
      <c r="Y226" t="s">
        <v>5316</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5011</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5057</v>
      </c>
      <c r="BG226" t="s">
        <v>5058</v>
      </c>
      <c r="BH226" t="s">
        <v>4947</v>
      </c>
      <c r="BI226" t="s">
        <v>195</v>
      </c>
      <c r="BJ226" t="s">
        <v>195</v>
      </c>
      <c r="BK226" t="s">
        <v>3777</v>
      </c>
      <c r="BL226" t="s">
        <v>5317</v>
      </c>
      <c r="BM226" t="s">
        <v>4949</v>
      </c>
      <c r="BN226" t="s">
        <v>5186</v>
      </c>
      <c r="BO226" t="s">
        <v>4950</v>
      </c>
      <c r="BP226" s="440" t="str">
        <f t="shared" si="3"/>
        <v>WA.2378.EBD.953.101.A.524111</v>
      </c>
    </row>
    <row r="227" spans="1:68">
      <c r="A227" t="s">
        <v>5010</v>
      </c>
      <c r="B227" t="s">
        <v>4936</v>
      </c>
      <c r="C227" t="s">
        <v>4937</v>
      </c>
      <c r="D227" t="s">
        <v>3795</v>
      </c>
      <c r="E227" t="s">
        <v>197</v>
      </c>
      <c r="F227" t="s">
        <v>3842</v>
      </c>
      <c r="G227" t="s">
        <v>2445</v>
      </c>
      <c r="H227" t="s">
        <v>4938</v>
      </c>
      <c r="I227">
        <v>5</v>
      </c>
      <c r="J227" t="s">
        <v>5054</v>
      </c>
      <c r="K227">
        <v>2</v>
      </c>
      <c r="L227" t="s">
        <v>805</v>
      </c>
      <c r="M227" t="s">
        <v>8</v>
      </c>
      <c r="N227" t="s">
        <v>162</v>
      </c>
      <c r="O227" t="s">
        <v>510</v>
      </c>
      <c r="P227" t="s">
        <v>8</v>
      </c>
      <c r="Q227" t="s">
        <v>4570</v>
      </c>
      <c r="R227" t="s">
        <v>4940</v>
      </c>
      <c r="S227" t="s">
        <v>195</v>
      </c>
      <c r="T227" t="s">
        <v>4570</v>
      </c>
      <c r="U227" t="s">
        <v>4570</v>
      </c>
      <c r="V227" t="s">
        <v>5001</v>
      </c>
      <c r="W227" t="s">
        <v>4951</v>
      </c>
      <c r="X227" t="s">
        <v>5318</v>
      </c>
      <c r="Y227" t="s">
        <v>5319</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5011</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5057</v>
      </c>
      <c r="BG227" t="s">
        <v>5058</v>
      </c>
      <c r="BH227" t="s">
        <v>4947</v>
      </c>
      <c r="BI227" t="s">
        <v>195</v>
      </c>
      <c r="BJ227" t="s">
        <v>195</v>
      </c>
      <c r="BK227" t="s">
        <v>3777</v>
      </c>
      <c r="BL227" t="s">
        <v>5320</v>
      </c>
      <c r="BM227" t="s">
        <v>4949</v>
      </c>
      <c r="BN227" t="s">
        <v>5186</v>
      </c>
      <c r="BO227" t="s">
        <v>4950</v>
      </c>
      <c r="BP227" s="440" t="str">
        <f t="shared" si="3"/>
        <v>WA.2378.EBD.953.101.A.524111</v>
      </c>
    </row>
    <row r="228" spans="1:68">
      <c r="A228" t="s">
        <v>5010</v>
      </c>
      <c r="B228" t="s">
        <v>4936</v>
      </c>
      <c r="C228" t="s">
        <v>4937</v>
      </c>
      <c r="D228" t="s">
        <v>3795</v>
      </c>
      <c r="E228" t="s">
        <v>197</v>
      </c>
      <c r="F228" t="s">
        <v>3842</v>
      </c>
      <c r="G228" t="s">
        <v>2445</v>
      </c>
      <c r="H228" t="s">
        <v>4938</v>
      </c>
      <c r="I228">
        <v>5</v>
      </c>
      <c r="J228" t="s">
        <v>5054</v>
      </c>
      <c r="K228">
        <v>2</v>
      </c>
      <c r="L228" t="s">
        <v>805</v>
      </c>
      <c r="M228" t="s">
        <v>8</v>
      </c>
      <c r="N228" t="s">
        <v>162</v>
      </c>
      <c r="O228" t="s">
        <v>510</v>
      </c>
      <c r="P228" t="s">
        <v>8</v>
      </c>
      <c r="Q228" t="s">
        <v>4570</v>
      </c>
      <c r="R228" t="s">
        <v>4940</v>
      </c>
      <c r="S228" t="s">
        <v>195</v>
      </c>
      <c r="T228" t="s">
        <v>4570</v>
      </c>
      <c r="U228" t="s">
        <v>4570</v>
      </c>
      <c r="V228" t="s">
        <v>5092</v>
      </c>
      <c r="W228" t="s">
        <v>5001</v>
      </c>
      <c r="X228" t="s">
        <v>5321</v>
      </c>
      <c r="Y228" t="s">
        <v>5322</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5011</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5057</v>
      </c>
      <c r="BG228" t="s">
        <v>5058</v>
      </c>
      <c r="BH228" t="s">
        <v>4947</v>
      </c>
      <c r="BI228" t="s">
        <v>195</v>
      </c>
      <c r="BJ228" t="s">
        <v>195</v>
      </c>
      <c r="BK228" t="s">
        <v>3777</v>
      </c>
      <c r="BL228" t="s">
        <v>5323</v>
      </c>
      <c r="BM228" t="s">
        <v>4949</v>
      </c>
      <c r="BN228" t="s">
        <v>5186</v>
      </c>
      <c r="BO228" t="s">
        <v>4950</v>
      </c>
      <c r="BP228" s="440" t="str">
        <f t="shared" si="3"/>
        <v>WA.2378.EBD.953.101.A.524111</v>
      </c>
    </row>
    <row r="229" spans="1:68">
      <c r="A229" t="s">
        <v>5010</v>
      </c>
      <c r="B229" t="s">
        <v>4936</v>
      </c>
      <c r="C229" t="s">
        <v>4937</v>
      </c>
      <c r="D229" t="s">
        <v>3795</v>
      </c>
      <c r="E229" t="s">
        <v>197</v>
      </c>
      <c r="F229" t="s">
        <v>3842</v>
      </c>
      <c r="G229" t="s">
        <v>2445</v>
      </c>
      <c r="H229" t="s">
        <v>4938</v>
      </c>
      <c r="I229">
        <v>5</v>
      </c>
      <c r="J229" t="s">
        <v>5054</v>
      </c>
      <c r="K229">
        <v>2</v>
      </c>
      <c r="L229" t="s">
        <v>805</v>
      </c>
      <c r="M229" t="s">
        <v>8</v>
      </c>
      <c r="N229" t="s">
        <v>162</v>
      </c>
      <c r="O229" t="s">
        <v>510</v>
      </c>
      <c r="P229" t="s">
        <v>8</v>
      </c>
      <c r="Q229" t="s">
        <v>4570</v>
      </c>
      <c r="R229" t="s">
        <v>4940</v>
      </c>
      <c r="S229" t="s">
        <v>195</v>
      </c>
      <c r="T229" t="s">
        <v>4570</v>
      </c>
      <c r="U229" t="s">
        <v>4570</v>
      </c>
      <c r="V229" t="s">
        <v>5096</v>
      </c>
      <c r="W229" t="s">
        <v>5092</v>
      </c>
      <c r="X229" t="s">
        <v>5324</v>
      </c>
      <c r="Y229" t="s">
        <v>5325</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5011</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5057</v>
      </c>
      <c r="BG229" t="s">
        <v>5058</v>
      </c>
      <c r="BH229" t="s">
        <v>4947</v>
      </c>
      <c r="BI229" t="s">
        <v>195</v>
      </c>
      <c r="BJ229" t="s">
        <v>195</v>
      </c>
      <c r="BK229" t="s">
        <v>3777</v>
      </c>
      <c r="BL229" t="s">
        <v>5326</v>
      </c>
      <c r="BM229" t="s">
        <v>4949</v>
      </c>
      <c r="BN229" t="s">
        <v>5186</v>
      </c>
      <c r="BO229" t="s">
        <v>4950</v>
      </c>
      <c r="BP229" s="440" t="str">
        <f t="shared" si="3"/>
        <v>WA.2378.EBD.953.101.A.524111</v>
      </c>
    </row>
    <row r="230" spans="1:68">
      <c r="A230" t="s">
        <v>5010</v>
      </c>
      <c r="B230" t="s">
        <v>4936</v>
      </c>
      <c r="C230" t="s">
        <v>4937</v>
      </c>
      <c r="D230" t="s">
        <v>3795</v>
      </c>
      <c r="E230" t="s">
        <v>197</v>
      </c>
      <c r="F230" t="s">
        <v>3842</v>
      </c>
      <c r="G230" t="s">
        <v>2445</v>
      </c>
      <c r="H230" t="s">
        <v>4938</v>
      </c>
      <c r="I230">
        <v>5</v>
      </c>
      <c r="J230" t="s">
        <v>5054</v>
      </c>
      <c r="K230">
        <v>2</v>
      </c>
      <c r="L230" t="s">
        <v>805</v>
      </c>
      <c r="M230" t="s">
        <v>508</v>
      </c>
      <c r="N230" t="s">
        <v>163</v>
      </c>
      <c r="O230" t="s">
        <v>510</v>
      </c>
      <c r="P230" t="s">
        <v>8</v>
      </c>
      <c r="Q230" t="s">
        <v>4570</v>
      </c>
      <c r="R230" t="s">
        <v>4940</v>
      </c>
      <c r="S230" t="s">
        <v>195</v>
      </c>
      <c r="T230" t="s">
        <v>4570</v>
      </c>
      <c r="U230" t="s">
        <v>4570</v>
      </c>
      <c r="V230" t="s">
        <v>4496</v>
      </c>
      <c r="W230" t="s">
        <v>4570</v>
      </c>
      <c r="X230" t="s">
        <v>5327</v>
      </c>
      <c r="Y230" t="s">
        <v>5328</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5011</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5057</v>
      </c>
      <c r="BG230" t="s">
        <v>5067</v>
      </c>
      <c r="BH230" t="s">
        <v>4947</v>
      </c>
      <c r="BI230" t="s">
        <v>195</v>
      </c>
      <c r="BJ230" t="s">
        <v>195</v>
      </c>
      <c r="BK230" t="s">
        <v>3777</v>
      </c>
      <c r="BL230" t="s">
        <v>5329</v>
      </c>
      <c r="BM230" t="s">
        <v>4949</v>
      </c>
      <c r="BN230" t="s">
        <v>5186</v>
      </c>
      <c r="BO230" t="s">
        <v>4950</v>
      </c>
      <c r="BP230" s="440" t="str">
        <f t="shared" si="3"/>
        <v>WA.2378.EBD.953.101.B.524111</v>
      </c>
    </row>
    <row r="231" spans="1:68">
      <c r="A231" t="s">
        <v>5010</v>
      </c>
      <c r="B231" t="s">
        <v>4936</v>
      </c>
      <c r="C231" t="s">
        <v>4937</v>
      </c>
      <c r="D231" t="s">
        <v>3795</v>
      </c>
      <c r="E231" t="s">
        <v>197</v>
      </c>
      <c r="F231" t="s">
        <v>3842</v>
      </c>
      <c r="G231" t="s">
        <v>2445</v>
      </c>
      <c r="H231" t="s">
        <v>4938</v>
      </c>
      <c r="I231">
        <v>5</v>
      </c>
      <c r="J231" t="s">
        <v>5054</v>
      </c>
      <c r="K231">
        <v>2</v>
      </c>
      <c r="L231" t="s">
        <v>805</v>
      </c>
      <c r="M231" t="s">
        <v>508</v>
      </c>
      <c r="N231" t="s">
        <v>163</v>
      </c>
      <c r="O231" t="s">
        <v>510</v>
      </c>
      <c r="P231" t="s">
        <v>8</v>
      </c>
      <c r="Q231" t="s">
        <v>4570</v>
      </c>
      <c r="R231" t="s">
        <v>4940</v>
      </c>
      <c r="S231" t="s">
        <v>195</v>
      </c>
      <c r="T231" t="s">
        <v>4570</v>
      </c>
      <c r="U231" t="s">
        <v>4570</v>
      </c>
      <c r="V231" t="s">
        <v>4951</v>
      </c>
      <c r="W231" t="s">
        <v>4496</v>
      </c>
      <c r="X231" t="s">
        <v>5330</v>
      </c>
      <c r="Y231" t="s">
        <v>5331</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5011</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5057</v>
      </c>
      <c r="BG231" t="s">
        <v>5067</v>
      </c>
      <c r="BH231" t="s">
        <v>4947</v>
      </c>
      <c r="BI231" t="s">
        <v>195</v>
      </c>
      <c r="BJ231" t="s">
        <v>195</v>
      </c>
      <c r="BK231" t="s">
        <v>3777</v>
      </c>
      <c r="BL231" t="s">
        <v>5332</v>
      </c>
      <c r="BM231" t="s">
        <v>4949</v>
      </c>
      <c r="BN231" t="s">
        <v>5186</v>
      </c>
      <c r="BO231" t="s">
        <v>4950</v>
      </c>
      <c r="BP231" s="440" t="str">
        <f t="shared" si="3"/>
        <v>WA.2378.EBD.953.101.B.524111</v>
      </c>
    </row>
    <row r="232" spans="1:68">
      <c r="A232" t="s">
        <v>5010</v>
      </c>
      <c r="B232" t="s">
        <v>4936</v>
      </c>
      <c r="C232" t="s">
        <v>4937</v>
      </c>
      <c r="D232" t="s">
        <v>3795</v>
      </c>
      <c r="E232" t="s">
        <v>197</v>
      </c>
      <c r="F232" t="s">
        <v>3842</v>
      </c>
      <c r="G232" t="s">
        <v>2445</v>
      </c>
      <c r="H232" t="s">
        <v>4938</v>
      </c>
      <c r="I232">
        <v>5</v>
      </c>
      <c r="J232" t="s">
        <v>5054</v>
      </c>
      <c r="K232">
        <v>2</v>
      </c>
      <c r="L232" t="s">
        <v>805</v>
      </c>
      <c r="M232" t="s">
        <v>508</v>
      </c>
      <c r="N232" t="s">
        <v>163</v>
      </c>
      <c r="O232" t="s">
        <v>510</v>
      </c>
      <c r="P232" t="s">
        <v>8</v>
      </c>
      <c r="Q232" t="s">
        <v>4570</v>
      </c>
      <c r="R232" t="s">
        <v>4940</v>
      </c>
      <c r="S232" t="s">
        <v>195</v>
      </c>
      <c r="T232" t="s">
        <v>4570</v>
      </c>
      <c r="U232" t="s">
        <v>4570</v>
      </c>
      <c r="V232" t="s">
        <v>5001</v>
      </c>
      <c r="W232" t="s">
        <v>4951</v>
      </c>
      <c r="X232" t="s">
        <v>5333</v>
      </c>
      <c r="Y232" t="s">
        <v>5334</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5011</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5057</v>
      </c>
      <c r="BG232" t="s">
        <v>5067</v>
      </c>
      <c r="BH232" t="s">
        <v>4947</v>
      </c>
      <c r="BI232" t="s">
        <v>195</v>
      </c>
      <c r="BJ232" t="s">
        <v>195</v>
      </c>
      <c r="BK232" t="s">
        <v>3777</v>
      </c>
      <c r="BL232" t="s">
        <v>5335</v>
      </c>
      <c r="BM232" t="s">
        <v>4949</v>
      </c>
      <c r="BN232" t="s">
        <v>5186</v>
      </c>
      <c r="BO232" t="s">
        <v>4950</v>
      </c>
      <c r="BP232" s="440" t="str">
        <f t="shared" si="3"/>
        <v>WA.2378.EBD.953.101.B.524111</v>
      </c>
    </row>
    <row r="233" spans="1:68">
      <c r="A233" t="s">
        <v>5010</v>
      </c>
      <c r="B233" t="s">
        <v>4936</v>
      </c>
      <c r="C233" t="s">
        <v>4937</v>
      </c>
      <c r="D233" t="s">
        <v>3795</v>
      </c>
      <c r="E233" t="s">
        <v>197</v>
      </c>
      <c r="F233" t="s">
        <v>3842</v>
      </c>
      <c r="G233" t="s">
        <v>2445</v>
      </c>
      <c r="H233" t="s">
        <v>4938</v>
      </c>
      <c r="I233">
        <v>5</v>
      </c>
      <c r="J233" t="s">
        <v>5054</v>
      </c>
      <c r="K233">
        <v>2</v>
      </c>
      <c r="L233" t="s">
        <v>1081</v>
      </c>
      <c r="M233" t="s">
        <v>8</v>
      </c>
      <c r="N233" t="s">
        <v>2861</v>
      </c>
      <c r="O233" t="s">
        <v>510</v>
      </c>
      <c r="P233" t="s">
        <v>8</v>
      </c>
      <c r="Q233" t="s">
        <v>4570</v>
      </c>
      <c r="R233" t="s">
        <v>4940</v>
      </c>
      <c r="S233" t="s">
        <v>195</v>
      </c>
      <c r="T233" t="s">
        <v>4570</v>
      </c>
      <c r="U233" t="s">
        <v>4570</v>
      </c>
      <c r="V233" t="s">
        <v>4496</v>
      </c>
      <c r="W233" t="s">
        <v>4570</v>
      </c>
      <c r="X233" t="s">
        <v>5336</v>
      </c>
      <c r="Y233" t="s">
        <v>5337</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5011</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5073</v>
      </c>
      <c r="BG233" t="s">
        <v>5074</v>
      </c>
      <c r="BH233" t="s">
        <v>4947</v>
      </c>
      <c r="BI233" t="s">
        <v>195</v>
      </c>
      <c r="BJ233" t="s">
        <v>195</v>
      </c>
      <c r="BK233" t="s">
        <v>3777</v>
      </c>
      <c r="BL233" t="s">
        <v>5338</v>
      </c>
      <c r="BM233" t="s">
        <v>4949</v>
      </c>
      <c r="BN233" t="s">
        <v>5186</v>
      </c>
      <c r="BO233" t="s">
        <v>4950</v>
      </c>
      <c r="BP233" s="440" t="str">
        <f t="shared" si="3"/>
        <v>WA.2378.EBD.953.102.A.524111</v>
      </c>
    </row>
    <row r="234" spans="1:68">
      <c r="A234" t="s">
        <v>5010</v>
      </c>
      <c r="B234" t="s">
        <v>4936</v>
      </c>
      <c r="C234" t="s">
        <v>4937</v>
      </c>
      <c r="D234" t="s">
        <v>3795</v>
      </c>
      <c r="E234" t="s">
        <v>197</v>
      </c>
      <c r="F234" t="s">
        <v>3842</v>
      </c>
      <c r="G234" t="s">
        <v>2445</v>
      </c>
      <c r="H234" t="s">
        <v>4938</v>
      </c>
      <c r="I234">
        <v>5</v>
      </c>
      <c r="J234" t="s">
        <v>5054</v>
      </c>
      <c r="K234">
        <v>2</v>
      </c>
      <c r="L234" t="s">
        <v>1081</v>
      </c>
      <c r="M234" t="s">
        <v>508</v>
      </c>
      <c r="N234" t="s">
        <v>165</v>
      </c>
      <c r="O234" t="s">
        <v>510</v>
      </c>
      <c r="P234" t="s">
        <v>8</v>
      </c>
      <c r="Q234" t="s">
        <v>4570</v>
      </c>
      <c r="R234" t="s">
        <v>4940</v>
      </c>
      <c r="S234" t="s">
        <v>195</v>
      </c>
      <c r="T234" t="s">
        <v>4570</v>
      </c>
      <c r="U234" t="s">
        <v>4570</v>
      </c>
      <c r="V234" t="s">
        <v>4496</v>
      </c>
      <c r="W234" t="s">
        <v>4570</v>
      </c>
      <c r="X234" t="s">
        <v>5339</v>
      </c>
      <c r="Y234" t="s">
        <v>5340</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5011</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5073</v>
      </c>
      <c r="BG234" t="s">
        <v>5078</v>
      </c>
      <c r="BH234" t="s">
        <v>4947</v>
      </c>
      <c r="BI234" t="s">
        <v>195</v>
      </c>
      <c r="BJ234" t="s">
        <v>195</v>
      </c>
      <c r="BK234" t="s">
        <v>3777</v>
      </c>
      <c r="BL234" t="s">
        <v>5341</v>
      </c>
      <c r="BM234" t="s">
        <v>4949</v>
      </c>
      <c r="BN234" t="s">
        <v>5186</v>
      </c>
      <c r="BO234" t="s">
        <v>4950</v>
      </c>
      <c r="BP234" s="440" t="str">
        <f t="shared" si="3"/>
        <v>WA.2378.EBD.953.102.B.524111</v>
      </c>
    </row>
    <row r="235" spans="1:68">
      <c r="A235" t="s">
        <v>5010</v>
      </c>
      <c r="B235" t="s">
        <v>4936</v>
      </c>
      <c r="C235" t="s">
        <v>4937</v>
      </c>
      <c r="D235" t="s">
        <v>3795</v>
      </c>
      <c r="E235" t="s">
        <v>197</v>
      </c>
      <c r="F235" t="s">
        <v>3842</v>
      </c>
      <c r="G235" t="s">
        <v>2445</v>
      </c>
      <c r="H235" t="s">
        <v>4938</v>
      </c>
      <c r="I235">
        <v>5</v>
      </c>
      <c r="J235" t="s">
        <v>5054</v>
      </c>
      <c r="K235">
        <v>2</v>
      </c>
      <c r="L235" t="s">
        <v>1081</v>
      </c>
      <c r="M235" t="s">
        <v>509</v>
      </c>
      <c r="N235" t="s">
        <v>166</v>
      </c>
      <c r="O235" t="s">
        <v>510</v>
      </c>
      <c r="P235" t="s">
        <v>8</v>
      </c>
      <c r="Q235" t="s">
        <v>4570</v>
      </c>
      <c r="R235" t="s">
        <v>4940</v>
      </c>
      <c r="S235" t="s">
        <v>195</v>
      </c>
      <c r="T235" t="s">
        <v>4570</v>
      </c>
      <c r="U235" t="s">
        <v>4570</v>
      </c>
      <c r="V235" t="s">
        <v>4496</v>
      </c>
      <c r="W235" t="s">
        <v>4570</v>
      </c>
      <c r="X235" t="s">
        <v>5342</v>
      </c>
      <c r="Y235" t="s">
        <v>5343</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5011</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5073</v>
      </c>
      <c r="BG235" t="s">
        <v>5084</v>
      </c>
      <c r="BH235" t="s">
        <v>4947</v>
      </c>
      <c r="BI235" t="s">
        <v>195</v>
      </c>
      <c r="BJ235" t="s">
        <v>195</v>
      </c>
      <c r="BK235" t="s">
        <v>3777</v>
      </c>
      <c r="BL235" t="s">
        <v>5344</v>
      </c>
      <c r="BM235" t="s">
        <v>4949</v>
      </c>
      <c r="BN235" t="s">
        <v>5186</v>
      </c>
      <c r="BO235" t="s">
        <v>4950</v>
      </c>
      <c r="BP235" s="440" t="str">
        <f t="shared" si="3"/>
        <v>WA.2378.EBD.953.102.C.524111</v>
      </c>
    </row>
    <row r="236" spans="1:68">
      <c r="A236" t="s">
        <v>5010</v>
      </c>
      <c r="B236" t="s">
        <v>4936</v>
      </c>
      <c r="C236" t="s">
        <v>4937</v>
      </c>
      <c r="D236" t="s">
        <v>3795</v>
      </c>
      <c r="E236" t="s">
        <v>197</v>
      </c>
      <c r="F236" t="s">
        <v>3842</v>
      </c>
      <c r="G236" t="s">
        <v>2445</v>
      </c>
      <c r="H236" t="s">
        <v>4938</v>
      </c>
      <c r="I236">
        <v>5</v>
      </c>
      <c r="J236" t="s">
        <v>5054</v>
      </c>
      <c r="K236">
        <v>2</v>
      </c>
      <c r="L236" t="s">
        <v>1081</v>
      </c>
      <c r="M236" t="s">
        <v>511</v>
      </c>
      <c r="N236" t="s">
        <v>167</v>
      </c>
      <c r="O236" t="s">
        <v>510</v>
      </c>
      <c r="P236" t="s">
        <v>8</v>
      </c>
      <c r="Q236" t="s">
        <v>4570</v>
      </c>
      <c r="R236" t="s">
        <v>4940</v>
      </c>
      <c r="S236" t="s">
        <v>195</v>
      </c>
      <c r="T236" t="s">
        <v>4570</v>
      </c>
      <c r="U236" t="s">
        <v>4570</v>
      </c>
      <c r="V236" t="s">
        <v>4496</v>
      </c>
      <c r="W236" t="s">
        <v>4570</v>
      </c>
      <c r="X236" t="s">
        <v>5345</v>
      </c>
      <c r="Y236" t="s">
        <v>5346</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5011</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5073</v>
      </c>
      <c r="BG236" t="s">
        <v>5101</v>
      </c>
      <c r="BH236" t="s">
        <v>4947</v>
      </c>
      <c r="BI236" t="s">
        <v>195</v>
      </c>
      <c r="BJ236" t="s">
        <v>195</v>
      </c>
      <c r="BK236" t="s">
        <v>3777</v>
      </c>
      <c r="BL236" t="s">
        <v>5347</v>
      </c>
      <c r="BM236" t="s">
        <v>4949</v>
      </c>
      <c r="BN236" t="s">
        <v>5186</v>
      </c>
      <c r="BO236" t="s">
        <v>4950</v>
      </c>
      <c r="BP236" s="440" t="str">
        <f t="shared" si="3"/>
        <v>WA.2378.EBD.953.102.D.524111</v>
      </c>
    </row>
    <row r="237" spans="1:68">
      <c r="A237" t="s">
        <v>4935</v>
      </c>
      <c r="B237" t="s">
        <v>4936</v>
      </c>
      <c r="C237" t="s">
        <v>4937</v>
      </c>
      <c r="D237" t="s">
        <v>3795</v>
      </c>
      <c r="E237" t="s">
        <v>197</v>
      </c>
      <c r="F237" t="s">
        <v>3812</v>
      </c>
      <c r="G237" t="s">
        <v>820</v>
      </c>
      <c r="H237" t="s">
        <v>4938</v>
      </c>
      <c r="I237">
        <v>9</v>
      </c>
      <c r="J237" t="s">
        <v>4959</v>
      </c>
      <c r="K237">
        <v>2</v>
      </c>
      <c r="L237" t="s">
        <v>805</v>
      </c>
      <c r="M237" t="s">
        <v>8</v>
      </c>
      <c r="N237" t="s">
        <v>1020</v>
      </c>
      <c r="O237" t="s">
        <v>514</v>
      </c>
      <c r="P237" t="s">
        <v>8</v>
      </c>
      <c r="Q237" t="s">
        <v>4570</v>
      </c>
      <c r="R237" t="s">
        <v>4940</v>
      </c>
      <c r="S237" t="s">
        <v>195</v>
      </c>
      <c r="T237" t="s">
        <v>4570</v>
      </c>
      <c r="U237" t="s">
        <v>4570</v>
      </c>
      <c r="V237" t="s">
        <v>4496</v>
      </c>
      <c r="W237" t="s">
        <v>4570</v>
      </c>
      <c r="X237" t="s">
        <v>5348</v>
      </c>
      <c r="Y237" t="s">
        <v>5349</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4943</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4962</v>
      </c>
      <c r="BG237" t="s">
        <v>4963</v>
      </c>
      <c r="BH237" t="s">
        <v>4947</v>
      </c>
      <c r="BI237" t="s">
        <v>195</v>
      </c>
      <c r="BJ237" t="s">
        <v>195</v>
      </c>
      <c r="BK237" t="s">
        <v>3866</v>
      </c>
      <c r="BL237" t="s">
        <v>5350</v>
      </c>
      <c r="BM237" t="s">
        <v>4949</v>
      </c>
      <c r="BN237" t="s">
        <v>5121</v>
      </c>
      <c r="BO237" t="s">
        <v>4950</v>
      </c>
      <c r="BP237" s="440" t="str">
        <f t="shared" si="3"/>
        <v>WA.2378.EBA.958.101.A.522191</v>
      </c>
    </row>
    <row r="238" spans="1:68">
      <c r="A238" t="s">
        <v>4935</v>
      </c>
      <c r="B238" t="s">
        <v>4936</v>
      </c>
      <c r="C238" t="s">
        <v>4937</v>
      </c>
      <c r="D238" t="s">
        <v>3795</v>
      </c>
      <c r="E238" t="s">
        <v>197</v>
      </c>
      <c r="F238" t="s">
        <v>3812</v>
      </c>
      <c r="G238" t="s">
        <v>820</v>
      </c>
      <c r="H238" t="s">
        <v>4938</v>
      </c>
      <c r="I238">
        <v>9</v>
      </c>
      <c r="J238" t="s">
        <v>4959</v>
      </c>
      <c r="K238">
        <v>2</v>
      </c>
      <c r="L238" t="s">
        <v>805</v>
      </c>
      <c r="M238" t="s">
        <v>8</v>
      </c>
      <c r="N238" t="s">
        <v>1020</v>
      </c>
      <c r="O238" t="s">
        <v>514</v>
      </c>
      <c r="P238" t="s">
        <v>8</v>
      </c>
      <c r="Q238" t="s">
        <v>4570</v>
      </c>
      <c r="R238" t="s">
        <v>4940</v>
      </c>
      <c r="S238" t="s">
        <v>195</v>
      </c>
      <c r="T238" t="s">
        <v>4570</v>
      </c>
      <c r="U238" t="s">
        <v>4570</v>
      </c>
      <c r="V238" t="s">
        <v>4951</v>
      </c>
      <c r="W238" t="s">
        <v>4496</v>
      </c>
      <c r="X238" t="s">
        <v>5351</v>
      </c>
      <c r="Y238" t="s">
        <v>5352</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4943</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4962</v>
      </c>
      <c r="BG238" t="s">
        <v>4963</v>
      </c>
      <c r="BH238" t="s">
        <v>4947</v>
      </c>
      <c r="BI238" t="s">
        <v>195</v>
      </c>
      <c r="BJ238" t="s">
        <v>195</v>
      </c>
      <c r="BK238" t="s">
        <v>3866</v>
      </c>
      <c r="BL238" t="s">
        <v>5353</v>
      </c>
      <c r="BM238" t="s">
        <v>4949</v>
      </c>
      <c r="BN238" t="s">
        <v>5121</v>
      </c>
      <c r="BO238" t="s">
        <v>4950</v>
      </c>
      <c r="BP238" s="440" t="str">
        <f t="shared" si="3"/>
        <v>WA.2378.EBA.958.101.A.522191</v>
      </c>
    </row>
    <row r="239" spans="1:68">
      <c r="A239" t="s">
        <v>4935</v>
      </c>
      <c r="B239" t="s">
        <v>4936</v>
      </c>
      <c r="C239" t="s">
        <v>4937</v>
      </c>
      <c r="D239" t="s">
        <v>3795</v>
      </c>
      <c r="E239" t="s">
        <v>197</v>
      </c>
      <c r="F239" t="s">
        <v>3812</v>
      </c>
      <c r="G239" t="s">
        <v>820</v>
      </c>
      <c r="H239" t="s">
        <v>4938</v>
      </c>
      <c r="I239">
        <v>9</v>
      </c>
      <c r="J239" t="s">
        <v>4994</v>
      </c>
      <c r="K239">
        <v>2</v>
      </c>
      <c r="L239" t="s">
        <v>805</v>
      </c>
      <c r="M239" t="s">
        <v>8</v>
      </c>
      <c r="N239" t="s">
        <v>1541</v>
      </c>
      <c r="O239" t="s">
        <v>514</v>
      </c>
      <c r="P239" t="s">
        <v>8</v>
      </c>
      <c r="Q239" t="s">
        <v>4570</v>
      </c>
      <c r="R239" t="s">
        <v>4940</v>
      </c>
      <c r="S239" t="s">
        <v>195</v>
      </c>
      <c r="T239" t="s">
        <v>4570</v>
      </c>
      <c r="U239" t="s">
        <v>4570</v>
      </c>
      <c r="V239" t="s">
        <v>4496</v>
      </c>
      <c r="W239" t="s">
        <v>4570</v>
      </c>
      <c r="X239" t="s">
        <v>5354</v>
      </c>
      <c r="Y239" t="s">
        <v>5355</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4943</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4997</v>
      </c>
      <c r="BF239" t="s">
        <v>4998</v>
      </c>
      <c r="BG239" t="s">
        <v>4999</v>
      </c>
      <c r="BH239" t="s">
        <v>4947</v>
      </c>
      <c r="BI239" t="s">
        <v>195</v>
      </c>
      <c r="BJ239" t="s">
        <v>195</v>
      </c>
      <c r="BK239" t="s">
        <v>3866</v>
      </c>
      <c r="BL239" t="s">
        <v>5356</v>
      </c>
      <c r="BM239" t="s">
        <v>4949</v>
      </c>
      <c r="BN239" t="s">
        <v>5121</v>
      </c>
      <c r="BO239" t="s">
        <v>4950</v>
      </c>
      <c r="BP239" s="440" t="str">
        <f t="shared" si="3"/>
        <v>WA.2378.EBA.963.101.A.522191</v>
      </c>
    </row>
    <row r="240" spans="1:68">
      <c r="A240" t="s">
        <v>4935</v>
      </c>
      <c r="B240" t="s">
        <v>4936</v>
      </c>
      <c r="C240" t="s">
        <v>4937</v>
      </c>
      <c r="D240" t="s">
        <v>3795</v>
      </c>
      <c r="E240" t="s">
        <v>197</v>
      </c>
      <c r="F240" t="s">
        <v>3812</v>
      </c>
      <c r="G240" t="s">
        <v>820</v>
      </c>
      <c r="H240" t="s">
        <v>4938</v>
      </c>
      <c r="I240">
        <v>9</v>
      </c>
      <c r="J240" t="s">
        <v>4994</v>
      </c>
      <c r="K240">
        <v>2</v>
      </c>
      <c r="L240" t="s">
        <v>805</v>
      </c>
      <c r="M240" t="s">
        <v>8</v>
      </c>
      <c r="N240" t="s">
        <v>1541</v>
      </c>
      <c r="O240" t="s">
        <v>514</v>
      </c>
      <c r="P240" t="s">
        <v>8</v>
      </c>
      <c r="Q240" t="s">
        <v>4570</v>
      </c>
      <c r="R240" t="s">
        <v>4940</v>
      </c>
      <c r="S240" t="s">
        <v>195</v>
      </c>
      <c r="T240" t="s">
        <v>4570</v>
      </c>
      <c r="U240" t="s">
        <v>4570</v>
      </c>
      <c r="V240" t="s">
        <v>4951</v>
      </c>
      <c r="W240" t="s">
        <v>4496</v>
      </c>
      <c r="X240" t="s">
        <v>5357</v>
      </c>
      <c r="Y240" t="s">
        <v>5358</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4943</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4997</v>
      </c>
      <c r="BF240" t="s">
        <v>4998</v>
      </c>
      <c r="BG240" t="s">
        <v>4999</v>
      </c>
      <c r="BH240" t="s">
        <v>4947</v>
      </c>
      <c r="BI240" t="s">
        <v>195</v>
      </c>
      <c r="BJ240" t="s">
        <v>195</v>
      </c>
      <c r="BK240" t="s">
        <v>3866</v>
      </c>
      <c r="BL240" t="s">
        <v>5359</v>
      </c>
      <c r="BM240" t="s">
        <v>4949</v>
      </c>
      <c r="BN240" t="s">
        <v>5121</v>
      </c>
      <c r="BO240" t="s">
        <v>4950</v>
      </c>
      <c r="BP240" s="440" t="str">
        <f t="shared" si="3"/>
        <v>WA.2378.EBA.963.101.A.522191</v>
      </c>
    </row>
    <row r="241" spans="1:68">
      <c r="A241" t="s">
        <v>5010</v>
      </c>
      <c r="B241" t="s">
        <v>4936</v>
      </c>
      <c r="C241" t="s">
        <v>4937</v>
      </c>
      <c r="D241" t="s">
        <v>3795</v>
      </c>
      <c r="E241" t="s">
        <v>197</v>
      </c>
      <c r="F241" t="s">
        <v>3812</v>
      </c>
      <c r="G241" t="s">
        <v>820</v>
      </c>
      <c r="H241" t="s">
        <v>4938</v>
      </c>
      <c r="I241">
        <v>9</v>
      </c>
      <c r="J241" t="s">
        <v>4959</v>
      </c>
      <c r="K241">
        <v>2</v>
      </c>
      <c r="L241" t="s">
        <v>805</v>
      </c>
      <c r="M241" t="s">
        <v>8</v>
      </c>
      <c r="N241" t="s">
        <v>1020</v>
      </c>
      <c r="O241" t="s">
        <v>514</v>
      </c>
      <c r="P241" t="s">
        <v>8</v>
      </c>
      <c r="Q241" t="s">
        <v>4570</v>
      </c>
      <c r="R241" t="s">
        <v>4940</v>
      </c>
      <c r="S241" t="s">
        <v>195</v>
      </c>
      <c r="T241" t="s">
        <v>4570</v>
      </c>
      <c r="U241" t="s">
        <v>4570</v>
      </c>
      <c r="V241" t="s">
        <v>4496</v>
      </c>
      <c r="W241" t="s">
        <v>4570</v>
      </c>
      <c r="X241" t="s">
        <v>5348</v>
      </c>
      <c r="Y241" t="s">
        <v>5349</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5011</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4962</v>
      </c>
      <c r="BG241" t="s">
        <v>4963</v>
      </c>
      <c r="BH241" t="s">
        <v>4947</v>
      </c>
      <c r="BI241" t="s">
        <v>195</v>
      </c>
      <c r="BJ241" t="s">
        <v>195</v>
      </c>
      <c r="BK241" t="s">
        <v>3866</v>
      </c>
      <c r="BL241" t="s">
        <v>5350</v>
      </c>
      <c r="BM241" t="s">
        <v>4949</v>
      </c>
      <c r="BN241" t="s">
        <v>5121</v>
      </c>
      <c r="BO241" t="s">
        <v>4950</v>
      </c>
      <c r="BP241" s="440" t="str">
        <f t="shared" si="3"/>
        <v>WA.2378.EBA.958.101.A.522191</v>
      </c>
    </row>
    <row r="242" spans="1:68">
      <c r="A242" t="s">
        <v>5010</v>
      </c>
      <c r="B242" t="s">
        <v>4936</v>
      </c>
      <c r="C242" t="s">
        <v>4937</v>
      </c>
      <c r="D242" t="s">
        <v>3795</v>
      </c>
      <c r="E242" t="s">
        <v>197</v>
      </c>
      <c r="F242" t="s">
        <v>3812</v>
      </c>
      <c r="G242" t="s">
        <v>820</v>
      </c>
      <c r="H242" t="s">
        <v>4938</v>
      </c>
      <c r="I242">
        <v>9</v>
      </c>
      <c r="J242" t="s">
        <v>4959</v>
      </c>
      <c r="K242">
        <v>2</v>
      </c>
      <c r="L242" t="s">
        <v>805</v>
      </c>
      <c r="M242" t="s">
        <v>8</v>
      </c>
      <c r="N242" t="s">
        <v>1020</v>
      </c>
      <c r="O242" t="s">
        <v>514</v>
      </c>
      <c r="P242" t="s">
        <v>8</v>
      </c>
      <c r="Q242" t="s">
        <v>4570</v>
      </c>
      <c r="R242" t="s">
        <v>4940</v>
      </c>
      <c r="S242" t="s">
        <v>195</v>
      </c>
      <c r="T242" t="s">
        <v>4570</v>
      </c>
      <c r="U242" t="s">
        <v>4570</v>
      </c>
      <c r="V242" t="s">
        <v>4951</v>
      </c>
      <c r="W242" t="s">
        <v>4496</v>
      </c>
      <c r="X242" t="s">
        <v>5351</v>
      </c>
      <c r="Y242" t="s">
        <v>5352</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5011</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4962</v>
      </c>
      <c r="BG242" t="s">
        <v>4963</v>
      </c>
      <c r="BH242" t="s">
        <v>4947</v>
      </c>
      <c r="BI242" t="s">
        <v>195</v>
      </c>
      <c r="BJ242" t="s">
        <v>195</v>
      </c>
      <c r="BK242" t="s">
        <v>3866</v>
      </c>
      <c r="BL242" t="s">
        <v>5353</v>
      </c>
      <c r="BM242" t="s">
        <v>4949</v>
      </c>
      <c r="BN242" t="s">
        <v>5121</v>
      </c>
      <c r="BO242" t="s">
        <v>4950</v>
      </c>
      <c r="BP242" s="440" t="str">
        <f t="shared" si="3"/>
        <v>WA.2378.EBA.958.101.A.522191</v>
      </c>
    </row>
    <row r="243" spans="1:68">
      <c r="A243" t="s">
        <v>5010</v>
      </c>
      <c r="B243" t="s">
        <v>4936</v>
      </c>
      <c r="C243" t="s">
        <v>4937</v>
      </c>
      <c r="D243" t="s">
        <v>3795</v>
      </c>
      <c r="E243" t="s">
        <v>197</v>
      </c>
      <c r="F243" t="s">
        <v>3812</v>
      </c>
      <c r="G243" t="s">
        <v>820</v>
      </c>
      <c r="H243" t="s">
        <v>4938</v>
      </c>
      <c r="I243">
        <v>9</v>
      </c>
      <c r="J243" t="s">
        <v>4994</v>
      </c>
      <c r="K243">
        <v>2</v>
      </c>
      <c r="L243" t="s">
        <v>805</v>
      </c>
      <c r="M243" t="s">
        <v>8</v>
      </c>
      <c r="N243" t="s">
        <v>1541</v>
      </c>
      <c r="O243" t="s">
        <v>514</v>
      </c>
      <c r="P243" t="s">
        <v>8</v>
      </c>
      <c r="Q243" t="s">
        <v>4570</v>
      </c>
      <c r="R243" t="s">
        <v>4940</v>
      </c>
      <c r="S243" t="s">
        <v>195</v>
      </c>
      <c r="T243" t="s">
        <v>4570</v>
      </c>
      <c r="U243" t="s">
        <v>4570</v>
      </c>
      <c r="V243" t="s">
        <v>4496</v>
      </c>
      <c r="W243" t="s">
        <v>4570</v>
      </c>
      <c r="X243" t="s">
        <v>5354</v>
      </c>
      <c r="Y243" t="s">
        <v>5355</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5011</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4997</v>
      </c>
      <c r="BF243" t="s">
        <v>4998</v>
      </c>
      <c r="BG243" t="s">
        <v>4999</v>
      </c>
      <c r="BH243" t="s">
        <v>4947</v>
      </c>
      <c r="BI243" t="s">
        <v>195</v>
      </c>
      <c r="BJ243" t="s">
        <v>195</v>
      </c>
      <c r="BK243" t="s">
        <v>3866</v>
      </c>
      <c r="BL243" t="s">
        <v>5356</v>
      </c>
      <c r="BM243" t="s">
        <v>4949</v>
      </c>
      <c r="BN243" t="s">
        <v>5121</v>
      </c>
      <c r="BO243" t="s">
        <v>4950</v>
      </c>
      <c r="BP243" s="440" t="str">
        <f t="shared" si="3"/>
        <v>WA.2378.EBA.963.101.A.522191</v>
      </c>
    </row>
    <row r="244" spans="1:68">
      <c r="A244" t="s">
        <v>5010</v>
      </c>
      <c r="B244" t="s">
        <v>4936</v>
      </c>
      <c r="C244" t="s">
        <v>4937</v>
      </c>
      <c r="D244" t="s">
        <v>3795</v>
      </c>
      <c r="E244" t="s">
        <v>197</v>
      </c>
      <c r="F244" t="s">
        <v>3812</v>
      </c>
      <c r="G244" t="s">
        <v>820</v>
      </c>
      <c r="H244" t="s">
        <v>4938</v>
      </c>
      <c r="I244">
        <v>9</v>
      </c>
      <c r="J244" t="s">
        <v>4994</v>
      </c>
      <c r="K244">
        <v>2</v>
      </c>
      <c r="L244" t="s">
        <v>805</v>
      </c>
      <c r="M244" t="s">
        <v>8</v>
      </c>
      <c r="N244" t="s">
        <v>1541</v>
      </c>
      <c r="O244" t="s">
        <v>514</v>
      </c>
      <c r="P244" t="s">
        <v>8</v>
      </c>
      <c r="Q244" t="s">
        <v>4570</v>
      </c>
      <c r="R244" t="s">
        <v>4940</v>
      </c>
      <c r="S244" t="s">
        <v>195</v>
      </c>
      <c r="T244" t="s">
        <v>4570</v>
      </c>
      <c r="U244" t="s">
        <v>4570</v>
      </c>
      <c r="V244" t="s">
        <v>4951</v>
      </c>
      <c r="W244" t="s">
        <v>4496</v>
      </c>
      <c r="X244" t="s">
        <v>5357</v>
      </c>
      <c r="Y244" t="s">
        <v>5358</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5011</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4997</v>
      </c>
      <c r="BF244" t="s">
        <v>4998</v>
      </c>
      <c r="BG244" t="s">
        <v>4999</v>
      </c>
      <c r="BH244" t="s">
        <v>4947</v>
      </c>
      <c r="BI244" t="s">
        <v>195</v>
      </c>
      <c r="BJ244" t="s">
        <v>195</v>
      </c>
      <c r="BK244" t="s">
        <v>3866</v>
      </c>
      <c r="BL244" t="s">
        <v>5359</v>
      </c>
      <c r="BM244" t="s">
        <v>4949</v>
      </c>
      <c r="BN244" t="s">
        <v>5121</v>
      </c>
      <c r="BO244" t="s">
        <v>4950</v>
      </c>
      <c r="BP244" s="440" t="str">
        <f t="shared" si="3"/>
        <v>WA.2378.EBA.963.101.A.522191</v>
      </c>
    </row>
    <row r="245" spans="1:68">
      <c r="A245" t="s">
        <v>4935</v>
      </c>
      <c r="B245" t="s">
        <v>4936</v>
      </c>
      <c r="C245" t="s">
        <v>4937</v>
      </c>
      <c r="D245" t="s">
        <v>3795</v>
      </c>
      <c r="E245" t="s">
        <v>197</v>
      </c>
      <c r="F245" t="s">
        <v>3861</v>
      </c>
      <c r="G245" t="s">
        <v>2290</v>
      </c>
      <c r="H245" t="s">
        <v>4938</v>
      </c>
      <c r="I245">
        <v>78</v>
      </c>
      <c r="J245" t="s">
        <v>5012</v>
      </c>
      <c r="K245">
        <v>78</v>
      </c>
      <c r="L245" t="s">
        <v>805</v>
      </c>
      <c r="M245" t="s">
        <v>8</v>
      </c>
      <c r="N245" t="s">
        <v>2298</v>
      </c>
      <c r="O245" t="s">
        <v>514</v>
      </c>
      <c r="P245" t="s">
        <v>8</v>
      </c>
      <c r="Q245" t="s">
        <v>4570</v>
      </c>
      <c r="R245" t="s">
        <v>4940</v>
      </c>
      <c r="S245" t="s">
        <v>195</v>
      </c>
      <c r="T245" t="s">
        <v>4570</v>
      </c>
      <c r="U245" t="s">
        <v>4570</v>
      </c>
      <c r="V245" t="s">
        <v>4496</v>
      </c>
      <c r="W245" t="s">
        <v>4570</v>
      </c>
      <c r="X245" t="s">
        <v>5360</v>
      </c>
      <c r="Y245" t="s">
        <v>5361</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4943</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5014</v>
      </c>
      <c r="BE245" t="s">
        <v>5015</v>
      </c>
      <c r="BF245" t="s">
        <v>5016</v>
      </c>
      <c r="BG245" t="s">
        <v>5017</v>
      </c>
      <c r="BH245" t="s">
        <v>4947</v>
      </c>
      <c r="BI245" t="s">
        <v>195</v>
      </c>
      <c r="BJ245" t="s">
        <v>195</v>
      </c>
      <c r="BK245" t="s">
        <v>3866</v>
      </c>
      <c r="BL245" t="s">
        <v>5362</v>
      </c>
      <c r="BM245" t="s">
        <v>4949</v>
      </c>
      <c r="BN245" t="s">
        <v>5121</v>
      </c>
      <c r="BO245" t="s">
        <v>4950</v>
      </c>
      <c r="BP245" s="440" t="str">
        <f t="shared" si="3"/>
        <v>WA.2378.EBC.954.101.A.522191</v>
      </c>
    </row>
    <row r="246" spans="1:68">
      <c r="A246" t="s">
        <v>4935</v>
      </c>
      <c r="B246" t="s">
        <v>4936</v>
      </c>
      <c r="C246" t="s">
        <v>4937</v>
      </c>
      <c r="D246" t="s">
        <v>3795</v>
      </c>
      <c r="E246" t="s">
        <v>197</v>
      </c>
      <c r="F246" t="s">
        <v>3861</v>
      </c>
      <c r="G246" t="s">
        <v>2290</v>
      </c>
      <c r="H246" t="s">
        <v>4938</v>
      </c>
      <c r="I246">
        <v>78</v>
      </c>
      <c r="J246" t="s">
        <v>5012</v>
      </c>
      <c r="K246">
        <v>78</v>
      </c>
      <c r="L246" t="s">
        <v>1098</v>
      </c>
      <c r="M246" t="s">
        <v>8</v>
      </c>
      <c r="N246" t="s">
        <v>2397</v>
      </c>
      <c r="O246" t="s">
        <v>514</v>
      </c>
      <c r="P246" t="s">
        <v>8</v>
      </c>
      <c r="Q246" t="s">
        <v>4570</v>
      </c>
      <c r="R246" t="s">
        <v>4940</v>
      </c>
      <c r="S246" t="s">
        <v>195</v>
      </c>
      <c r="T246" t="s">
        <v>4570</v>
      </c>
      <c r="U246" t="s">
        <v>4570</v>
      </c>
      <c r="V246" t="s">
        <v>4496</v>
      </c>
      <c r="W246" t="s">
        <v>4570</v>
      </c>
      <c r="X246" t="s">
        <v>5363</v>
      </c>
      <c r="Y246" t="s">
        <v>5364</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4943</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5014</v>
      </c>
      <c r="BE246" t="s">
        <v>5015</v>
      </c>
      <c r="BF246" t="s">
        <v>5027</v>
      </c>
      <c r="BG246" t="s">
        <v>5028</v>
      </c>
      <c r="BH246" t="s">
        <v>4947</v>
      </c>
      <c r="BI246" t="s">
        <v>195</v>
      </c>
      <c r="BJ246" t="s">
        <v>195</v>
      </c>
      <c r="BK246" t="s">
        <v>3866</v>
      </c>
      <c r="BL246" t="s">
        <v>5365</v>
      </c>
      <c r="BM246" t="s">
        <v>4949</v>
      </c>
      <c r="BN246" t="s">
        <v>5121</v>
      </c>
      <c r="BO246" t="s">
        <v>4950</v>
      </c>
      <c r="BP246" s="440" t="str">
        <f t="shared" si="3"/>
        <v>WA.2378.EBC.954.103.A.522191</v>
      </c>
    </row>
    <row r="247" spans="1:68">
      <c r="A247" t="s">
        <v>5010</v>
      </c>
      <c r="B247" t="s">
        <v>4936</v>
      </c>
      <c r="C247" t="s">
        <v>4937</v>
      </c>
      <c r="D247" t="s">
        <v>3795</v>
      </c>
      <c r="E247" t="s">
        <v>197</v>
      </c>
      <c r="F247" t="s">
        <v>3861</v>
      </c>
      <c r="G247" t="s">
        <v>2290</v>
      </c>
      <c r="H247" t="s">
        <v>4938</v>
      </c>
      <c r="I247">
        <v>78</v>
      </c>
      <c r="J247" t="s">
        <v>5012</v>
      </c>
      <c r="K247">
        <v>78</v>
      </c>
      <c r="L247" t="s">
        <v>805</v>
      </c>
      <c r="M247" t="s">
        <v>8</v>
      </c>
      <c r="N247" t="s">
        <v>2298</v>
      </c>
      <c r="O247" t="s">
        <v>514</v>
      </c>
      <c r="P247" t="s">
        <v>8</v>
      </c>
      <c r="Q247" t="s">
        <v>4570</v>
      </c>
      <c r="R247" t="s">
        <v>4940</v>
      </c>
      <c r="S247" t="s">
        <v>195</v>
      </c>
      <c r="T247" t="s">
        <v>4570</v>
      </c>
      <c r="U247" t="s">
        <v>4570</v>
      </c>
      <c r="V247" t="s">
        <v>4496</v>
      </c>
      <c r="W247" t="s">
        <v>4570</v>
      </c>
      <c r="X247" t="s">
        <v>5360</v>
      </c>
      <c r="Y247" t="s">
        <v>5361</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5011</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5014</v>
      </c>
      <c r="BE247" t="s">
        <v>5015</v>
      </c>
      <c r="BF247" t="s">
        <v>5016</v>
      </c>
      <c r="BG247" t="s">
        <v>5017</v>
      </c>
      <c r="BH247" t="s">
        <v>4947</v>
      </c>
      <c r="BI247" t="s">
        <v>195</v>
      </c>
      <c r="BJ247" t="s">
        <v>195</v>
      </c>
      <c r="BK247" t="s">
        <v>3866</v>
      </c>
      <c r="BL247" t="s">
        <v>5362</v>
      </c>
      <c r="BM247" t="s">
        <v>4949</v>
      </c>
      <c r="BN247" t="s">
        <v>5121</v>
      </c>
      <c r="BO247" t="s">
        <v>4950</v>
      </c>
      <c r="BP247" s="440" t="str">
        <f t="shared" si="3"/>
        <v>WA.2378.EBC.954.101.A.522191</v>
      </c>
    </row>
    <row r="248" spans="1:68">
      <c r="A248" t="s">
        <v>5010</v>
      </c>
      <c r="B248" t="s">
        <v>4936</v>
      </c>
      <c r="C248" t="s">
        <v>4937</v>
      </c>
      <c r="D248" t="s">
        <v>3795</v>
      </c>
      <c r="E248" t="s">
        <v>197</v>
      </c>
      <c r="F248" t="s">
        <v>3861</v>
      </c>
      <c r="G248" t="s">
        <v>2290</v>
      </c>
      <c r="H248" t="s">
        <v>4938</v>
      </c>
      <c r="I248">
        <v>78</v>
      </c>
      <c r="J248" t="s">
        <v>5012</v>
      </c>
      <c r="K248">
        <v>78</v>
      </c>
      <c r="L248" t="s">
        <v>1098</v>
      </c>
      <c r="M248" t="s">
        <v>8</v>
      </c>
      <c r="N248" t="s">
        <v>2397</v>
      </c>
      <c r="O248" t="s">
        <v>514</v>
      </c>
      <c r="P248" t="s">
        <v>8</v>
      </c>
      <c r="Q248" t="s">
        <v>4570</v>
      </c>
      <c r="R248" t="s">
        <v>4940</v>
      </c>
      <c r="S248" t="s">
        <v>195</v>
      </c>
      <c r="T248" t="s">
        <v>4570</v>
      </c>
      <c r="U248" t="s">
        <v>4570</v>
      </c>
      <c r="V248" t="s">
        <v>4496</v>
      </c>
      <c r="W248" t="s">
        <v>4570</v>
      </c>
      <c r="X248" t="s">
        <v>5363</v>
      </c>
      <c r="Y248" t="s">
        <v>5364</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5011</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5014</v>
      </c>
      <c r="BE248" t="s">
        <v>5015</v>
      </c>
      <c r="BF248" t="s">
        <v>5027</v>
      </c>
      <c r="BG248" t="s">
        <v>5028</v>
      </c>
      <c r="BH248" t="s">
        <v>4947</v>
      </c>
      <c r="BI248" t="s">
        <v>195</v>
      </c>
      <c r="BJ248" t="s">
        <v>195</v>
      </c>
      <c r="BK248" t="s">
        <v>3866</v>
      </c>
      <c r="BL248" t="s">
        <v>5365</v>
      </c>
      <c r="BM248" t="s">
        <v>4949</v>
      </c>
      <c r="BN248" t="s">
        <v>5121</v>
      </c>
      <c r="BO248" t="s">
        <v>4950</v>
      </c>
      <c r="BP248" s="440" t="str">
        <f t="shared" si="3"/>
        <v>WA.2378.EBC.954.103.A.522191</v>
      </c>
    </row>
    <row r="249" spans="1:68">
      <c r="A249" t="s">
        <v>4935</v>
      </c>
      <c r="B249" t="s">
        <v>4936</v>
      </c>
      <c r="C249" t="s">
        <v>4937</v>
      </c>
      <c r="D249" t="s">
        <v>3795</v>
      </c>
      <c r="E249" t="s">
        <v>197</v>
      </c>
      <c r="F249" t="s">
        <v>3842</v>
      </c>
      <c r="G249" t="s">
        <v>2445</v>
      </c>
      <c r="H249" t="s">
        <v>4938</v>
      </c>
      <c r="I249">
        <v>5</v>
      </c>
      <c r="J249" t="s">
        <v>5054</v>
      </c>
      <c r="K249">
        <v>2</v>
      </c>
      <c r="L249" t="s">
        <v>1081</v>
      </c>
      <c r="M249" t="s">
        <v>509</v>
      </c>
      <c r="N249" t="s">
        <v>166</v>
      </c>
      <c r="O249" t="s">
        <v>514</v>
      </c>
      <c r="P249" t="s">
        <v>8</v>
      </c>
      <c r="Q249" t="s">
        <v>4570</v>
      </c>
      <c r="R249" t="s">
        <v>4940</v>
      </c>
      <c r="S249" t="s">
        <v>195</v>
      </c>
      <c r="T249" t="s">
        <v>4570</v>
      </c>
      <c r="U249" t="s">
        <v>4570</v>
      </c>
      <c r="V249" t="s">
        <v>4496</v>
      </c>
      <c r="W249" t="s">
        <v>4570</v>
      </c>
      <c r="X249" t="s">
        <v>5366</v>
      </c>
      <c r="Y249" t="s">
        <v>5367</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4943</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5073</v>
      </c>
      <c r="BG249" t="s">
        <v>5084</v>
      </c>
      <c r="BH249" t="s">
        <v>4947</v>
      </c>
      <c r="BI249" t="s">
        <v>195</v>
      </c>
      <c r="BJ249" t="s">
        <v>195</v>
      </c>
      <c r="BK249" t="s">
        <v>3866</v>
      </c>
      <c r="BL249" t="s">
        <v>5368</v>
      </c>
      <c r="BM249" t="s">
        <v>4949</v>
      </c>
      <c r="BN249" t="s">
        <v>5121</v>
      </c>
      <c r="BO249" t="s">
        <v>4950</v>
      </c>
      <c r="BP249" s="440" t="str">
        <f t="shared" si="3"/>
        <v>WA.2378.EBD.953.102.C.522191</v>
      </c>
    </row>
    <row r="250" spans="1:68">
      <c r="A250" t="s">
        <v>4935</v>
      </c>
      <c r="B250" t="s">
        <v>4936</v>
      </c>
      <c r="C250" t="s">
        <v>4937</v>
      </c>
      <c r="D250" t="s">
        <v>3795</v>
      </c>
      <c r="E250" t="s">
        <v>197</v>
      </c>
      <c r="F250" t="s">
        <v>3842</v>
      </c>
      <c r="G250" t="s">
        <v>2445</v>
      </c>
      <c r="H250" t="s">
        <v>4938</v>
      </c>
      <c r="I250">
        <v>5</v>
      </c>
      <c r="J250" t="s">
        <v>5054</v>
      </c>
      <c r="K250">
        <v>2</v>
      </c>
      <c r="L250" t="s">
        <v>1081</v>
      </c>
      <c r="M250" t="s">
        <v>509</v>
      </c>
      <c r="N250" t="s">
        <v>166</v>
      </c>
      <c r="O250" t="s">
        <v>514</v>
      </c>
      <c r="P250" t="s">
        <v>8</v>
      </c>
      <c r="Q250" t="s">
        <v>4570</v>
      </c>
      <c r="R250" t="s">
        <v>4940</v>
      </c>
      <c r="S250" t="s">
        <v>195</v>
      </c>
      <c r="T250" t="s">
        <v>4570</v>
      </c>
      <c r="U250" t="s">
        <v>4570</v>
      </c>
      <c r="V250" t="s">
        <v>4951</v>
      </c>
      <c r="W250" t="s">
        <v>4496</v>
      </c>
      <c r="X250" t="s">
        <v>5369</v>
      </c>
      <c r="Y250" t="s">
        <v>5370</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4943</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5073</v>
      </c>
      <c r="BG250" t="s">
        <v>5084</v>
      </c>
      <c r="BH250" t="s">
        <v>4947</v>
      </c>
      <c r="BI250" t="s">
        <v>195</v>
      </c>
      <c r="BJ250" t="s">
        <v>195</v>
      </c>
      <c r="BK250" t="s">
        <v>3866</v>
      </c>
      <c r="BL250" t="s">
        <v>5371</v>
      </c>
      <c r="BM250" t="s">
        <v>4949</v>
      </c>
      <c r="BN250" t="s">
        <v>5121</v>
      </c>
      <c r="BO250" t="s">
        <v>4950</v>
      </c>
      <c r="BP250" s="440" t="str">
        <f t="shared" si="3"/>
        <v>WA.2378.EBD.953.102.C.522191</v>
      </c>
    </row>
    <row r="251" spans="1:68">
      <c r="A251" t="s">
        <v>4935</v>
      </c>
      <c r="B251" t="s">
        <v>4936</v>
      </c>
      <c r="C251" t="s">
        <v>4937</v>
      </c>
      <c r="D251" t="s">
        <v>3795</v>
      </c>
      <c r="E251" t="s">
        <v>197</v>
      </c>
      <c r="F251" t="s">
        <v>3842</v>
      </c>
      <c r="G251" t="s">
        <v>2445</v>
      </c>
      <c r="H251" t="s">
        <v>4938</v>
      </c>
      <c r="I251">
        <v>5</v>
      </c>
      <c r="J251" t="s">
        <v>5054</v>
      </c>
      <c r="K251">
        <v>2</v>
      </c>
      <c r="L251" t="s">
        <v>1081</v>
      </c>
      <c r="M251" t="s">
        <v>509</v>
      </c>
      <c r="N251" t="s">
        <v>166</v>
      </c>
      <c r="O251" t="s">
        <v>514</v>
      </c>
      <c r="P251" t="s">
        <v>8</v>
      </c>
      <c r="Q251" t="s">
        <v>4570</v>
      </c>
      <c r="R251" t="s">
        <v>4940</v>
      </c>
      <c r="S251" t="s">
        <v>195</v>
      </c>
      <c r="T251" t="s">
        <v>4570</v>
      </c>
      <c r="U251" t="s">
        <v>4570</v>
      </c>
      <c r="V251" t="s">
        <v>5001</v>
      </c>
      <c r="W251" t="s">
        <v>4951</v>
      </c>
      <c r="X251" t="s">
        <v>5372</v>
      </c>
      <c r="Y251" t="s">
        <v>5373</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4943</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5073</v>
      </c>
      <c r="BG251" t="s">
        <v>5084</v>
      </c>
      <c r="BH251" t="s">
        <v>4947</v>
      </c>
      <c r="BI251" t="s">
        <v>195</v>
      </c>
      <c r="BJ251" t="s">
        <v>195</v>
      </c>
      <c r="BK251" t="s">
        <v>3866</v>
      </c>
      <c r="BL251" t="s">
        <v>5374</v>
      </c>
      <c r="BM251" t="s">
        <v>4949</v>
      </c>
      <c r="BN251" t="s">
        <v>5121</v>
      </c>
      <c r="BO251" t="s">
        <v>4950</v>
      </c>
      <c r="BP251" s="440" t="str">
        <f t="shared" si="3"/>
        <v>WA.2378.EBD.953.102.C.522191</v>
      </c>
    </row>
    <row r="252" spans="1:68">
      <c r="A252" t="s">
        <v>4935</v>
      </c>
      <c r="B252" t="s">
        <v>4936</v>
      </c>
      <c r="C252" t="s">
        <v>4937</v>
      </c>
      <c r="D252" t="s">
        <v>3795</v>
      </c>
      <c r="E252" t="s">
        <v>197</v>
      </c>
      <c r="F252" t="s">
        <v>3842</v>
      </c>
      <c r="G252" t="s">
        <v>2445</v>
      </c>
      <c r="H252" t="s">
        <v>4938</v>
      </c>
      <c r="I252">
        <v>5</v>
      </c>
      <c r="J252" t="s">
        <v>5054</v>
      </c>
      <c r="K252">
        <v>2</v>
      </c>
      <c r="L252" t="s">
        <v>1081</v>
      </c>
      <c r="M252" t="s">
        <v>509</v>
      </c>
      <c r="N252" t="s">
        <v>166</v>
      </c>
      <c r="O252" t="s">
        <v>514</v>
      </c>
      <c r="P252" t="s">
        <v>8</v>
      </c>
      <c r="Q252" t="s">
        <v>4570</v>
      </c>
      <c r="R252" t="s">
        <v>4940</v>
      </c>
      <c r="S252" t="s">
        <v>195</v>
      </c>
      <c r="T252" t="s">
        <v>4570</v>
      </c>
      <c r="U252" t="s">
        <v>4570</v>
      </c>
      <c r="V252" t="s">
        <v>5092</v>
      </c>
      <c r="W252" t="s">
        <v>5001</v>
      </c>
      <c r="X252" t="s">
        <v>5375</v>
      </c>
      <c r="Y252" t="s">
        <v>5376</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4943</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5073</v>
      </c>
      <c r="BG252" t="s">
        <v>5084</v>
      </c>
      <c r="BH252" t="s">
        <v>4947</v>
      </c>
      <c r="BI252" t="s">
        <v>195</v>
      </c>
      <c r="BJ252" t="s">
        <v>195</v>
      </c>
      <c r="BK252" t="s">
        <v>3866</v>
      </c>
      <c r="BL252" t="s">
        <v>5377</v>
      </c>
      <c r="BM252" t="s">
        <v>4949</v>
      </c>
      <c r="BN252" t="s">
        <v>5121</v>
      </c>
      <c r="BO252" t="s">
        <v>4950</v>
      </c>
      <c r="BP252" s="440" t="str">
        <f t="shared" si="3"/>
        <v>WA.2378.EBD.953.102.C.522191</v>
      </c>
    </row>
    <row r="253" spans="1:68">
      <c r="A253" t="s">
        <v>4935</v>
      </c>
      <c r="B253" t="s">
        <v>4936</v>
      </c>
      <c r="C253" t="s">
        <v>4937</v>
      </c>
      <c r="D253" t="s">
        <v>3795</v>
      </c>
      <c r="E253" t="s">
        <v>197</v>
      </c>
      <c r="F253" t="s">
        <v>3842</v>
      </c>
      <c r="G253" t="s">
        <v>2445</v>
      </c>
      <c r="H253" t="s">
        <v>4938</v>
      </c>
      <c r="I253">
        <v>5</v>
      </c>
      <c r="J253" t="s">
        <v>5054</v>
      </c>
      <c r="K253">
        <v>2</v>
      </c>
      <c r="L253" t="s">
        <v>1081</v>
      </c>
      <c r="M253" t="s">
        <v>511</v>
      </c>
      <c r="N253" t="s">
        <v>167</v>
      </c>
      <c r="O253" t="s">
        <v>514</v>
      </c>
      <c r="P253" t="s">
        <v>8</v>
      </c>
      <c r="Q253" t="s">
        <v>4570</v>
      </c>
      <c r="R253" t="s">
        <v>4940</v>
      </c>
      <c r="S253" t="s">
        <v>195</v>
      </c>
      <c r="T253" t="s">
        <v>4570</v>
      </c>
      <c r="U253" t="s">
        <v>4570</v>
      </c>
      <c r="V253" t="s">
        <v>4496</v>
      </c>
      <c r="W253" t="s">
        <v>4570</v>
      </c>
      <c r="X253" t="s">
        <v>5378</v>
      </c>
      <c r="Y253" t="s">
        <v>5379</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4943</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5073</v>
      </c>
      <c r="BG253" t="s">
        <v>5101</v>
      </c>
      <c r="BH253" t="s">
        <v>4947</v>
      </c>
      <c r="BI253" t="s">
        <v>195</v>
      </c>
      <c r="BJ253" t="s">
        <v>195</v>
      </c>
      <c r="BK253" t="s">
        <v>3866</v>
      </c>
      <c r="BL253" t="s">
        <v>5380</v>
      </c>
      <c r="BM253" t="s">
        <v>4949</v>
      </c>
      <c r="BN253" t="s">
        <v>5121</v>
      </c>
      <c r="BO253" t="s">
        <v>4950</v>
      </c>
      <c r="BP253" s="440" t="str">
        <f t="shared" si="3"/>
        <v>WA.2378.EBD.953.102.D.522191</v>
      </c>
    </row>
    <row r="254" spans="1:68">
      <c r="A254" t="s">
        <v>4935</v>
      </c>
      <c r="B254" t="s">
        <v>4936</v>
      </c>
      <c r="C254" t="s">
        <v>4937</v>
      </c>
      <c r="D254" t="s">
        <v>3795</v>
      </c>
      <c r="E254" t="s">
        <v>197</v>
      </c>
      <c r="F254" t="s">
        <v>3842</v>
      </c>
      <c r="G254" t="s">
        <v>2445</v>
      </c>
      <c r="H254" t="s">
        <v>4938</v>
      </c>
      <c r="I254">
        <v>5</v>
      </c>
      <c r="J254" t="s">
        <v>5054</v>
      </c>
      <c r="K254">
        <v>2</v>
      </c>
      <c r="L254" t="s">
        <v>1081</v>
      </c>
      <c r="M254" t="s">
        <v>511</v>
      </c>
      <c r="N254" t="s">
        <v>167</v>
      </c>
      <c r="O254" t="s">
        <v>514</v>
      </c>
      <c r="P254" t="s">
        <v>8</v>
      </c>
      <c r="Q254" t="s">
        <v>4570</v>
      </c>
      <c r="R254" t="s">
        <v>4940</v>
      </c>
      <c r="S254" t="s">
        <v>195</v>
      </c>
      <c r="T254" t="s">
        <v>4570</v>
      </c>
      <c r="U254" t="s">
        <v>4570</v>
      </c>
      <c r="V254" t="s">
        <v>4951</v>
      </c>
      <c r="W254" t="s">
        <v>4496</v>
      </c>
      <c r="X254" t="s">
        <v>5381</v>
      </c>
      <c r="Y254" t="s">
        <v>5382</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4943</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5073</v>
      </c>
      <c r="BG254" t="s">
        <v>5101</v>
      </c>
      <c r="BH254" t="s">
        <v>4947</v>
      </c>
      <c r="BI254" t="s">
        <v>195</v>
      </c>
      <c r="BJ254" t="s">
        <v>195</v>
      </c>
      <c r="BK254" t="s">
        <v>3866</v>
      </c>
      <c r="BL254" t="s">
        <v>5383</v>
      </c>
      <c r="BM254" t="s">
        <v>4949</v>
      </c>
      <c r="BN254" t="s">
        <v>5121</v>
      </c>
      <c r="BO254" t="s">
        <v>4950</v>
      </c>
      <c r="BP254" s="440" t="str">
        <f t="shared" si="3"/>
        <v>WA.2378.EBD.953.102.D.522191</v>
      </c>
    </row>
    <row r="255" spans="1:68">
      <c r="A255" t="s">
        <v>4935</v>
      </c>
      <c r="B255" t="s">
        <v>4936</v>
      </c>
      <c r="C255" t="s">
        <v>4937</v>
      </c>
      <c r="D255" t="s">
        <v>3795</v>
      </c>
      <c r="E255" t="s">
        <v>197</v>
      </c>
      <c r="F255" t="s">
        <v>3842</v>
      </c>
      <c r="G255" t="s">
        <v>2445</v>
      </c>
      <c r="H255" t="s">
        <v>4938</v>
      </c>
      <c r="I255">
        <v>5</v>
      </c>
      <c r="J255" t="s">
        <v>5054</v>
      </c>
      <c r="K255">
        <v>2</v>
      </c>
      <c r="L255" t="s">
        <v>1081</v>
      </c>
      <c r="M255" t="s">
        <v>511</v>
      </c>
      <c r="N255" t="s">
        <v>167</v>
      </c>
      <c r="O255" t="s">
        <v>514</v>
      </c>
      <c r="P255" t="s">
        <v>8</v>
      </c>
      <c r="Q255" t="s">
        <v>4570</v>
      </c>
      <c r="R255" t="s">
        <v>4940</v>
      </c>
      <c r="S255" t="s">
        <v>195</v>
      </c>
      <c r="T255" t="s">
        <v>4570</v>
      </c>
      <c r="U255" t="s">
        <v>4570</v>
      </c>
      <c r="V255" t="s">
        <v>5001</v>
      </c>
      <c r="W255" t="s">
        <v>4951</v>
      </c>
      <c r="X255" t="s">
        <v>5384</v>
      </c>
      <c r="Y255" t="s">
        <v>5385</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4943</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5073</v>
      </c>
      <c r="BG255" t="s">
        <v>5101</v>
      </c>
      <c r="BH255" t="s">
        <v>4947</v>
      </c>
      <c r="BI255" t="s">
        <v>195</v>
      </c>
      <c r="BJ255" t="s">
        <v>195</v>
      </c>
      <c r="BK255" t="s">
        <v>3866</v>
      </c>
      <c r="BL255" t="s">
        <v>5386</v>
      </c>
      <c r="BM255" t="s">
        <v>4949</v>
      </c>
      <c r="BN255" t="s">
        <v>5121</v>
      </c>
      <c r="BO255" t="s">
        <v>4950</v>
      </c>
      <c r="BP255" s="440" t="str">
        <f t="shared" si="3"/>
        <v>WA.2378.EBD.953.102.D.522191</v>
      </c>
    </row>
    <row r="256" spans="1:68">
      <c r="A256" t="s">
        <v>5010</v>
      </c>
      <c r="B256" t="s">
        <v>4936</v>
      </c>
      <c r="C256" t="s">
        <v>4937</v>
      </c>
      <c r="D256" t="s">
        <v>3795</v>
      </c>
      <c r="E256" t="s">
        <v>197</v>
      </c>
      <c r="F256" t="s">
        <v>3842</v>
      </c>
      <c r="G256" t="s">
        <v>2445</v>
      </c>
      <c r="H256" t="s">
        <v>4938</v>
      </c>
      <c r="I256">
        <v>5</v>
      </c>
      <c r="J256" t="s">
        <v>5054</v>
      </c>
      <c r="K256">
        <v>2</v>
      </c>
      <c r="L256" t="s">
        <v>1081</v>
      </c>
      <c r="M256" t="s">
        <v>509</v>
      </c>
      <c r="N256" t="s">
        <v>166</v>
      </c>
      <c r="O256" t="s">
        <v>514</v>
      </c>
      <c r="P256" t="s">
        <v>8</v>
      </c>
      <c r="Q256" t="s">
        <v>4570</v>
      </c>
      <c r="R256" t="s">
        <v>4940</v>
      </c>
      <c r="S256" t="s">
        <v>195</v>
      </c>
      <c r="T256" t="s">
        <v>4570</v>
      </c>
      <c r="U256" t="s">
        <v>4570</v>
      </c>
      <c r="V256" t="s">
        <v>4496</v>
      </c>
      <c r="W256" t="s">
        <v>4570</v>
      </c>
      <c r="X256" t="s">
        <v>5366</v>
      </c>
      <c r="Y256" t="s">
        <v>5367</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5011</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5073</v>
      </c>
      <c r="BG256" t="s">
        <v>5084</v>
      </c>
      <c r="BH256" t="s">
        <v>4947</v>
      </c>
      <c r="BI256" t="s">
        <v>195</v>
      </c>
      <c r="BJ256" t="s">
        <v>195</v>
      </c>
      <c r="BK256" t="s">
        <v>3866</v>
      </c>
      <c r="BL256" t="s">
        <v>5368</v>
      </c>
      <c r="BM256" t="s">
        <v>4949</v>
      </c>
      <c r="BN256" t="s">
        <v>5121</v>
      </c>
      <c r="BO256" t="s">
        <v>4950</v>
      </c>
      <c r="BP256" s="440" t="str">
        <f t="shared" si="3"/>
        <v>WA.2378.EBD.953.102.C.522191</v>
      </c>
    </row>
    <row r="257" spans="1:68">
      <c r="A257" t="s">
        <v>5010</v>
      </c>
      <c r="B257" t="s">
        <v>4936</v>
      </c>
      <c r="C257" t="s">
        <v>4937</v>
      </c>
      <c r="D257" t="s">
        <v>3795</v>
      </c>
      <c r="E257" t="s">
        <v>197</v>
      </c>
      <c r="F257" t="s">
        <v>3842</v>
      </c>
      <c r="G257" t="s">
        <v>2445</v>
      </c>
      <c r="H257" t="s">
        <v>4938</v>
      </c>
      <c r="I257">
        <v>5</v>
      </c>
      <c r="J257" t="s">
        <v>5054</v>
      </c>
      <c r="K257">
        <v>2</v>
      </c>
      <c r="L257" t="s">
        <v>1081</v>
      </c>
      <c r="M257" t="s">
        <v>509</v>
      </c>
      <c r="N257" t="s">
        <v>166</v>
      </c>
      <c r="O257" t="s">
        <v>514</v>
      </c>
      <c r="P257" t="s">
        <v>8</v>
      </c>
      <c r="Q257" t="s">
        <v>4570</v>
      </c>
      <c r="R257" t="s">
        <v>4940</v>
      </c>
      <c r="S257" t="s">
        <v>195</v>
      </c>
      <c r="T257" t="s">
        <v>4570</v>
      </c>
      <c r="U257" t="s">
        <v>4570</v>
      </c>
      <c r="V257" t="s">
        <v>4951</v>
      </c>
      <c r="W257" t="s">
        <v>4496</v>
      </c>
      <c r="X257" t="s">
        <v>5369</v>
      </c>
      <c r="Y257" t="s">
        <v>5370</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5011</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5073</v>
      </c>
      <c r="BG257" t="s">
        <v>5084</v>
      </c>
      <c r="BH257" t="s">
        <v>4947</v>
      </c>
      <c r="BI257" t="s">
        <v>195</v>
      </c>
      <c r="BJ257" t="s">
        <v>195</v>
      </c>
      <c r="BK257" t="s">
        <v>3866</v>
      </c>
      <c r="BL257" t="s">
        <v>5371</v>
      </c>
      <c r="BM257" t="s">
        <v>4949</v>
      </c>
      <c r="BN257" t="s">
        <v>5121</v>
      </c>
      <c r="BO257" t="s">
        <v>4950</v>
      </c>
      <c r="BP257" s="440" t="str">
        <f t="shared" si="3"/>
        <v>WA.2378.EBD.953.102.C.522191</v>
      </c>
    </row>
    <row r="258" spans="1:68">
      <c r="A258" t="s">
        <v>5010</v>
      </c>
      <c r="B258" t="s">
        <v>4936</v>
      </c>
      <c r="C258" t="s">
        <v>4937</v>
      </c>
      <c r="D258" t="s">
        <v>3795</v>
      </c>
      <c r="E258" t="s">
        <v>197</v>
      </c>
      <c r="F258" t="s">
        <v>3842</v>
      </c>
      <c r="G258" t="s">
        <v>2445</v>
      </c>
      <c r="H258" t="s">
        <v>4938</v>
      </c>
      <c r="I258">
        <v>5</v>
      </c>
      <c r="J258" t="s">
        <v>5054</v>
      </c>
      <c r="K258">
        <v>2</v>
      </c>
      <c r="L258" t="s">
        <v>1081</v>
      </c>
      <c r="M258" t="s">
        <v>509</v>
      </c>
      <c r="N258" t="s">
        <v>166</v>
      </c>
      <c r="O258" t="s">
        <v>514</v>
      </c>
      <c r="P258" t="s">
        <v>8</v>
      </c>
      <c r="Q258" t="s">
        <v>4570</v>
      </c>
      <c r="R258" t="s">
        <v>4940</v>
      </c>
      <c r="S258" t="s">
        <v>195</v>
      </c>
      <c r="T258" t="s">
        <v>4570</v>
      </c>
      <c r="U258" t="s">
        <v>4570</v>
      </c>
      <c r="V258" t="s">
        <v>5001</v>
      </c>
      <c r="W258" t="s">
        <v>4951</v>
      </c>
      <c r="X258" t="s">
        <v>5372</v>
      </c>
      <c r="Y258" t="s">
        <v>5373</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5011</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5073</v>
      </c>
      <c r="BG258" t="s">
        <v>5084</v>
      </c>
      <c r="BH258" t="s">
        <v>4947</v>
      </c>
      <c r="BI258" t="s">
        <v>195</v>
      </c>
      <c r="BJ258" t="s">
        <v>195</v>
      </c>
      <c r="BK258" t="s">
        <v>3866</v>
      </c>
      <c r="BL258" t="s">
        <v>5374</v>
      </c>
      <c r="BM258" t="s">
        <v>4949</v>
      </c>
      <c r="BN258" t="s">
        <v>5121</v>
      </c>
      <c r="BO258" t="s">
        <v>4950</v>
      </c>
      <c r="BP258" s="440" t="str">
        <f t="shared" ref="BP258:BP321" si="4">_xlfn.TEXTJOIN(".",TRUE,D258,E258,F258,J258,L258,M258,O258)</f>
        <v>WA.2378.EBD.953.102.C.522191</v>
      </c>
    </row>
    <row r="259" spans="1:68">
      <c r="A259" t="s">
        <v>5010</v>
      </c>
      <c r="B259" t="s">
        <v>4936</v>
      </c>
      <c r="C259" t="s">
        <v>4937</v>
      </c>
      <c r="D259" t="s">
        <v>3795</v>
      </c>
      <c r="E259" t="s">
        <v>197</v>
      </c>
      <c r="F259" t="s">
        <v>3842</v>
      </c>
      <c r="G259" t="s">
        <v>2445</v>
      </c>
      <c r="H259" t="s">
        <v>4938</v>
      </c>
      <c r="I259">
        <v>5</v>
      </c>
      <c r="J259" t="s">
        <v>5054</v>
      </c>
      <c r="K259">
        <v>2</v>
      </c>
      <c r="L259" t="s">
        <v>1081</v>
      </c>
      <c r="M259" t="s">
        <v>509</v>
      </c>
      <c r="N259" t="s">
        <v>166</v>
      </c>
      <c r="O259" t="s">
        <v>514</v>
      </c>
      <c r="P259" t="s">
        <v>8</v>
      </c>
      <c r="Q259" t="s">
        <v>4570</v>
      </c>
      <c r="R259" t="s">
        <v>4940</v>
      </c>
      <c r="S259" t="s">
        <v>195</v>
      </c>
      <c r="T259" t="s">
        <v>4570</v>
      </c>
      <c r="U259" t="s">
        <v>4570</v>
      </c>
      <c r="V259" t="s">
        <v>5092</v>
      </c>
      <c r="W259" t="s">
        <v>5001</v>
      </c>
      <c r="X259" t="s">
        <v>5375</v>
      </c>
      <c r="Y259" t="s">
        <v>5376</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5011</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5073</v>
      </c>
      <c r="BG259" t="s">
        <v>5084</v>
      </c>
      <c r="BH259" t="s">
        <v>4947</v>
      </c>
      <c r="BI259" t="s">
        <v>195</v>
      </c>
      <c r="BJ259" t="s">
        <v>195</v>
      </c>
      <c r="BK259" t="s">
        <v>3866</v>
      </c>
      <c r="BL259" t="s">
        <v>5377</v>
      </c>
      <c r="BM259" t="s">
        <v>4949</v>
      </c>
      <c r="BN259" t="s">
        <v>5121</v>
      </c>
      <c r="BO259" t="s">
        <v>4950</v>
      </c>
      <c r="BP259" s="440" t="str">
        <f t="shared" si="4"/>
        <v>WA.2378.EBD.953.102.C.522191</v>
      </c>
    </row>
    <row r="260" spans="1:68">
      <c r="A260" t="s">
        <v>5010</v>
      </c>
      <c r="B260" t="s">
        <v>4936</v>
      </c>
      <c r="C260" t="s">
        <v>4937</v>
      </c>
      <c r="D260" t="s">
        <v>3795</v>
      </c>
      <c r="E260" t="s">
        <v>197</v>
      </c>
      <c r="F260" t="s">
        <v>3842</v>
      </c>
      <c r="G260" t="s">
        <v>2445</v>
      </c>
      <c r="H260" t="s">
        <v>4938</v>
      </c>
      <c r="I260">
        <v>5</v>
      </c>
      <c r="J260" t="s">
        <v>5054</v>
      </c>
      <c r="K260">
        <v>2</v>
      </c>
      <c r="L260" t="s">
        <v>1081</v>
      </c>
      <c r="M260" t="s">
        <v>511</v>
      </c>
      <c r="N260" t="s">
        <v>167</v>
      </c>
      <c r="O260" t="s">
        <v>514</v>
      </c>
      <c r="P260" t="s">
        <v>8</v>
      </c>
      <c r="Q260" t="s">
        <v>4570</v>
      </c>
      <c r="R260" t="s">
        <v>4940</v>
      </c>
      <c r="S260" t="s">
        <v>195</v>
      </c>
      <c r="T260" t="s">
        <v>4570</v>
      </c>
      <c r="U260" t="s">
        <v>4570</v>
      </c>
      <c r="V260" t="s">
        <v>4496</v>
      </c>
      <c r="W260" t="s">
        <v>4570</v>
      </c>
      <c r="X260" t="s">
        <v>5378</v>
      </c>
      <c r="Y260" t="s">
        <v>5379</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5011</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5073</v>
      </c>
      <c r="BG260" t="s">
        <v>5101</v>
      </c>
      <c r="BH260" t="s">
        <v>4947</v>
      </c>
      <c r="BI260" t="s">
        <v>195</v>
      </c>
      <c r="BJ260" t="s">
        <v>195</v>
      </c>
      <c r="BK260" t="s">
        <v>3866</v>
      </c>
      <c r="BL260" t="s">
        <v>5380</v>
      </c>
      <c r="BM260" t="s">
        <v>4949</v>
      </c>
      <c r="BN260" t="s">
        <v>5121</v>
      </c>
      <c r="BO260" t="s">
        <v>4950</v>
      </c>
      <c r="BP260" s="440" t="str">
        <f t="shared" si="4"/>
        <v>WA.2378.EBD.953.102.D.522191</v>
      </c>
    </row>
    <row r="261" spans="1:68">
      <c r="A261" t="s">
        <v>5010</v>
      </c>
      <c r="B261" t="s">
        <v>4936</v>
      </c>
      <c r="C261" t="s">
        <v>4937</v>
      </c>
      <c r="D261" t="s">
        <v>3795</v>
      </c>
      <c r="E261" t="s">
        <v>197</v>
      </c>
      <c r="F261" t="s">
        <v>3842</v>
      </c>
      <c r="G261" t="s">
        <v>2445</v>
      </c>
      <c r="H261" t="s">
        <v>4938</v>
      </c>
      <c r="I261">
        <v>5</v>
      </c>
      <c r="J261" t="s">
        <v>5054</v>
      </c>
      <c r="K261">
        <v>2</v>
      </c>
      <c r="L261" t="s">
        <v>1081</v>
      </c>
      <c r="M261" t="s">
        <v>511</v>
      </c>
      <c r="N261" t="s">
        <v>167</v>
      </c>
      <c r="O261" t="s">
        <v>514</v>
      </c>
      <c r="P261" t="s">
        <v>8</v>
      </c>
      <c r="Q261" t="s">
        <v>4570</v>
      </c>
      <c r="R261" t="s">
        <v>4940</v>
      </c>
      <c r="S261" t="s">
        <v>195</v>
      </c>
      <c r="T261" t="s">
        <v>4570</v>
      </c>
      <c r="U261" t="s">
        <v>4570</v>
      </c>
      <c r="V261" t="s">
        <v>4951</v>
      </c>
      <c r="W261" t="s">
        <v>4496</v>
      </c>
      <c r="X261" t="s">
        <v>5381</v>
      </c>
      <c r="Y261" t="s">
        <v>5382</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5011</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5073</v>
      </c>
      <c r="BG261" t="s">
        <v>5101</v>
      </c>
      <c r="BH261" t="s">
        <v>4947</v>
      </c>
      <c r="BI261" t="s">
        <v>195</v>
      </c>
      <c r="BJ261" t="s">
        <v>195</v>
      </c>
      <c r="BK261" t="s">
        <v>3866</v>
      </c>
      <c r="BL261" t="s">
        <v>5383</v>
      </c>
      <c r="BM261" t="s">
        <v>4949</v>
      </c>
      <c r="BN261" t="s">
        <v>5121</v>
      </c>
      <c r="BO261" t="s">
        <v>4950</v>
      </c>
      <c r="BP261" s="440" t="str">
        <f t="shared" si="4"/>
        <v>WA.2378.EBD.953.102.D.522191</v>
      </c>
    </row>
    <row r="262" spans="1:68">
      <c r="A262" t="s">
        <v>5010</v>
      </c>
      <c r="B262" t="s">
        <v>4936</v>
      </c>
      <c r="C262" t="s">
        <v>4937</v>
      </c>
      <c r="D262" t="s">
        <v>3795</v>
      </c>
      <c r="E262" t="s">
        <v>197</v>
      </c>
      <c r="F262" t="s">
        <v>3842</v>
      </c>
      <c r="G262" t="s">
        <v>2445</v>
      </c>
      <c r="H262" t="s">
        <v>4938</v>
      </c>
      <c r="I262">
        <v>5</v>
      </c>
      <c r="J262" t="s">
        <v>5054</v>
      </c>
      <c r="K262">
        <v>2</v>
      </c>
      <c r="L262" t="s">
        <v>1081</v>
      </c>
      <c r="M262" t="s">
        <v>511</v>
      </c>
      <c r="N262" t="s">
        <v>167</v>
      </c>
      <c r="O262" t="s">
        <v>514</v>
      </c>
      <c r="P262" t="s">
        <v>8</v>
      </c>
      <c r="Q262" t="s">
        <v>4570</v>
      </c>
      <c r="R262" t="s">
        <v>4940</v>
      </c>
      <c r="S262" t="s">
        <v>195</v>
      </c>
      <c r="T262" t="s">
        <v>4570</v>
      </c>
      <c r="U262" t="s">
        <v>4570</v>
      </c>
      <c r="V262" t="s">
        <v>5001</v>
      </c>
      <c r="W262" t="s">
        <v>4951</v>
      </c>
      <c r="X262" t="s">
        <v>5384</v>
      </c>
      <c r="Y262" t="s">
        <v>5385</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5011</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5073</v>
      </c>
      <c r="BG262" t="s">
        <v>5101</v>
      </c>
      <c r="BH262" t="s">
        <v>4947</v>
      </c>
      <c r="BI262" t="s">
        <v>195</v>
      </c>
      <c r="BJ262" t="s">
        <v>195</v>
      </c>
      <c r="BK262" t="s">
        <v>3866</v>
      </c>
      <c r="BL262" t="s">
        <v>5386</v>
      </c>
      <c r="BM262" t="s">
        <v>4949</v>
      </c>
      <c r="BN262" t="s">
        <v>5121</v>
      </c>
      <c r="BO262" t="s">
        <v>4950</v>
      </c>
      <c r="BP262" s="440" t="str">
        <f t="shared" si="4"/>
        <v>WA.2378.EBD.953.102.D.522191</v>
      </c>
    </row>
    <row r="263" spans="1:68">
      <c r="A263" t="s">
        <v>4935</v>
      </c>
      <c r="B263" t="s">
        <v>4936</v>
      </c>
      <c r="C263" t="s">
        <v>4937</v>
      </c>
      <c r="D263" t="s">
        <v>3795</v>
      </c>
      <c r="E263" t="s">
        <v>197</v>
      </c>
      <c r="F263" t="s">
        <v>5387</v>
      </c>
      <c r="G263" t="s">
        <v>3440</v>
      </c>
      <c r="H263" t="s">
        <v>4938</v>
      </c>
      <c r="I263">
        <v>1</v>
      </c>
      <c r="J263" t="s">
        <v>501</v>
      </c>
      <c r="K263">
        <v>1</v>
      </c>
      <c r="L263" t="s">
        <v>1098</v>
      </c>
      <c r="M263" t="s">
        <v>8</v>
      </c>
      <c r="N263" t="s">
        <v>3448</v>
      </c>
      <c r="O263" t="s">
        <v>514</v>
      </c>
      <c r="P263" t="s">
        <v>8</v>
      </c>
      <c r="Q263" t="s">
        <v>4570</v>
      </c>
      <c r="R263" t="s">
        <v>4940</v>
      </c>
      <c r="S263" t="s">
        <v>195</v>
      </c>
      <c r="T263" t="s">
        <v>4570</v>
      </c>
      <c r="U263" t="s">
        <v>4570</v>
      </c>
      <c r="V263" t="s">
        <v>4496</v>
      </c>
      <c r="W263" t="s">
        <v>4570</v>
      </c>
      <c r="X263" t="s">
        <v>5388</v>
      </c>
      <c r="Y263" t="s">
        <v>5389</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4943</v>
      </c>
      <c r="AP263">
        <v>0</v>
      </c>
      <c r="AQ263">
        <v>0</v>
      </c>
      <c r="AR263">
        <v>0</v>
      </c>
      <c r="AS263">
        <v>0</v>
      </c>
      <c r="AT263">
        <v>0</v>
      </c>
      <c r="AU263">
        <v>40000000</v>
      </c>
      <c r="AV263">
        <v>0</v>
      </c>
      <c r="AW263">
        <v>0</v>
      </c>
      <c r="AX263">
        <v>40000000</v>
      </c>
      <c r="AY263">
        <v>0</v>
      </c>
      <c r="AZ263">
        <v>0</v>
      </c>
      <c r="BA263">
        <v>0</v>
      </c>
      <c r="BB263" t="s">
        <v>3796</v>
      </c>
      <c r="BC263" t="s">
        <v>3797</v>
      </c>
      <c r="BD263" t="s">
        <v>5390</v>
      </c>
      <c r="BE263" t="s">
        <v>5391</v>
      </c>
      <c r="BF263" t="s">
        <v>5392</v>
      </c>
      <c r="BG263" t="s">
        <v>5393</v>
      </c>
      <c r="BH263" t="s">
        <v>4947</v>
      </c>
      <c r="BI263" t="s">
        <v>195</v>
      </c>
      <c r="BJ263" t="s">
        <v>195</v>
      </c>
      <c r="BK263" t="s">
        <v>3866</v>
      </c>
      <c r="BL263" t="s">
        <v>5394</v>
      </c>
      <c r="BM263" t="s">
        <v>4949</v>
      </c>
      <c r="BN263" t="s">
        <v>5121</v>
      </c>
      <c r="BO263" t="s">
        <v>4950</v>
      </c>
      <c r="BP263" s="440" t="str">
        <f t="shared" si="4"/>
        <v>WA.2378.FAB.001.103.A.522191</v>
      </c>
    </row>
    <row r="264" spans="1:68">
      <c r="A264" t="s">
        <v>5010</v>
      </c>
      <c r="B264" t="s">
        <v>4936</v>
      </c>
      <c r="C264" t="s">
        <v>4937</v>
      </c>
      <c r="D264" t="s">
        <v>3795</v>
      </c>
      <c r="E264" t="s">
        <v>197</v>
      </c>
      <c r="F264" t="s">
        <v>5387</v>
      </c>
      <c r="G264" t="s">
        <v>3440</v>
      </c>
      <c r="H264" t="s">
        <v>4938</v>
      </c>
      <c r="I264">
        <v>1</v>
      </c>
      <c r="J264" t="s">
        <v>501</v>
      </c>
      <c r="K264">
        <v>1</v>
      </c>
      <c r="L264" t="s">
        <v>1098</v>
      </c>
      <c r="M264" t="s">
        <v>8</v>
      </c>
      <c r="N264" t="s">
        <v>3448</v>
      </c>
      <c r="O264" t="s">
        <v>514</v>
      </c>
      <c r="P264" t="s">
        <v>8</v>
      </c>
      <c r="Q264" t="s">
        <v>4570</v>
      </c>
      <c r="R264" t="s">
        <v>4940</v>
      </c>
      <c r="S264" t="s">
        <v>195</v>
      </c>
      <c r="T264" t="s">
        <v>4570</v>
      </c>
      <c r="U264" t="s">
        <v>4570</v>
      </c>
      <c r="V264" t="s">
        <v>4496</v>
      </c>
      <c r="W264" t="s">
        <v>4570</v>
      </c>
      <c r="X264" t="s">
        <v>5388</v>
      </c>
      <c r="Y264" t="s">
        <v>5389</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5011</v>
      </c>
      <c r="AP264">
        <v>0</v>
      </c>
      <c r="AQ264">
        <v>0</v>
      </c>
      <c r="AR264">
        <v>0</v>
      </c>
      <c r="AS264">
        <v>0</v>
      </c>
      <c r="AT264">
        <v>0</v>
      </c>
      <c r="AU264">
        <v>40000000</v>
      </c>
      <c r="AV264">
        <v>0</v>
      </c>
      <c r="AW264">
        <v>0</v>
      </c>
      <c r="AX264">
        <v>40000000</v>
      </c>
      <c r="AY264">
        <v>0</v>
      </c>
      <c r="AZ264">
        <v>0</v>
      </c>
      <c r="BA264">
        <v>0</v>
      </c>
      <c r="BB264" t="s">
        <v>3796</v>
      </c>
      <c r="BC264" t="s">
        <v>3797</v>
      </c>
      <c r="BD264" t="s">
        <v>5390</v>
      </c>
      <c r="BE264" t="s">
        <v>5391</v>
      </c>
      <c r="BF264" t="s">
        <v>5392</v>
      </c>
      <c r="BG264" t="s">
        <v>5393</v>
      </c>
      <c r="BH264" t="s">
        <v>4947</v>
      </c>
      <c r="BI264" t="s">
        <v>195</v>
      </c>
      <c r="BJ264" t="s">
        <v>195</v>
      </c>
      <c r="BK264" t="s">
        <v>3866</v>
      </c>
      <c r="BL264" t="s">
        <v>5394</v>
      </c>
      <c r="BM264" t="s">
        <v>4949</v>
      </c>
      <c r="BN264" t="s">
        <v>5121</v>
      </c>
      <c r="BO264" t="s">
        <v>4950</v>
      </c>
      <c r="BP264" s="440" t="str">
        <f t="shared" si="4"/>
        <v>WA.2378.FAB.001.103.A.522191</v>
      </c>
    </row>
    <row r="265" spans="1:68">
      <c r="A265" t="s">
        <v>4935</v>
      </c>
      <c r="B265" t="s">
        <v>4936</v>
      </c>
      <c r="C265" t="s">
        <v>4937</v>
      </c>
      <c r="D265" t="s">
        <v>3795</v>
      </c>
      <c r="E265" t="s">
        <v>197</v>
      </c>
      <c r="F265" t="s">
        <v>3812</v>
      </c>
      <c r="G265" t="s">
        <v>820</v>
      </c>
      <c r="H265" t="s">
        <v>4938</v>
      </c>
      <c r="I265">
        <v>9</v>
      </c>
      <c r="J265" t="s">
        <v>4959</v>
      </c>
      <c r="K265">
        <v>2</v>
      </c>
      <c r="L265" t="s">
        <v>805</v>
      </c>
      <c r="M265" t="s">
        <v>8</v>
      </c>
      <c r="N265" t="s">
        <v>1020</v>
      </c>
      <c r="O265" t="s">
        <v>518</v>
      </c>
      <c r="P265" t="s">
        <v>8</v>
      </c>
      <c r="Q265" t="s">
        <v>4570</v>
      </c>
      <c r="R265" t="s">
        <v>4940</v>
      </c>
      <c r="S265" t="s">
        <v>195</v>
      </c>
      <c r="T265" t="s">
        <v>4570</v>
      </c>
      <c r="U265" t="s">
        <v>4570</v>
      </c>
      <c r="V265" t="s">
        <v>5395</v>
      </c>
      <c r="W265" t="s">
        <v>4496</v>
      </c>
      <c r="X265" t="s">
        <v>5396</v>
      </c>
      <c r="Y265" t="s">
        <v>5397</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4943</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4962</v>
      </c>
      <c r="BG265" t="s">
        <v>4963</v>
      </c>
      <c r="BH265" t="s">
        <v>4947</v>
      </c>
      <c r="BI265" t="s">
        <v>195</v>
      </c>
      <c r="BJ265" t="s">
        <v>195</v>
      </c>
      <c r="BK265" t="s">
        <v>5398</v>
      </c>
      <c r="BL265" t="s">
        <v>5399</v>
      </c>
      <c r="BM265" t="s">
        <v>4949</v>
      </c>
      <c r="BN265" t="s">
        <v>5400</v>
      </c>
      <c r="BO265" t="s">
        <v>4950</v>
      </c>
      <c r="BP265" s="440" t="str">
        <f t="shared" si="4"/>
        <v>WA.2378.EBA.958.101.A.521213</v>
      </c>
    </row>
    <row r="266" spans="1:68">
      <c r="A266" t="s">
        <v>4935</v>
      </c>
      <c r="B266" t="s">
        <v>4936</v>
      </c>
      <c r="C266" t="s">
        <v>4937</v>
      </c>
      <c r="D266" t="s">
        <v>3795</v>
      </c>
      <c r="E266" t="s">
        <v>197</v>
      </c>
      <c r="F266" t="s">
        <v>3812</v>
      </c>
      <c r="G266" t="s">
        <v>820</v>
      </c>
      <c r="H266" t="s">
        <v>4938</v>
      </c>
      <c r="I266">
        <v>9</v>
      </c>
      <c r="J266" t="s">
        <v>4959</v>
      </c>
      <c r="K266">
        <v>2</v>
      </c>
      <c r="L266" t="s">
        <v>805</v>
      </c>
      <c r="M266" t="s">
        <v>8</v>
      </c>
      <c r="N266" t="s">
        <v>1020</v>
      </c>
      <c r="O266" t="s">
        <v>518</v>
      </c>
      <c r="P266" t="s">
        <v>8</v>
      </c>
      <c r="Q266" t="s">
        <v>4570</v>
      </c>
      <c r="R266" t="s">
        <v>4940</v>
      </c>
      <c r="S266" t="s">
        <v>195</v>
      </c>
      <c r="T266" t="s">
        <v>4570</v>
      </c>
      <c r="U266" t="s">
        <v>4570</v>
      </c>
      <c r="V266" t="s">
        <v>5401</v>
      </c>
      <c r="W266" t="s">
        <v>4951</v>
      </c>
      <c r="X266" t="s">
        <v>5402</v>
      </c>
      <c r="Y266" t="s">
        <v>5403</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4943</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4962</v>
      </c>
      <c r="BG266" t="s">
        <v>4963</v>
      </c>
      <c r="BH266" t="s">
        <v>4947</v>
      </c>
      <c r="BI266" t="s">
        <v>195</v>
      </c>
      <c r="BJ266" t="s">
        <v>195</v>
      </c>
      <c r="BK266" t="s">
        <v>5398</v>
      </c>
      <c r="BL266" t="s">
        <v>5404</v>
      </c>
      <c r="BM266" t="s">
        <v>4949</v>
      </c>
      <c r="BN266" t="s">
        <v>5400</v>
      </c>
      <c r="BO266" t="s">
        <v>4950</v>
      </c>
      <c r="BP266" s="440" t="str">
        <f t="shared" si="4"/>
        <v>WA.2378.EBA.958.101.A.521213</v>
      </c>
    </row>
    <row r="267" spans="1:68">
      <c r="A267" t="s">
        <v>4935</v>
      </c>
      <c r="B267" t="s">
        <v>4936</v>
      </c>
      <c r="C267" t="s">
        <v>4937</v>
      </c>
      <c r="D267" t="s">
        <v>3795</v>
      </c>
      <c r="E267" t="s">
        <v>197</v>
      </c>
      <c r="F267" t="s">
        <v>3812</v>
      </c>
      <c r="G267" t="s">
        <v>820</v>
      </c>
      <c r="H267" t="s">
        <v>4938</v>
      </c>
      <c r="I267">
        <v>9</v>
      </c>
      <c r="J267" t="s">
        <v>4959</v>
      </c>
      <c r="K267">
        <v>2</v>
      </c>
      <c r="L267" t="s">
        <v>805</v>
      </c>
      <c r="M267" t="s">
        <v>8</v>
      </c>
      <c r="N267" t="s">
        <v>1020</v>
      </c>
      <c r="O267" t="s">
        <v>518</v>
      </c>
      <c r="P267" t="s">
        <v>8</v>
      </c>
      <c r="Q267" t="s">
        <v>4570</v>
      </c>
      <c r="R267" t="s">
        <v>4940</v>
      </c>
      <c r="S267" t="s">
        <v>195</v>
      </c>
      <c r="T267" t="s">
        <v>4570</v>
      </c>
      <c r="U267" t="s">
        <v>4570</v>
      </c>
      <c r="V267" t="s">
        <v>3769</v>
      </c>
      <c r="W267" t="s">
        <v>5001</v>
      </c>
      <c r="X267" t="s">
        <v>5405</v>
      </c>
      <c r="Y267" t="s">
        <v>5406</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4943</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4962</v>
      </c>
      <c r="BG267" t="s">
        <v>4963</v>
      </c>
      <c r="BH267" t="s">
        <v>4947</v>
      </c>
      <c r="BI267" t="s">
        <v>195</v>
      </c>
      <c r="BJ267" t="s">
        <v>195</v>
      </c>
      <c r="BK267" t="s">
        <v>5398</v>
      </c>
      <c r="BL267" t="s">
        <v>5407</v>
      </c>
      <c r="BM267" t="s">
        <v>4949</v>
      </c>
      <c r="BN267" t="s">
        <v>5400</v>
      </c>
      <c r="BO267" t="s">
        <v>4950</v>
      </c>
      <c r="BP267" s="440" t="str">
        <f t="shared" si="4"/>
        <v>WA.2378.EBA.958.101.A.521213</v>
      </c>
    </row>
    <row r="268" spans="1:68">
      <c r="A268" t="s">
        <v>4935</v>
      </c>
      <c r="B268" t="s">
        <v>4936</v>
      </c>
      <c r="C268" t="s">
        <v>4937</v>
      </c>
      <c r="D268" t="s">
        <v>3795</v>
      </c>
      <c r="E268" t="s">
        <v>197</v>
      </c>
      <c r="F268" t="s">
        <v>3812</v>
      </c>
      <c r="G268" t="s">
        <v>820</v>
      </c>
      <c r="H268" t="s">
        <v>4938</v>
      </c>
      <c r="I268">
        <v>9</v>
      </c>
      <c r="J268" t="s">
        <v>4959</v>
      </c>
      <c r="K268">
        <v>2</v>
      </c>
      <c r="L268" t="s">
        <v>805</v>
      </c>
      <c r="M268" t="s">
        <v>8</v>
      </c>
      <c r="N268" t="s">
        <v>1020</v>
      </c>
      <c r="O268" t="s">
        <v>518</v>
      </c>
      <c r="P268" t="s">
        <v>8</v>
      </c>
      <c r="Q268" t="s">
        <v>4570</v>
      </c>
      <c r="R268" t="s">
        <v>4940</v>
      </c>
      <c r="S268" t="s">
        <v>195</v>
      </c>
      <c r="T268" t="s">
        <v>4570</v>
      </c>
      <c r="U268" t="s">
        <v>4570</v>
      </c>
      <c r="V268" t="s">
        <v>4951</v>
      </c>
      <c r="W268" t="s">
        <v>5092</v>
      </c>
      <c r="X268" t="s">
        <v>5408</v>
      </c>
      <c r="Y268" t="s">
        <v>5397</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4943</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4962</v>
      </c>
      <c r="BG268" t="s">
        <v>4963</v>
      </c>
      <c r="BH268" t="s">
        <v>4947</v>
      </c>
      <c r="BI268" t="s">
        <v>195</v>
      </c>
      <c r="BJ268" t="s">
        <v>195</v>
      </c>
      <c r="BK268" t="s">
        <v>5398</v>
      </c>
      <c r="BL268" t="s">
        <v>5409</v>
      </c>
      <c r="BM268" t="s">
        <v>4949</v>
      </c>
      <c r="BN268" t="s">
        <v>5400</v>
      </c>
      <c r="BO268" t="s">
        <v>4950</v>
      </c>
      <c r="BP268" s="440" t="str">
        <f t="shared" si="4"/>
        <v>WA.2378.EBA.958.101.A.521213</v>
      </c>
    </row>
    <row r="269" spans="1:68">
      <c r="A269" t="s">
        <v>4935</v>
      </c>
      <c r="B269" t="s">
        <v>4936</v>
      </c>
      <c r="C269" t="s">
        <v>4937</v>
      </c>
      <c r="D269" t="s">
        <v>3795</v>
      </c>
      <c r="E269" t="s">
        <v>197</v>
      </c>
      <c r="F269" t="s">
        <v>3812</v>
      </c>
      <c r="G269" t="s">
        <v>820</v>
      </c>
      <c r="H269" t="s">
        <v>4938</v>
      </c>
      <c r="I269">
        <v>9</v>
      </c>
      <c r="J269" t="s">
        <v>4959</v>
      </c>
      <c r="K269">
        <v>2</v>
      </c>
      <c r="L269" t="s">
        <v>805</v>
      </c>
      <c r="M269" t="s">
        <v>8</v>
      </c>
      <c r="N269" t="s">
        <v>1020</v>
      </c>
      <c r="O269" t="s">
        <v>518</v>
      </c>
      <c r="P269" t="s">
        <v>8</v>
      </c>
      <c r="Q269" t="s">
        <v>4570</v>
      </c>
      <c r="R269" t="s">
        <v>4940</v>
      </c>
      <c r="S269" t="s">
        <v>195</v>
      </c>
      <c r="T269" t="s">
        <v>4570</v>
      </c>
      <c r="U269" t="s">
        <v>4570</v>
      </c>
      <c r="V269" t="s">
        <v>5001</v>
      </c>
      <c r="W269" t="s">
        <v>5096</v>
      </c>
      <c r="X269" t="s">
        <v>812</v>
      </c>
      <c r="Y269" t="s">
        <v>5403</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4943</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4962</v>
      </c>
      <c r="BG269" t="s">
        <v>4963</v>
      </c>
      <c r="BH269" t="s">
        <v>4947</v>
      </c>
      <c r="BI269" t="s">
        <v>195</v>
      </c>
      <c r="BJ269" t="s">
        <v>195</v>
      </c>
      <c r="BK269" t="s">
        <v>5398</v>
      </c>
      <c r="BL269" t="s">
        <v>5410</v>
      </c>
      <c r="BM269" t="s">
        <v>4949</v>
      </c>
      <c r="BN269" t="s">
        <v>5400</v>
      </c>
      <c r="BO269" t="s">
        <v>4950</v>
      </c>
      <c r="BP269" s="440" t="str">
        <f t="shared" si="4"/>
        <v>WA.2378.EBA.958.101.A.521213</v>
      </c>
    </row>
    <row r="270" spans="1:68">
      <c r="A270" t="s">
        <v>4935</v>
      </c>
      <c r="B270" t="s">
        <v>4936</v>
      </c>
      <c r="C270" t="s">
        <v>4937</v>
      </c>
      <c r="D270" t="s">
        <v>3795</v>
      </c>
      <c r="E270" t="s">
        <v>197</v>
      </c>
      <c r="F270" t="s">
        <v>3812</v>
      </c>
      <c r="G270" t="s">
        <v>820</v>
      </c>
      <c r="H270" t="s">
        <v>4938</v>
      </c>
      <c r="I270">
        <v>9</v>
      </c>
      <c r="J270" t="s">
        <v>4959</v>
      </c>
      <c r="K270">
        <v>2</v>
      </c>
      <c r="L270" t="s">
        <v>805</v>
      </c>
      <c r="M270" t="s">
        <v>8</v>
      </c>
      <c r="N270" t="s">
        <v>1020</v>
      </c>
      <c r="O270" t="s">
        <v>518</v>
      </c>
      <c r="P270" t="s">
        <v>8</v>
      </c>
      <c r="Q270" t="s">
        <v>4570</v>
      </c>
      <c r="R270" t="s">
        <v>4940</v>
      </c>
      <c r="S270" t="s">
        <v>195</v>
      </c>
      <c r="T270" t="s">
        <v>4570</v>
      </c>
      <c r="U270" t="s">
        <v>4570</v>
      </c>
      <c r="V270" t="s">
        <v>5092</v>
      </c>
      <c r="W270" t="s">
        <v>5265</v>
      </c>
      <c r="X270" t="s">
        <v>3069</v>
      </c>
      <c r="Y270" t="s">
        <v>5411</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4943</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4962</v>
      </c>
      <c r="BG270" t="s">
        <v>4963</v>
      </c>
      <c r="BH270" t="s">
        <v>4947</v>
      </c>
      <c r="BI270" t="s">
        <v>195</v>
      </c>
      <c r="BJ270" t="s">
        <v>195</v>
      </c>
      <c r="BK270" t="s">
        <v>5398</v>
      </c>
      <c r="BL270" t="s">
        <v>5412</v>
      </c>
      <c r="BM270" t="s">
        <v>4949</v>
      </c>
      <c r="BN270" t="s">
        <v>5400</v>
      </c>
      <c r="BO270" t="s">
        <v>4950</v>
      </c>
      <c r="BP270" s="440" t="str">
        <f t="shared" si="4"/>
        <v>WA.2378.EBA.958.101.A.521213</v>
      </c>
    </row>
    <row r="271" spans="1:68">
      <c r="A271" t="s">
        <v>4935</v>
      </c>
      <c r="B271" t="s">
        <v>4936</v>
      </c>
      <c r="C271" t="s">
        <v>4937</v>
      </c>
      <c r="D271" t="s">
        <v>3795</v>
      </c>
      <c r="E271" t="s">
        <v>197</v>
      </c>
      <c r="F271" t="s">
        <v>3812</v>
      </c>
      <c r="G271" t="s">
        <v>820</v>
      </c>
      <c r="H271" t="s">
        <v>4938</v>
      </c>
      <c r="I271">
        <v>9</v>
      </c>
      <c r="J271" t="s">
        <v>4959</v>
      </c>
      <c r="K271">
        <v>2</v>
      </c>
      <c r="L271" t="s">
        <v>805</v>
      </c>
      <c r="M271" t="s">
        <v>8</v>
      </c>
      <c r="N271" t="s">
        <v>1020</v>
      </c>
      <c r="O271" t="s">
        <v>518</v>
      </c>
      <c r="P271" t="s">
        <v>8</v>
      </c>
      <c r="Q271" t="s">
        <v>4570</v>
      </c>
      <c r="R271" t="s">
        <v>4940</v>
      </c>
      <c r="S271" t="s">
        <v>195</v>
      </c>
      <c r="T271" t="s">
        <v>4570</v>
      </c>
      <c r="U271" t="s">
        <v>4570</v>
      </c>
      <c r="V271" t="s">
        <v>5265</v>
      </c>
      <c r="W271" t="s">
        <v>5413</v>
      </c>
      <c r="X271" t="s">
        <v>5414</v>
      </c>
      <c r="Y271" t="s">
        <v>5415</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4943</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4962</v>
      </c>
      <c r="BG271" t="s">
        <v>4963</v>
      </c>
      <c r="BH271" t="s">
        <v>4947</v>
      </c>
      <c r="BI271" t="s">
        <v>195</v>
      </c>
      <c r="BJ271" t="s">
        <v>195</v>
      </c>
      <c r="BK271" t="s">
        <v>5398</v>
      </c>
      <c r="BL271" t="s">
        <v>5416</v>
      </c>
      <c r="BM271" t="s">
        <v>4949</v>
      </c>
      <c r="BN271" t="s">
        <v>5400</v>
      </c>
      <c r="BO271" t="s">
        <v>4950</v>
      </c>
      <c r="BP271" s="440" t="str">
        <f t="shared" si="4"/>
        <v>WA.2378.EBA.958.101.A.521213</v>
      </c>
    </row>
    <row r="272" spans="1:68">
      <c r="A272" t="s">
        <v>4935</v>
      </c>
      <c r="B272" t="s">
        <v>4936</v>
      </c>
      <c r="C272" t="s">
        <v>4937</v>
      </c>
      <c r="D272" t="s">
        <v>3795</v>
      </c>
      <c r="E272" t="s">
        <v>197</v>
      </c>
      <c r="F272" t="s">
        <v>3812</v>
      </c>
      <c r="G272" t="s">
        <v>820</v>
      </c>
      <c r="H272" t="s">
        <v>4938</v>
      </c>
      <c r="I272">
        <v>9</v>
      </c>
      <c r="J272" t="s">
        <v>4959</v>
      </c>
      <c r="K272">
        <v>2</v>
      </c>
      <c r="L272" t="s">
        <v>805</v>
      </c>
      <c r="M272" t="s">
        <v>8</v>
      </c>
      <c r="N272" t="s">
        <v>1020</v>
      </c>
      <c r="O272" t="s">
        <v>518</v>
      </c>
      <c r="P272" t="s">
        <v>8</v>
      </c>
      <c r="Q272" t="s">
        <v>4570</v>
      </c>
      <c r="R272" t="s">
        <v>4940</v>
      </c>
      <c r="S272" t="s">
        <v>195</v>
      </c>
      <c r="T272" t="s">
        <v>4570</v>
      </c>
      <c r="U272" t="s">
        <v>4570</v>
      </c>
      <c r="V272" t="s">
        <v>5269</v>
      </c>
      <c r="W272" t="s">
        <v>5417</v>
      </c>
      <c r="X272" t="s">
        <v>5418</v>
      </c>
      <c r="Y272" t="s">
        <v>5419</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4943</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4962</v>
      </c>
      <c r="BG272" t="s">
        <v>4963</v>
      </c>
      <c r="BH272" t="s">
        <v>4947</v>
      </c>
      <c r="BI272" t="s">
        <v>195</v>
      </c>
      <c r="BJ272" t="s">
        <v>195</v>
      </c>
      <c r="BK272" t="s">
        <v>5398</v>
      </c>
      <c r="BL272" t="s">
        <v>5420</v>
      </c>
      <c r="BM272" t="s">
        <v>4949</v>
      </c>
      <c r="BN272" t="s">
        <v>5400</v>
      </c>
      <c r="BO272" t="s">
        <v>4950</v>
      </c>
      <c r="BP272" s="440" t="str">
        <f t="shared" si="4"/>
        <v>WA.2378.EBA.958.101.A.521213</v>
      </c>
    </row>
    <row r="273" spans="1:68">
      <c r="A273" t="s">
        <v>4935</v>
      </c>
      <c r="B273" t="s">
        <v>4936</v>
      </c>
      <c r="C273" t="s">
        <v>4937</v>
      </c>
      <c r="D273" t="s">
        <v>3795</v>
      </c>
      <c r="E273" t="s">
        <v>197</v>
      </c>
      <c r="F273" t="s">
        <v>3812</v>
      </c>
      <c r="G273" t="s">
        <v>820</v>
      </c>
      <c r="H273" t="s">
        <v>4938</v>
      </c>
      <c r="I273">
        <v>9</v>
      </c>
      <c r="J273" t="s">
        <v>4959</v>
      </c>
      <c r="K273">
        <v>2</v>
      </c>
      <c r="L273" t="s">
        <v>805</v>
      </c>
      <c r="M273" t="s">
        <v>8</v>
      </c>
      <c r="N273" t="s">
        <v>1020</v>
      </c>
      <c r="O273" t="s">
        <v>518</v>
      </c>
      <c r="P273" t="s">
        <v>8</v>
      </c>
      <c r="Q273" t="s">
        <v>4570</v>
      </c>
      <c r="R273" t="s">
        <v>4940</v>
      </c>
      <c r="S273" t="s">
        <v>195</v>
      </c>
      <c r="T273" t="s">
        <v>4570</v>
      </c>
      <c r="U273" t="s">
        <v>4570</v>
      </c>
      <c r="V273" t="s">
        <v>5413</v>
      </c>
      <c r="W273" t="s">
        <v>5395</v>
      </c>
      <c r="X273" t="s">
        <v>5421</v>
      </c>
      <c r="Y273" t="s">
        <v>5422</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4943</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4962</v>
      </c>
      <c r="BG273" t="s">
        <v>4963</v>
      </c>
      <c r="BH273" t="s">
        <v>4947</v>
      </c>
      <c r="BI273" t="s">
        <v>195</v>
      </c>
      <c r="BJ273" t="s">
        <v>195</v>
      </c>
      <c r="BK273" t="s">
        <v>5398</v>
      </c>
      <c r="BL273" t="s">
        <v>5423</v>
      </c>
      <c r="BM273" t="s">
        <v>4949</v>
      </c>
      <c r="BN273" t="s">
        <v>5400</v>
      </c>
      <c r="BO273" t="s">
        <v>4950</v>
      </c>
      <c r="BP273" s="440" t="str">
        <f t="shared" si="4"/>
        <v>WA.2378.EBA.958.101.A.521213</v>
      </c>
    </row>
    <row r="274" spans="1:68">
      <c r="A274" t="s">
        <v>4935</v>
      </c>
      <c r="B274" t="s">
        <v>4936</v>
      </c>
      <c r="C274" t="s">
        <v>4937</v>
      </c>
      <c r="D274" t="s">
        <v>3795</v>
      </c>
      <c r="E274" t="s">
        <v>197</v>
      </c>
      <c r="F274" t="s">
        <v>3812</v>
      </c>
      <c r="G274" t="s">
        <v>820</v>
      </c>
      <c r="H274" t="s">
        <v>4938</v>
      </c>
      <c r="I274">
        <v>9</v>
      </c>
      <c r="J274" t="s">
        <v>4994</v>
      </c>
      <c r="K274">
        <v>2</v>
      </c>
      <c r="L274" t="s">
        <v>805</v>
      </c>
      <c r="M274" t="s">
        <v>8</v>
      </c>
      <c r="N274" t="s">
        <v>1541</v>
      </c>
      <c r="O274" t="s">
        <v>518</v>
      </c>
      <c r="P274" t="s">
        <v>8</v>
      </c>
      <c r="Q274" t="s">
        <v>4570</v>
      </c>
      <c r="R274" t="s">
        <v>4940</v>
      </c>
      <c r="S274" t="s">
        <v>195</v>
      </c>
      <c r="T274" t="s">
        <v>4570</v>
      </c>
      <c r="U274" t="s">
        <v>4570</v>
      </c>
      <c r="V274" t="s">
        <v>4951</v>
      </c>
      <c r="W274" t="s">
        <v>4496</v>
      </c>
      <c r="X274" t="s">
        <v>5424</v>
      </c>
      <c r="Y274" t="s">
        <v>5425</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4943</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4997</v>
      </c>
      <c r="BF274" t="s">
        <v>4998</v>
      </c>
      <c r="BG274" t="s">
        <v>4999</v>
      </c>
      <c r="BH274" t="s">
        <v>4947</v>
      </c>
      <c r="BI274" t="s">
        <v>195</v>
      </c>
      <c r="BJ274" t="s">
        <v>195</v>
      </c>
      <c r="BK274" t="s">
        <v>5398</v>
      </c>
      <c r="BL274" t="s">
        <v>5426</v>
      </c>
      <c r="BM274" t="s">
        <v>4949</v>
      </c>
      <c r="BN274" t="s">
        <v>5400</v>
      </c>
      <c r="BO274" t="s">
        <v>4950</v>
      </c>
      <c r="BP274" s="440" t="str">
        <f t="shared" si="4"/>
        <v>WA.2378.EBA.963.101.A.521213</v>
      </c>
    </row>
    <row r="275" spans="1:68">
      <c r="A275" t="s">
        <v>4935</v>
      </c>
      <c r="B275" t="s">
        <v>4936</v>
      </c>
      <c r="C275" t="s">
        <v>4937</v>
      </c>
      <c r="D275" t="s">
        <v>3795</v>
      </c>
      <c r="E275" t="s">
        <v>197</v>
      </c>
      <c r="F275" t="s">
        <v>3812</v>
      </c>
      <c r="G275" t="s">
        <v>820</v>
      </c>
      <c r="H275" t="s">
        <v>4938</v>
      </c>
      <c r="I275">
        <v>9</v>
      </c>
      <c r="J275" t="s">
        <v>4994</v>
      </c>
      <c r="K275">
        <v>2</v>
      </c>
      <c r="L275" t="s">
        <v>805</v>
      </c>
      <c r="M275" t="s">
        <v>8</v>
      </c>
      <c r="N275" t="s">
        <v>1541</v>
      </c>
      <c r="O275" t="s">
        <v>518</v>
      </c>
      <c r="P275" t="s">
        <v>8</v>
      </c>
      <c r="Q275" t="s">
        <v>4570</v>
      </c>
      <c r="R275" t="s">
        <v>4940</v>
      </c>
      <c r="S275" t="s">
        <v>195</v>
      </c>
      <c r="T275" t="s">
        <v>4570</v>
      </c>
      <c r="U275" t="s">
        <v>4570</v>
      </c>
      <c r="V275" t="s">
        <v>5001</v>
      </c>
      <c r="W275" t="s">
        <v>4951</v>
      </c>
      <c r="X275" t="s">
        <v>5427</v>
      </c>
      <c r="Y275" t="s">
        <v>5428</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4943</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4997</v>
      </c>
      <c r="BF275" t="s">
        <v>4998</v>
      </c>
      <c r="BG275" t="s">
        <v>4999</v>
      </c>
      <c r="BH275" t="s">
        <v>4947</v>
      </c>
      <c r="BI275" t="s">
        <v>195</v>
      </c>
      <c r="BJ275" t="s">
        <v>195</v>
      </c>
      <c r="BK275" t="s">
        <v>5398</v>
      </c>
      <c r="BL275" t="s">
        <v>5429</v>
      </c>
      <c r="BM275" t="s">
        <v>4949</v>
      </c>
      <c r="BN275" t="s">
        <v>5400</v>
      </c>
      <c r="BO275" t="s">
        <v>4950</v>
      </c>
      <c r="BP275" s="440" t="str">
        <f t="shared" si="4"/>
        <v>WA.2378.EBA.963.101.A.521213</v>
      </c>
    </row>
    <row r="276" spans="1:68">
      <c r="A276" t="s">
        <v>4935</v>
      </c>
      <c r="B276" t="s">
        <v>4936</v>
      </c>
      <c r="C276" t="s">
        <v>4937</v>
      </c>
      <c r="D276" t="s">
        <v>3795</v>
      </c>
      <c r="E276" t="s">
        <v>197</v>
      </c>
      <c r="F276" t="s">
        <v>3812</v>
      </c>
      <c r="G276" t="s">
        <v>820</v>
      </c>
      <c r="H276" t="s">
        <v>4938</v>
      </c>
      <c r="I276">
        <v>9</v>
      </c>
      <c r="J276" t="s">
        <v>4994</v>
      </c>
      <c r="K276">
        <v>2</v>
      </c>
      <c r="L276" t="s">
        <v>805</v>
      </c>
      <c r="M276" t="s">
        <v>8</v>
      </c>
      <c r="N276" t="s">
        <v>1541</v>
      </c>
      <c r="O276" t="s">
        <v>518</v>
      </c>
      <c r="P276" t="s">
        <v>8</v>
      </c>
      <c r="Q276" t="s">
        <v>4570</v>
      </c>
      <c r="R276" t="s">
        <v>4940</v>
      </c>
      <c r="S276" t="s">
        <v>195</v>
      </c>
      <c r="T276" t="s">
        <v>4570</v>
      </c>
      <c r="U276" t="s">
        <v>4570</v>
      </c>
      <c r="V276" t="s">
        <v>5092</v>
      </c>
      <c r="W276" t="s">
        <v>5001</v>
      </c>
      <c r="X276" t="s">
        <v>5430</v>
      </c>
      <c r="Y276" t="s">
        <v>5431</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4943</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4997</v>
      </c>
      <c r="BF276" t="s">
        <v>4998</v>
      </c>
      <c r="BG276" t="s">
        <v>4999</v>
      </c>
      <c r="BH276" t="s">
        <v>4947</v>
      </c>
      <c r="BI276" t="s">
        <v>195</v>
      </c>
      <c r="BJ276" t="s">
        <v>195</v>
      </c>
      <c r="BK276" t="s">
        <v>5398</v>
      </c>
      <c r="BL276" t="s">
        <v>5432</v>
      </c>
      <c r="BM276" t="s">
        <v>4949</v>
      </c>
      <c r="BN276" t="s">
        <v>5400</v>
      </c>
      <c r="BO276" t="s">
        <v>4950</v>
      </c>
      <c r="BP276" s="440" t="str">
        <f t="shared" si="4"/>
        <v>WA.2378.EBA.963.101.A.521213</v>
      </c>
    </row>
    <row r="277" spans="1:68">
      <c r="A277" t="s">
        <v>5010</v>
      </c>
      <c r="B277" t="s">
        <v>4936</v>
      </c>
      <c r="C277" t="s">
        <v>4937</v>
      </c>
      <c r="D277" t="s">
        <v>3795</v>
      </c>
      <c r="E277" t="s">
        <v>197</v>
      </c>
      <c r="F277" t="s">
        <v>3812</v>
      </c>
      <c r="G277" t="s">
        <v>820</v>
      </c>
      <c r="H277" t="s">
        <v>4938</v>
      </c>
      <c r="I277">
        <v>9</v>
      </c>
      <c r="J277" t="s">
        <v>4959</v>
      </c>
      <c r="K277">
        <v>2</v>
      </c>
      <c r="L277" t="s">
        <v>805</v>
      </c>
      <c r="M277" t="s">
        <v>8</v>
      </c>
      <c r="N277" t="s">
        <v>1020</v>
      </c>
      <c r="O277" t="s">
        <v>518</v>
      </c>
      <c r="P277" t="s">
        <v>8</v>
      </c>
      <c r="Q277" t="s">
        <v>4570</v>
      </c>
      <c r="R277" t="s">
        <v>4940</v>
      </c>
      <c r="S277" t="s">
        <v>195</v>
      </c>
      <c r="T277" t="s">
        <v>4570</v>
      </c>
      <c r="U277" t="s">
        <v>4570</v>
      </c>
      <c r="V277" t="s">
        <v>5395</v>
      </c>
      <c r="W277" t="s">
        <v>4496</v>
      </c>
      <c r="X277" t="s">
        <v>5396</v>
      </c>
      <c r="Y277" t="s">
        <v>5397</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5011</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4962</v>
      </c>
      <c r="BG277" t="s">
        <v>4963</v>
      </c>
      <c r="BH277" t="s">
        <v>4947</v>
      </c>
      <c r="BI277" t="s">
        <v>195</v>
      </c>
      <c r="BJ277" t="s">
        <v>195</v>
      </c>
      <c r="BK277" t="s">
        <v>5398</v>
      </c>
      <c r="BL277" t="s">
        <v>5399</v>
      </c>
      <c r="BM277" t="s">
        <v>4949</v>
      </c>
      <c r="BN277" t="s">
        <v>5400</v>
      </c>
      <c r="BO277" t="s">
        <v>4950</v>
      </c>
      <c r="BP277" s="440" t="str">
        <f t="shared" si="4"/>
        <v>WA.2378.EBA.958.101.A.521213</v>
      </c>
    </row>
    <row r="278" spans="1:68">
      <c r="A278" t="s">
        <v>5010</v>
      </c>
      <c r="B278" t="s">
        <v>4936</v>
      </c>
      <c r="C278" t="s">
        <v>4937</v>
      </c>
      <c r="D278" t="s">
        <v>3795</v>
      </c>
      <c r="E278" t="s">
        <v>197</v>
      </c>
      <c r="F278" t="s">
        <v>3812</v>
      </c>
      <c r="G278" t="s">
        <v>820</v>
      </c>
      <c r="H278" t="s">
        <v>4938</v>
      </c>
      <c r="I278">
        <v>9</v>
      </c>
      <c r="J278" t="s">
        <v>4959</v>
      </c>
      <c r="K278">
        <v>2</v>
      </c>
      <c r="L278" t="s">
        <v>805</v>
      </c>
      <c r="M278" t="s">
        <v>8</v>
      </c>
      <c r="N278" t="s">
        <v>1020</v>
      </c>
      <c r="O278" t="s">
        <v>518</v>
      </c>
      <c r="P278" t="s">
        <v>8</v>
      </c>
      <c r="Q278" t="s">
        <v>4570</v>
      </c>
      <c r="R278" t="s">
        <v>4940</v>
      </c>
      <c r="S278" t="s">
        <v>195</v>
      </c>
      <c r="T278" t="s">
        <v>4570</v>
      </c>
      <c r="U278" t="s">
        <v>4570</v>
      </c>
      <c r="V278" t="s">
        <v>5401</v>
      </c>
      <c r="W278" t="s">
        <v>4951</v>
      </c>
      <c r="X278" t="s">
        <v>5402</v>
      </c>
      <c r="Y278" t="s">
        <v>5403</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5011</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4962</v>
      </c>
      <c r="BG278" t="s">
        <v>4963</v>
      </c>
      <c r="BH278" t="s">
        <v>4947</v>
      </c>
      <c r="BI278" t="s">
        <v>195</v>
      </c>
      <c r="BJ278" t="s">
        <v>195</v>
      </c>
      <c r="BK278" t="s">
        <v>5398</v>
      </c>
      <c r="BL278" t="s">
        <v>5404</v>
      </c>
      <c r="BM278" t="s">
        <v>4949</v>
      </c>
      <c r="BN278" t="s">
        <v>5400</v>
      </c>
      <c r="BO278" t="s">
        <v>4950</v>
      </c>
      <c r="BP278" s="440" t="str">
        <f t="shared" si="4"/>
        <v>WA.2378.EBA.958.101.A.521213</v>
      </c>
    </row>
    <row r="279" spans="1:68">
      <c r="A279" t="s">
        <v>5010</v>
      </c>
      <c r="B279" t="s">
        <v>4936</v>
      </c>
      <c r="C279" t="s">
        <v>4937</v>
      </c>
      <c r="D279" t="s">
        <v>3795</v>
      </c>
      <c r="E279" t="s">
        <v>197</v>
      </c>
      <c r="F279" t="s">
        <v>3812</v>
      </c>
      <c r="G279" t="s">
        <v>820</v>
      </c>
      <c r="H279" t="s">
        <v>4938</v>
      </c>
      <c r="I279">
        <v>9</v>
      </c>
      <c r="J279" t="s">
        <v>4959</v>
      </c>
      <c r="K279">
        <v>2</v>
      </c>
      <c r="L279" t="s">
        <v>805</v>
      </c>
      <c r="M279" t="s">
        <v>8</v>
      </c>
      <c r="N279" t="s">
        <v>1020</v>
      </c>
      <c r="O279" t="s">
        <v>518</v>
      </c>
      <c r="P279" t="s">
        <v>8</v>
      </c>
      <c r="Q279" t="s">
        <v>4570</v>
      </c>
      <c r="R279" t="s">
        <v>4940</v>
      </c>
      <c r="S279" t="s">
        <v>195</v>
      </c>
      <c r="T279" t="s">
        <v>4570</v>
      </c>
      <c r="U279" t="s">
        <v>4570</v>
      </c>
      <c r="V279" t="s">
        <v>3769</v>
      </c>
      <c r="W279" t="s">
        <v>5001</v>
      </c>
      <c r="X279" t="s">
        <v>5405</v>
      </c>
      <c r="Y279" t="s">
        <v>5406</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5011</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4962</v>
      </c>
      <c r="BG279" t="s">
        <v>4963</v>
      </c>
      <c r="BH279" t="s">
        <v>4947</v>
      </c>
      <c r="BI279" t="s">
        <v>195</v>
      </c>
      <c r="BJ279" t="s">
        <v>195</v>
      </c>
      <c r="BK279" t="s">
        <v>5398</v>
      </c>
      <c r="BL279" t="s">
        <v>5407</v>
      </c>
      <c r="BM279" t="s">
        <v>4949</v>
      </c>
      <c r="BN279" t="s">
        <v>5400</v>
      </c>
      <c r="BO279" t="s">
        <v>4950</v>
      </c>
      <c r="BP279" s="440" t="str">
        <f t="shared" si="4"/>
        <v>WA.2378.EBA.958.101.A.521213</v>
      </c>
    </row>
    <row r="280" spans="1:68">
      <c r="A280" t="s">
        <v>5010</v>
      </c>
      <c r="B280" t="s">
        <v>4936</v>
      </c>
      <c r="C280" t="s">
        <v>4937</v>
      </c>
      <c r="D280" t="s">
        <v>3795</v>
      </c>
      <c r="E280" t="s">
        <v>197</v>
      </c>
      <c r="F280" t="s">
        <v>3812</v>
      </c>
      <c r="G280" t="s">
        <v>820</v>
      </c>
      <c r="H280" t="s">
        <v>4938</v>
      </c>
      <c r="I280">
        <v>9</v>
      </c>
      <c r="J280" t="s">
        <v>4959</v>
      </c>
      <c r="K280">
        <v>2</v>
      </c>
      <c r="L280" t="s">
        <v>805</v>
      </c>
      <c r="M280" t="s">
        <v>8</v>
      </c>
      <c r="N280" t="s">
        <v>1020</v>
      </c>
      <c r="O280" t="s">
        <v>518</v>
      </c>
      <c r="P280" t="s">
        <v>8</v>
      </c>
      <c r="Q280" t="s">
        <v>4570</v>
      </c>
      <c r="R280" t="s">
        <v>4940</v>
      </c>
      <c r="S280" t="s">
        <v>195</v>
      </c>
      <c r="T280" t="s">
        <v>4570</v>
      </c>
      <c r="U280" t="s">
        <v>4570</v>
      </c>
      <c r="V280" t="s">
        <v>4951</v>
      </c>
      <c r="W280" t="s">
        <v>5092</v>
      </c>
      <c r="X280" t="s">
        <v>5408</v>
      </c>
      <c r="Y280" t="s">
        <v>5397</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5011</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4962</v>
      </c>
      <c r="BG280" t="s">
        <v>4963</v>
      </c>
      <c r="BH280" t="s">
        <v>4947</v>
      </c>
      <c r="BI280" t="s">
        <v>195</v>
      </c>
      <c r="BJ280" t="s">
        <v>195</v>
      </c>
      <c r="BK280" t="s">
        <v>5398</v>
      </c>
      <c r="BL280" t="s">
        <v>5409</v>
      </c>
      <c r="BM280" t="s">
        <v>4949</v>
      </c>
      <c r="BN280" t="s">
        <v>5400</v>
      </c>
      <c r="BO280" t="s">
        <v>4950</v>
      </c>
      <c r="BP280" s="440" t="str">
        <f t="shared" si="4"/>
        <v>WA.2378.EBA.958.101.A.521213</v>
      </c>
    </row>
    <row r="281" spans="1:68">
      <c r="A281" t="s">
        <v>5010</v>
      </c>
      <c r="B281" t="s">
        <v>4936</v>
      </c>
      <c r="C281" t="s">
        <v>4937</v>
      </c>
      <c r="D281" t="s">
        <v>3795</v>
      </c>
      <c r="E281" t="s">
        <v>197</v>
      </c>
      <c r="F281" t="s">
        <v>3812</v>
      </c>
      <c r="G281" t="s">
        <v>820</v>
      </c>
      <c r="H281" t="s">
        <v>4938</v>
      </c>
      <c r="I281">
        <v>9</v>
      </c>
      <c r="J281" t="s">
        <v>4959</v>
      </c>
      <c r="K281">
        <v>2</v>
      </c>
      <c r="L281" t="s">
        <v>805</v>
      </c>
      <c r="M281" t="s">
        <v>8</v>
      </c>
      <c r="N281" t="s">
        <v>1020</v>
      </c>
      <c r="O281" t="s">
        <v>518</v>
      </c>
      <c r="P281" t="s">
        <v>8</v>
      </c>
      <c r="Q281" t="s">
        <v>4570</v>
      </c>
      <c r="R281" t="s">
        <v>4940</v>
      </c>
      <c r="S281" t="s">
        <v>195</v>
      </c>
      <c r="T281" t="s">
        <v>4570</v>
      </c>
      <c r="U281" t="s">
        <v>4570</v>
      </c>
      <c r="V281" t="s">
        <v>5001</v>
      </c>
      <c r="W281" t="s">
        <v>5096</v>
      </c>
      <c r="X281" t="s">
        <v>812</v>
      </c>
      <c r="Y281" t="s">
        <v>5403</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5011</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4962</v>
      </c>
      <c r="BG281" t="s">
        <v>4963</v>
      </c>
      <c r="BH281" t="s">
        <v>4947</v>
      </c>
      <c r="BI281" t="s">
        <v>195</v>
      </c>
      <c r="BJ281" t="s">
        <v>195</v>
      </c>
      <c r="BK281" t="s">
        <v>5398</v>
      </c>
      <c r="BL281" t="s">
        <v>5410</v>
      </c>
      <c r="BM281" t="s">
        <v>4949</v>
      </c>
      <c r="BN281" t="s">
        <v>5400</v>
      </c>
      <c r="BO281" t="s">
        <v>4950</v>
      </c>
      <c r="BP281" s="440" t="str">
        <f t="shared" si="4"/>
        <v>WA.2378.EBA.958.101.A.521213</v>
      </c>
    </row>
    <row r="282" spans="1:68">
      <c r="A282" t="s">
        <v>5010</v>
      </c>
      <c r="B282" t="s">
        <v>4936</v>
      </c>
      <c r="C282" t="s">
        <v>4937</v>
      </c>
      <c r="D282" t="s">
        <v>3795</v>
      </c>
      <c r="E282" t="s">
        <v>197</v>
      </c>
      <c r="F282" t="s">
        <v>3812</v>
      </c>
      <c r="G282" t="s">
        <v>820</v>
      </c>
      <c r="H282" t="s">
        <v>4938</v>
      </c>
      <c r="I282">
        <v>9</v>
      </c>
      <c r="J282" t="s">
        <v>4959</v>
      </c>
      <c r="K282">
        <v>2</v>
      </c>
      <c r="L282" t="s">
        <v>805</v>
      </c>
      <c r="M282" t="s">
        <v>8</v>
      </c>
      <c r="N282" t="s">
        <v>1020</v>
      </c>
      <c r="O282" t="s">
        <v>518</v>
      </c>
      <c r="P282" t="s">
        <v>8</v>
      </c>
      <c r="Q282" t="s">
        <v>4570</v>
      </c>
      <c r="R282" t="s">
        <v>4940</v>
      </c>
      <c r="S282" t="s">
        <v>195</v>
      </c>
      <c r="T282" t="s">
        <v>4570</v>
      </c>
      <c r="U282" t="s">
        <v>4570</v>
      </c>
      <c r="V282" t="s">
        <v>5092</v>
      </c>
      <c r="W282" t="s">
        <v>5265</v>
      </c>
      <c r="X282" t="s">
        <v>3069</v>
      </c>
      <c r="Y282" t="s">
        <v>5411</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5011</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4962</v>
      </c>
      <c r="BG282" t="s">
        <v>4963</v>
      </c>
      <c r="BH282" t="s">
        <v>4947</v>
      </c>
      <c r="BI282" t="s">
        <v>195</v>
      </c>
      <c r="BJ282" t="s">
        <v>195</v>
      </c>
      <c r="BK282" t="s">
        <v>5398</v>
      </c>
      <c r="BL282" t="s">
        <v>5412</v>
      </c>
      <c r="BM282" t="s">
        <v>4949</v>
      </c>
      <c r="BN282" t="s">
        <v>5400</v>
      </c>
      <c r="BO282" t="s">
        <v>4950</v>
      </c>
      <c r="BP282" s="440" t="str">
        <f t="shared" si="4"/>
        <v>WA.2378.EBA.958.101.A.521213</v>
      </c>
    </row>
    <row r="283" spans="1:68">
      <c r="A283" t="s">
        <v>5010</v>
      </c>
      <c r="B283" t="s">
        <v>4936</v>
      </c>
      <c r="C283" t="s">
        <v>4937</v>
      </c>
      <c r="D283" t="s">
        <v>3795</v>
      </c>
      <c r="E283" t="s">
        <v>197</v>
      </c>
      <c r="F283" t="s">
        <v>3812</v>
      </c>
      <c r="G283" t="s">
        <v>820</v>
      </c>
      <c r="H283" t="s">
        <v>4938</v>
      </c>
      <c r="I283">
        <v>9</v>
      </c>
      <c r="J283" t="s">
        <v>4959</v>
      </c>
      <c r="K283">
        <v>2</v>
      </c>
      <c r="L283" t="s">
        <v>805</v>
      </c>
      <c r="M283" t="s">
        <v>8</v>
      </c>
      <c r="N283" t="s">
        <v>1020</v>
      </c>
      <c r="O283" t="s">
        <v>518</v>
      </c>
      <c r="P283" t="s">
        <v>8</v>
      </c>
      <c r="Q283" t="s">
        <v>4570</v>
      </c>
      <c r="R283" t="s">
        <v>4940</v>
      </c>
      <c r="S283" t="s">
        <v>195</v>
      </c>
      <c r="T283" t="s">
        <v>4570</v>
      </c>
      <c r="U283" t="s">
        <v>4570</v>
      </c>
      <c r="V283" t="s">
        <v>5265</v>
      </c>
      <c r="W283" t="s">
        <v>5413</v>
      </c>
      <c r="X283" t="s">
        <v>5414</v>
      </c>
      <c r="Y283" t="s">
        <v>5415</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5011</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4962</v>
      </c>
      <c r="BG283" t="s">
        <v>4963</v>
      </c>
      <c r="BH283" t="s">
        <v>4947</v>
      </c>
      <c r="BI283" t="s">
        <v>195</v>
      </c>
      <c r="BJ283" t="s">
        <v>195</v>
      </c>
      <c r="BK283" t="s">
        <v>5398</v>
      </c>
      <c r="BL283" t="s">
        <v>5416</v>
      </c>
      <c r="BM283" t="s">
        <v>4949</v>
      </c>
      <c r="BN283" t="s">
        <v>5400</v>
      </c>
      <c r="BO283" t="s">
        <v>4950</v>
      </c>
      <c r="BP283" s="440" t="str">
        <f t="shared" si="4"/>
        <v>WA.2378.EBA.958.101.A.521213</v>
      </c>
    </row>
    <row r="284" spans="1:68">
      <c r="A284" t="s">
        <v>5010</v>
      </c>
      <c r="B284" t="s">
        <v>4936</v>
      </c>
      <c r="C284" t="s">
        <v>4937</v>
      </c>
      <c r="D284" t="s">
        <v>3795</v>
      </c>
      <c r="E284" t="s">
        <v>197</v>
      </c>
      <c r="F284" t="s">
        <v>3812</v>
      </c>
      <c r="G284" t="s">
        <v>820</v>
      </c>
      <c r="H284" t="s">
        <v>4938</v>
      </c>
      <c r="I284">
        <v>9</v>
      </c>
      <c r="J284" t="s">
        <v>4959</v>
      </c>
      <c r="K284">
        <v>2</v>
      </c>
      <c r="L284" t="s">
        <v>805</v>
      </c>
      <c r="M284" t="s">
        <v>8</v>
      </c>
      <c r="N284" t="s">
        <v>1020</v>
      </c>
      <c r="O284" t="s">
        <v>518</v>
      </c>
      <c r="P284" t="s">
        <v>8</v>
      </c>
      <c r="Q284" t="s">
        <v>4570</v>
      </c>
      <c r="R284" t="s">
        <v>4940</v>
      </c>
      <c r="S284" t="s">
        <v>195</v>
      </c>
      <c r="T284" t="s">
        <v>4570</v>
      </c>
      <c r="U284" t="s">
        <v>4570</v>
      </c>
      <c r="V284" t="s">
        <v>5269</v>
      </c>
      <c r="W284" t="s">
        <v>5417</v>
      </c>
      <c r="X284" t="s">
        <v>5418</v>
      </c>
      <c r="Y284" t="s">
        <v>5419</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5011</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4962</v>
      </c>
      <c r="BG284" t="s">
        <v>4963</v>
      </c>
      <c r="BH284" t="s">
        <v>4947</v>
      </c>
      <c r="BI284" t="s">
        <v>195</v>
      </c>
      <c r="BJ284" t="s">
        <v>195</v>
      </c>
      <c r="BK284" t="s">
        <v>5398</v>
      </c>
      <c r="BL284" t="s">
        <v>5420</v>
      </c>
      <c r="BM284" t="s">
        <v>4949</v>
      </c>
      <c r="BN284" t="s">
        <v>5400</v>
      </c>
      <c r="BO284" t="s">
        <v>4950</v>
      </c>
      <c r="BP284" s="440" t="str">
        <f t="shared" si="4"/>
        <v>WA.2378.EBA.958.101.A.521213</v>
      </c>
    </row>
    <row r="285" spans="1:68">
      <c r="A285" t="s">
        <v>5010</v>
      </c>
      <c r="B285" t="s">
        <v>4936</v>
      </c>
      <c r="C285" t="s">
        <v>4937</v>
      </c>
      <c r="D285" t="s">
        <v>3795</v>
      </c>
      <c r="E285" t="s">
        <v>197</v>
      </c>
      <c r="F285" t="s">
        <v>3812</v>
      </c>
      <c r="G285" t="s">
        <v>820</v>
      </c>
      <c r="H285" t="s">
        <v>4938</v>
      </c>
      <c r="I285">
        <v>9</v>
      </c>
      <c r="J285" t="s">
        <v>4959</v>
      </c>
      <c r="K285">
        <v>2</v>
      </c>
      <c r="L285" t="s">
        <v>805</v>
      </c>
      <c r="M285" t="s">
        <v>8</v>
      </c>
      <c r="N285" t="s">
        <v>1020</v>
      </c>
      <c r="O285" t="s">
        <v>518</v>
      </c>
      <c r="P285" t="s">
        <v>8</v>
      </c>
      <c r="Q285" t="s">
        <v>4570</v>
      </c>
      <c r="R285" t="s">
        <v>4940</v>
      </c>
      <c r="S285" t="s">
        <v>195</v>
      </c>
      <c r="T285" t="s">
        <v>4570</v>
      </c>
      <c r="U285" t="s">
        <v>4570</v>
      </c>
      <c r="V285" t="s">
        <v>5413</v>
      </c>
      <c r="W285" t="s">
        <v>5395</v>
      </c>
      <c r="X285" t="s">
        <v>5421</v>
      </c>
      <c r="Y285" t="s">
        <v>5422</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5011</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4962</v>
      </c>
      <c r="BG285" t="s">
        <v>4963</v>
      </c>
      <c r="BH285" t="s">
        <v>4947</v>
      </c>
      <c r="BI285" t="s">
        <v>195</v>
      </c>
      <c r="BJ285" t="s">
        <v>195</v>
      </c>
      <c r="BK285" t="s">
        <v>5398</v>
      </c>
      <c r="BL285" t="s">
        <v>5423</v>
      </c>
      <c r="BM285" t="s">
        <v>4949</v>
      </c>
      <c r="BN285" t="s">
        <v>5400</v>
      </c>
      <c r="BO285" t="s">
        <v>4950</v>
      </c>
      <c r="BP285" s="440" t="str">
        <f t="shared" si="4"/>
        <v>WA.2378.EBA.958.101.A.521213</v>
      </c>
    </row>
    <row r="286" spans="1:68">
      <c r="A286" t="s">
        <v>5010</v>
      </c>
      <c r="B286" t="s">
        <v>4936</v>
      </c>
      <c r="C286" t="s">
        <v>4937</v>
      </c>
      <c r="D286" t="s">
        <v>3795</v>
      </c>
      <c r="E286" t="s">
        <v>197</v>
      </c>
      <c r="F286" t="s">
        <v>3812</v>
      </c>
      <c r="G286" t="s">
        <v>820</v>
      </c>
      <c r="H286" t="s">
        <v>4938</v>
      </c>
      <c r="I286">
        <v>9</v>
      </c>
      <c r="J286" t="s">
        <v>4994</v>
      </c>
      <c r="K286">
        <v>2</v>
      </c>
      <c r="L286" t="s">
        <v>805</v>
      </c>
      <c r="M286" t="s">
        <v>8</v>
      </c>
      <c r="N286" t="s">
        <v>1541</v>
      </c>
      <c r="O286" t="s">
        <v>518</v>
      </c>
      <c r="P286" t="s">
        <v>8</v>
      </c>
      <c r="Q286" t="s">
        <v>4570</v>
      </c>
      <c r="R286" t="s">
        <v>4940</v>
      </c>
      <c r="S286" t="s">
        <v>195</v>
      </c>
      <c r="T286" t="s">
        <v>4570</v>
      </c>
      <c r="U286" t="s">
        <v>4570</v>
      </c>
      <c r="V286" t="s">
        <v>4951</v>
      </c>
      <c r="W286" t="s">
        <v>4496</v>
      </c>
      <c r="X286" t="s">
        <v>5424</v>
      </c>
      <c r="Y286" t="s">
        <v>5425</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5011</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4997</v>
      </c>
      <c r="BF286" t="s">
        <v>4998</v>
      </c>
      <c r="BG286" t="s">
        <v>4999</v>
      </c>
      <c r="BH286" t="s">
        <v>4947</v>
      </c>
      <c r="BI286" t="s">
        <v>195</v>
      </c>
      <c r="BJ286" t="s">
        <v>195</v>
      </c>
      <c r="BK286" t="s">
        <v>5398</v>
      </c>
      <c r="BL286" t="s">
        <v>5426</v>
      </c>
      <c r="BM286" t="s">
        <v>4949</v>
      </c>
      <c r="BN286" t="s">
        <v>5400</v>
      </c>
      <c r="BO286" t="s">
        <v>4950</v>
      </c>
      <c r="BP286" s="440" t="str">
        <f t="shared" si="4"/>
        <v>WA.2378.EBA.963.101.A.521213</v>
      </c>
    </row>
    <row r="287" spans="1:68">
      <c r="A287" t="s">
        <v>5010</v>
      </c>
      <c r="B287" t="s">
        <v>4936</v>
      </c>
      <c r="C287" t="s">
        <v>4937</v>
      </c>
      <c r="D287" t="s">
        <v>3795</v>
      </c>
      <c r="E287" t="s">
        <v>197</v>
      </c>
      <c r="F287" t="s">
        <v>3812</v>
      </c>
      <c r="G287" t="s">
        <v>820</v>
      </c>
      <c r="H287" t="s">
        <v>4938</v>
      </c>
      <c r="I287">
        <v>9</v>
      </c>
      <c r="J287" t="s">
        <v>4994</v>
      </c>
      <c r="K287">
        <v>2</v>
      </c>
      <c r="L287" t="s">
        <v>805</v>
      </c>
      <c r="M287" t="s">
        <v>8</v>
      </c>
      <c r="N287" t="s">
        <v>1541</v>
      </c>
      <c r="O287" t="s">
        <v>518</v>
      </c>
      <c r="P287" t="s">
        <v>8</v>
      </c>
      <c r="Q287" t="s">
        <v>4570</v>
      </c>
      <c r="R287" t="s">
        <v>4940</v>
      </c>
      <c r="S287" t="s">
        <v>195</v>
      </c>
      <c r="T287" t="s">
        <v>4570</v>
      </c>
      <c r="U287" t="s">
        <v>4570</v>
      </c>
      <c r="V287" t="s">
        <v>5001</v>
      </c>
      <c r="W287" t="s">
        <v>4951</v>
      </c>
      <c r="X287" t="s">
        <v>5427</v>
      </c>
      <c r="Y287" t="s">
        <v>5428</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5011</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4997</v>
      </c>
      <c r="BF287" t="s">
        <v>4998</v>
      </c>
      <c r="BG287" t="s">
        <v>4999</v>
      </c>
      <c r="BH287" t="s">
        <v>4947</v>
      </c>
      <c r="BI287" t="s">
        <v>195</v>
      </c>
      <c r="BJ287" t="s">
        <v>195</v>
      </c>
      <c r="BK287" t="s">
        <v>5398</v>
      </c>
      <c r="BL287" t="s">
        <v>5429</v>
      </c>
      <c r="BM287" t="s">
        <v>4949</v>
      </c>
      <c r="BN287" t="s">
        <v>5400</v>
      </c>
      <c r="BO287" t="s">
        <v>4950</v>
      </c>
      <c r="BP287" s="440" t="str">
        <f t="shared" si="4"/>
        <v>WA.2378.EBA.963.101.A.521213</v>
      </c>
    </row>
    <row r="288" spans="1:68">
      <c r="A288" t="s">
        <v>5010</v>
      </c>
      <c r="B288" t="s">
        <v>4936</v>
      </c>
      <c r="C288" t="s">
        <v>4937</v>
      </c>
      <c r="D288" t="s">
        <v>3795</v>
      </c>
      <c r="E288" t="s">
        <v>197</v>
      </c>
      <c r="F288" t="s">
        <v>3812</v>
      </c>
      <c r="G288" t="s">
        <v>820</v>
      </c>
      <c r="H288" t="s">
        <v>4938</v>
      </c>
      <c r="I288">
        <v>9</v>
      </c>
      <c r="J288" t="s">
        <v>4994</v>
      </c>
      <c r="K288">
        <v>2</v>
      </c>
      <c r="L288" t="s">
        <v>805</v>
      </c>
      <c r="M288" t="s">
        <v>8</v>
      </c>
      <c r="N288" t="s">
        <v>1541</v>
      </c>
      <c r="O288" t="s">
        <v>518</v>
      </c>
      <c r="P288" t="s">
        <v>8</v>
      </c>
      <c r="Q288" t="s">
        <v>4570</v>
      </c>
      <c r="R288" t="s">
        <v>4940</v>
      </c>
      <c r="S288" t="s">
        <v>195</v>
      </c>
      <c r="T288" t="s">
        <v>4570</v>
      </c>
      <c r="U288" t="s">
        <v>4570</v>
      </c>
      <c r="V288" t="s">
        <v>5092</v>
      </c>
      <c r="W288" t="s">
        <v>5001</v>
      </c>
      <c r="X288" t="s">
        <v>5430</v>
      </c>
      <c r="Y288" t="s">
        <v>5431</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5011</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4997</v>
      </c>
      <c r="BF288" t="s">
        <v>4998</v>
      </c>
      <c r="BG288" t="s">
        <v>4999</v>
      </c>
      <c r="BH288" t="s">
        <v>4947</v>
      </c>
      <c r="BI288" t="s">
        <v>195</v>
      </c>
      <c r="BJ288" t="s">
        <v>195</v>
      </c>
      <c r="BK288" t="s">
        <v>5398</v>
      </c>
      <c r="BL288" t="s">
        <v>5432</v>
      </c>
      <c r="BM288" t="s">
        <v>4949</v>
      </c>
      <c r="BN288" t="s">
        <v>5400</v>
      </c>
      <c r="BO288" t="s">
        <v>4950</v>
      </c>
      <c r="BP288" s="440" t="str">
        <f t="shared" si="4"/>
        <v>WA.2378.EBA.963.101.A.521213</v>
      </c>
    </row>
    <row r="289" spans="1:68">
      <c r="A289" t="s">
        <v>4935</v>
      </c>
      <c r="B289" t="s">
        <v>4936</v>
      </c>
      <c r="C289" t="s">
        <v>4937</v>
      </c>
      <c r="D289" t="s">
        <v>3795</v>
      </c>
      <c r="E289" t="s">
        <v>197</v>
      </c>
      <c r="F289" t="s">
        <v>3861</v>
      </c>
      <c r="G289" t="s">
        <v>2290</v>
      </c>
      <c r="H289" t="s">
        <v>4938</v>
      </c>
      <c r="I289">
        <v>78</v>
      </c>
      <c r="J289" t="s">
        <v>5012</v>
      </c>
      <c r="K289">
        <v>78</v>
      </c>
      <c r="L289" t="s">
        <v>805</v>
      </c>
      <c r="M289" t="s">
        <v>8</v>
      </c>
      <c r="N289" t="s">
        <v>2298</v>
      </c>
      <c r="O289" t="s">
        <v>518</v>
      </c>
      <c r="P289" t="s">
        <v>8</v>
      </c>
      <c r="Q289" t="s">
        <v>4570</v>
      </c>
      <c r="R289" t="s">
        <v>4940</v>
      </c>
      <c r="S289" t="s">
        <v>195</v>
      </c>
      <c r="T289" t="s">
        <v>4570</v>
      </c>
      <c r="U289" t="s">
        <v>4570</v>
      </c>
      <c r="V289" t="s">
        <v>4496</v>
      </c>
      <c r="W289" t="s">
        <v>4570</v>
      </c>
      <c r="X289" t="s">
        <v>5433</v>
      </c>
      <c r="Y289" t="s">
        <v>5434</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4943</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5014</v>
      </c>
      <c r="BE289" t="s">
        <v>5015</v>
      </c>
      <c r="BF289" t="s">
        <v>5016</v>
      </c>
      <c r="BG289" t="s">
        <v>5017</v>
      </c>
      <c r="BH289" t="s">
        <v>4947</v>
      </c>
      <c r="BI289" t="s">
        <v>195</v>
      </c>
      <c r="BJ289" t="s">
        <v>195</v>
      </c>
      <c r="BK289" t="s">
        <v>5398</v>
      </c>
      <c r="BL289" t="s">
        <v>5435</v>
      </c>
      <c r="BM289" t="s">
        <v>4949</v>
      </c>
      <c r="BN289" t="s">
        <v>5400</v>
      </c>
      <c r="BO289" t="s">
        <v>4950</v>
      </c>
      <c r="BP289" s="440" t="str">
        <f t="shared" si="4"/>
        <v>WA.2378.EBC.954.101.A.521213</v>
      </c>
    </row>
    <row r="290" spans="1:68">
      <c r="A290" t="s">
        <v>5010</v>
      </c>
      <c r="B290" t="s">
        <v>4936</v>
      </c>
      <c r="C290" t="s">
        <v>4937</v>
      </c>
      <c r="D290" t="s">
        <v>3795</v>
      </c>
      <c r="E290" t="s">
        <v>197</v>
      </c>
      <c r="F290" t="s">
        <v>3861</v>
      </c>
      <c r="G290" t="s">
        <v>2290</v>
      </c>
      <c r="H290" t="s">
        <v>4938</v>
      </c>
      <c r="I290">
        <v>78</v>
      </c>
      <c r="J290" t="s">
        <v>5012</v>
      </c>
      <c r="K290">
        <v>78</v>
      </c>
      <c r="L290" t="s">
        <v>805</v>
      </c>
      <c r="M290" t="s">
        <v>8</v>
      </c>
      <c r="N290" t="s">
        <v>2298</v>
      </c>
      <c r="O290" t="s">
        <v>518</v>
      </c>
      <c r="P290" t="s">
        <v>8</v>
      </c>
      <c r="Q290" t="s">
        <v>4570</v>
      </c>
      <c r="R290" t="s">
        <v>4940</v>
      </c>
      <c r="S290" t="s">
        <v>195</v>
      </c>
      <c r="T290" t="s">
        <v>4570</v>
      </c>
      <c r="U290" t="s">
        <v>4570</v>
      </c>
      <c r="V290" t="s">
        <v>4496</v>
      </c>
      <c r="W290" t="s">
        <v>4570</v>
      </c>
      <c r="X290" t="s">
        <v>5433</v>
      </c>
      <c r="Y290" t="s">
        <v>5434</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5011</v>
      </c>
      <c r="AP290">
        <v>0</v>
      </c>
      <c r="AQ290">
        <v>0</v>
      </c>
      <c r="AR290">
        <v>24966</v>
      </c>
      <c r="AS290">
        <v>6703</v>
      </c>
      <c r="AT290">
        <v>0</v>
      </c>
      <c r="AU290">
        <v>95735</v>
      </c>
      <c r="AV290">
        <v>24799</v>
      </c>
      <c r="AW290">
        <v>14879</v>
      </c>
      <c r="AX290">
        <v>90708</v>
      </c>
      <c r="AY290">
        <v>70816</v>
      </c>
      <c r="AZ290">
        <v>74397</v>
      </c>
      <c r="BA290">
        <v>1096997</v>
      </c>
      <c r="BB290" t="s">
        <v>3796</v>
      </c>
      <c r="BC290" t="s">
        <v>3797</v>
      </c>
      <c r="BD290" t="s">
        <v>5014</v>
      </c>
      <c r="BE290" t="s">
        <v>5015</v>
      </c>
      <c r="BF290" t="s">
        <v>5016</v>
      </c>
      <c r="BG290" t="s">
        <v>5017</v>
      </c>
      <c r="BH290" t="s">
        <v>4947</v>
      </c>
      <c r="BI290" t="s">
        <v>195</v>
      </c>
      <c r="BJ290" t="s">
        <v>195</v>
      </c>
      <c r="BK290" t="s">
        <v>5398</v>
      </c>
      <c r="BL290" t="s">
        <v>5435</v>
      </c>
      <c r="BM290" t="s">
        <v>4949</v>
      </c>
      <c r="BN290" t="s">
        <v>5400</v>
      </c>
      <c r="BO290" t="s">
        <v>4950</v>
      </c>
      <c r="BP290" s="440" t="str">
        <f t="shared" si="4"/>
        <v>WA.2378.EBC.954.101.A.521213</v>
      </c>
    </row>
    <row r="291" spans="1:68">
      <c r="A291" t="s">
        <v>4935</v>
      </c>
      <c r="B291" t="s">
        <v>4936</v>
      </c>
      <c r="C291" t="s">
        <v>4937</v>
      </c>
      <c r="D291" t="s">
        <v>3795</v>
      </c>
      <c r="E291" t="s">
        <v>197</v>
      </c>
      <c r="F291" t="s">
        <v>3861</v>
      </c>
      <c r="G291" t="s">
        <v>2290</v>
      </c>
      <c r="H291" t="s">
        <v>4938</v>
      </c>
      <c r="I291">
        <v>78</v>
      </c>
      <c r="J291" t="s">
        <v>5012</v>
      </c>
      <c r="K291">
        <v>78</v>
      </c>
      <c r="L291" t="s">
        <v>805</v>
      </c>
      <c r="M291" t="s">
        <v>8</v>
      </c>
      <c r="N291" t="s">
        <v>2298</v>
      </c>
      <c r="O291" t="s">
        <v>526</v>
      </c>
      <c r="P291" t="s">
        <v>8</v>
      </c>
      <c r="Q291" t="s">
        <v>4570</v>
      </c>
      <c r="R291" t="s">
        <v>4940</v>
      </c>
      <c r="S291" t="s">
        <v>195</v>
      </c>
      <c r="T291" t="s">
        <v>4570</v>
      </c>
      <c r="U291" t="s">
        <v>4570</v>
      </c>
      <c r="V291" t="s">
        <v>4496</v>
      </c>
      <c r="W291" t="s">
        <v>4570</v>
      </c>
      <c r="X291" t="s">
        <v>5436</v>
      </c>
      <c r="Y291" t="s">
        <v>5437</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4943</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5014</v>
      </c>
      <c r="BE291" t="s">
        <v>5015</v>
      </c>
      <c r="BF291" t="s">
        <v>5016</v>
      </c>
      <c r="BG291" t="s">
        <v>5017</v>
      </c>
      <c r="BH291" t="s">
        <v>4947</v>
      </c>
      <c r="BI291" t="s">
        <v>195</v>
      </c>
      <c r="BJ291" t="s">
        <v>195</v>
      </c>
      <c r="BK291" t="s">
        <v>3786</v>
      </c>
      <c r="BL291" t="s">
        <v>5438</v>
      </c>
      <c r="BM291" t="s">
        <v>4949</v>
      </c>
      <c r="BN291" t="s">
        <v>5439</v>
      </c>
      <c r="BO291" t="s">
        <v>4950</v>
      </c>
      <c r="BP291" s="440" t="str">
        <f t="shared" si="4"/>
        <v>WA.2378.EBC.954.101.A.521219</v>
      </c>
    </row>
    <row r="292" spans="1:68">
      <c r="A292" t="s">
        <v>4935</v>
      </c>
      <c r="B292" t="s">
        <v>4936</v>
      </c>
      <c r="C292" t="s">
        <v>4937</v>
      </c>
      <c r="D292" t="s">
        <v>3795</v>
      </c>
      <c r="E292" t="s">
        <v>197</v>
      </c>
      <c r="F292" t="s">
        <v>3861</v>
      </c>
      <c r="G292" t="s">
        <v>2290</v>
      </c>
      <c r="H292" t="s">
        <v>4938</v>
      </c>
      <c r="I292">
        <v>78</v>
      </c>
      <c r="J292" t="s">
        <v>5012</v>
      </c>
      <c r="K292">
        <v>78</v>
      </c>
      <c r="L292" t="s">
        <v>805</v>
      </c>
      <c r="M292" t="s">
        <v>8</v>
      </c>
      <c r="N292" t="s">
        <v>2298</v>
      </c>
      <c r="O292" t="s">
        <v>526</v>
      </c>
      <c r="P292" t="s">
        <v>8</v>
      </c>
      <c r="Q292" t="s">
        <v>4570</v>
      </c>
      <c r="R292" t="s">
        <v>4940</v>
      </c>
      <c r="S292" t="s">
        <v>195</v>
      </c>
      <c r="T292" t="s">
        <v>4570</v>
      </c>
      <c r="U292" t="s">
        <v>4570</v>
      </c>
      <c r="V292" t="s">
        <v>4951</v>
      </c>
      <c r="W292" t="s">
        <v>4496</v>
      </c>
      <c r="X292" t="s">
        <v>5440</v>
      </c>
      <c r="Y292" t="s">
        <v>5441</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4943</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5014</v>
      </c>
      <c r="BE292" t="s">
        <v>5015</v>
      </c>
      <c r="BF292" t="s">
        <v>5016</v>
      </c>
      <c r="BG292" t="s">
        <v>5017</v>
      </c>
      <c r="BH292" t="s">
        <v>4947</v>
      </c>
      <c r="BI292" t="s">
        <v>195</v>
      </c>
      <c r="BJ292" t="s">
        <v>195</v>
      </c>
      <c r="BK292" t="s">
        <v>3786</v>
      </c>
      <c r="BL292" t="s">
        <v>5442</v>
      </c>
      <c r="BM292" t="s">
        <v>4949</v>
      </c>
      <c r="BN292" t="s">
        <v>5439</v>
      </c>
      <c r="BO292" t="s">
        <v>4950</v>
      </c>
      <c r="BP292" s="440" t="str">
        <f t="shared" si="4"/>
        <v>WA.2378.EBC.954.101.A.521219</v>
      </c>
    </row>
    <row r="293" spans="1:68">
      <c r="A293" t="s">
        <v>5010</v>
      </c>
      <c r="B293" t="s">
        <v>4936</v>
      </c>
      <c r="C293" t="s">
        <v>4937</v>
      </c>
      <c r="D293" t="s">
        <v>3795</v>
      </c>
      <c r="E293" t="s">
        <v>197</v>
      </c>
      <c r="F293" t="s">
        <v>3861</v>
      </c>
      <c r="G293" t="s">
        <v>2290</v>
      </c>
      <c r="H293" t="s">
        <v>4938</v>
      </c>
      <c r="I293">
        <v>78</v>
      </c>
      <c r="J293" t="s">
        <v>5012</v>
      </c>
      <c r="K293">
        <v>78</v>
      </c>
      <c r="L293" t="s">
        <v>805</v>
      </c>
      <c r="M293" t="s">
        <v>8</v>
      </c>
      <c r="N293" t="s">
        <v>2298</v>
      </c>
      <c r="O293" t="s">
        <v>526</v>
      </c>
      <c r="P293" t="s">
        <v>8</v>
      </c>
      <c r="Q293" t="s">
        <v>4570</v>
      </c>
      <c r="R293" t="s">
        <v>4940</v>
      </c>
      <c r="S293" t="s">
        <v>195</v>
      </c>
      <c r="T293" t="s">
        <v>4570</v>
      </c>
      <c r="U293" t="s">
        <v>4570</v>
      </c>
      <c r="V293" t="s">
        <v>4496</v>
      </c>
      <c r="W293" t="s">
        <v>4570</v>
      </c>
      <c r="X293" t="s">
        <v>5436</v>
      </c>
      <c r="Y293" t="s">
        <v>5437</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5011</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5014</v>
      </c>
      <c r="BE293" t="s">
        <v>5015</v>
      </c>
      <c r="BF293" t="s">
        <v>5016</v>
      </c>
      <c r="BG293" t="s">
        <v>5017</v>
      </c>
      <c r="BH293" t="s">
        <v>4947</v>
      </c>
      <c r="BI293" t="s">
        <v>195</v>
      </c>
      <c r="BJ293" t="s">
        <v>195</v>
      </c>
      <c r="BK293" t="s">
        <v>3786</v>
      </c>
      <c r="BL293" t="s">
        <v>5438</v>
      </c>
      <c r="BM293" t="s">
        <v>4949</v>
      </c>
      <c r="BN293" t="s">
        <v>5439</v>
      </c>
      <c r="BO293" t="s">
        <v>4950</v>
      </c>
      <c r="BP293" s="440" t="str">
        <f t="shared" si="4"/>
        <v>WA.2378.EBC.954.101.A.521219</v>
      </c>
    </row>
    <row r="294" spans="1:68">
      <c r="A294" t="s">
        <v>5010</v>
      </c>
      <c r="B294" t="s">
        <v>4936</v>
      </c>
      <c r="C294" t="s">
        <v>4937</v>
      </c>
      <c r="D294" t="s">
        <v>3795</v>
      </c>
      <c r="E294" t="s">
        <v>197</v>
      </c>
      <c r="F294" t="s">
        <v>3861</v>
      </c>
      <c r="G294" t="s">
        <v>2290</v>
      </c>
      <c r="H294" t="s">
        <v>4938</v>
      </c>
      <c r="I294">
        <v>78</v>
      </c>
      <c r="J294" t="s">
        <v>5012</v>
      </c>
      <c r="K294">
        <v>78</v>
      </c>
      <c r="L294" t="s">
        <v>805</v>
      </c>
      <c r="M294" t="s">
        <v>8</v>
      </c>
      <c r="N294" t="s">
        <v>2298</v>
      </c>
      <c r="O294" t="s">
        <v>526</v>
      </c>
      <c r="P294" t="s">
        <v>8</v>
      </c>
      <c r="Q294" t="s">
        <v>4570</v>
      </c>
      <c r="R294" t="s">
        <v>4940</v>
      </c>
      <c r="S294" t="s">
        <v>195</v>
      </c>
      <c r="T294" t="s">
        <v>4570</v>
      </c>
      <c r="U294" t="s">
        <v>4570</v>
      </c>
      <c r="V294" t="s">
        <v>4951</v>
      </c>
      <c r="W294" t="s">
        <v>4496</v>
      </c>
      <c r="X294" t="s">
        <v>5440</v>
      </c>
      <c r="Y294" t="s">
        <v>5441</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5011</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5014</v>
      </c>
      <c r="BE294" t="s">
        <v>5015</v>
      </c>
      <c r="BF294" t="s">
        <v>5016</v>
      </c>
      <c r="BG294" t="s">
        <v>5017</v>
      </c>
      <c r="BH294" t="s">
        <v>4947</v>
      </c>
      <c r="BI294" t="s">
        <v>195</v>
      </c>
      <c r="BJ294" t="s">
        <v>195</v>
      </c>
      <c r="BK294" t="s">
        <v>3786</v>
      </c>
      <c r="BL294" t="s">
        <v>5442</v>
      </c>
      <c r="BM294" t="s">
        <v>4949</v>
      </c>
      <c r="BN294" t="s">
        <v>5439</v>
      </c>
      <c r="BO294" t="s">
        <v>4950</v>
      </c>
      <c r="BP294" s="440" t="str">
        <f t="shared" si="4"/>
        <v>WA.2378.EBC.954.101.A.521219</v>
      </c>
    </row>
    <row r="295" spans="1:68">
      <c r="A295" t="s">
        <v>4935</v>
      </c>
      <c r="B295" t="s">
        <v>4936</v>
      </c>
      <c r="C295" t="s">
        <v>4937</v>
      </c>
      <c r="D295" t="s">
        <v>3795</v>
      </c>
      <c r="E295" t="s">
        <v>197</v>
      </c>
      <c r="F295" t="s">
        <v>3812</v>
      </c>
      <c r="G295" t="s">
        <v>820</v>
      </c>
      <c r="H295" t="s">
        <v>4938</v>
      </c>
      <c r="I295">
        <v>9</v>
      </c>
      <c r="J295" t="s">
        <v>4939</v>
      </c>
      <c r="K295">
        <v>1</v>
      </c>
      <c r="L295" t="s">
        <v>805</v>
      </c>
      <c r="M295" t="s">
        <v>8</v>
      </c>
      <c r="N295" t="s">
        <v>972</v>
      </c>
      <c r="O295" t="s">
        <v>530</v>
      </c>
      <c r="P295" t="s">
        <v>8</v>
      </c>
      <c r="Q295" t="s">
        <v>4570</v>
      </c>
      <c r="R295" t="s">
        <v>4940</v>
      </c>
      <c r="S295" t="s">
        <v>195</v>
      </c>
      <c r="T295" t="s">
        <v>4570</v>
      </c>
      <c r="U295" t="s">
        <v>4570</v>
      </c>
      <c r="V295" t="s">
        <v>4496</v>
      </c>
      <c r="W295" t="s">
        <v>4570</v>
      </c>
      <c r="X295" t="s">
        <v>5443</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4943</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4944</v>
      </c>
      <c r="BF295" t="s">
        <v>4945</v>
      </c>
      <c r="BG295" t="s">
        <v>4946</v>
      </c>
      <c r="BH295" t="s">
        <v>4947</v>
      </c>
      <c r="BI295" t="s">
        <v>195</v>
      </c>
      <c r="BJ295" t="s">
        <v>195</v>
      </c>
      <c r="BK295" t="s">
        <v>3791</v>
      </c>
      <c r="BL295" t="s">
        <v>5049</v>
      </c>
      <c r="BM295" t="s">
        <v>4949</v>
      </c>
      <c r="BN295" t="s">
        <v>5444</v>
      </c>
      <c r="BO295" t="s">
        <v>4950</v>
      </c>
      <c r="BP295" s="440" t="str">
        <f t="shared" si="4"/>
        <v>WA.2378.EBA.957.101.A.521811</v>
      </c>
    </row>
    <row r="296" spans="1:68">
      <c r="A296" t="s">
        <v>4935</v>
      </c>
      <c r="B296" t="s">
        <v>4936</v>
      </c>
      <c r="C296" t="s">
        <v>4937</v>
      </c>
      <c r="D296" t="s">
        <v>3795</v>
      </c>
      <c r="E296" t="s">
        <v>197</v>
      </c>
      <c r="F296" t="s">
        <v>3812</v>
      </c>
      <c r="G296" t="s">
        <v>820</v>
      </c>
      <c r="H296" t="s">
        <v>4938</v>
      </c>
      <c r="I296">
        <v>9</v>
      </c>
      <c r="J296" t="s">
        <v>4939</v>
      </c>
      <c r="K296">
        <v>1</v>
      </c>
      <c r="L296" t="s">
        <v>805</v>
      </c>
      <c r="M296" t="s">
        <v>8</v>
      </c>
      <c r="N296" t="s">
        <v>972</v>
      </c>
      <c r="O296" t="s">
        <v>530</v>
      </c>
      <c r="P296" t="s">
        <v>8</v>
      </c>
      <c r="Q296" t="s">
        <v>4570</v>
      </c>
      <c r="R296" t="s">
        <v>4940</v>
      </c>
      <c r="S296" t="s">
        <v>195</v>
      </c>
      <c r="T296" t="s">
        <v>4570</v>
      </c>
      <c r="U296" t="s">
        <v>4570</v>
      </c>
      <c r="V296" t="s">
        <v>4951</v>
      </c>
      <c r="W296" t="s">
        <v>4496</v>
      </c>
      <c r="X296" t="s">
        <v>5445</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4943</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4944</v>
      </c>
      <c r="BF296" t="s">
        <v>4945</v>
      </c>
      <c r="BG296" t="s">
        <v>4946</v>
      </c>
      <c r="BH296" t="s">
        <v>4947</v>
      </c>
      <c r="BI296" t="s">
        <v>195</v>
      </c>
      <c r="BJ296" t="s">
        <v>195</v>
      </c>
      <c r="BK296" t="s">
        <v>3791</v>
      </c>
      <c r="BL296" t="s">
        <v>5446</v>
      </c>
      <c r="BM296" t="s">
        <v>4949</v>
      </c>
      <c r="BN296" t="s">
        <v>5444</v>
      </c>
      <c r="BO296" t="s">
        <v>4950</v>
      </c>
      <c r="BP296" s="440" t="str">
        <f t="shared" si="4"/>
        <v>WA.2378.EBA.957.101.A.521811</v>
      </c>
    </row>
    <row r="297" spans="1:68">
      <c r="A297" t="s">
        <v>4935</v>
      </c>
      <c r="B297" t="s">
        <v>4936</v>
      </c>
      <c r="C297" t="s">
        <v>4937</v>
      </c>
      <c r="D297" t="s">
        <v>3795</v>
      </c>
      <c r="E297" t="s">
        <v>197</v>
      </c>
      <c r="F297" t="s">
        <v>3812</v>
      </c>
      <c r="G297" t="s">
        <v>820</v>
      </c>
      <c r="H297" t="s">
        <v>4938</v>
      </c>
      <c r="I297">
        <v>9</v>
      </c>
      <c r="J297" t="s">
        <v>4939</v>
      </c>
      <c r="K297">
        <v>1</v>
      </c>
      <c r="L297" t="s">
        <v>805</v>
      </c>
      <c r="M297" t="s">
        <v>508</v>
      </c>
      <c r="N297" t="s">
        <v>158</v>
      </c>
      <c r="O297" t="s">
        <v>530</v>
      </c>
      <c r="P297" t="s">
        <v>8</v>
      </c>
      <c r="Q297" t="s">
        <v>4570</v>
      </c>
      <c r="R297" t="s">
        <v>4940</v>
      </c>
      <c r="S297" t="s">
        <v>195</v>
      </c>
      <c r="T297" t="s">
        <v>4570</v>
      </c>
      <c r="U297" t="s">
        <v>4570</v>
      </c>
      <c r="V297" t="s">
        <v>4496</v>
      </c>
      <c r="W297" t="s">
        <v>4570</v>
      </c>
      <c r="X297" t="s">
        <v>5447</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4943</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4944</v>
      </c>
      <c r="BF297" t="s">
        <v>4945</v>
      </c>
      <c r="BG297" t="s">
        <v>4957</v>
      </c>
      <c r="BH297" t="s">
        <v>4947</v>
      </c>
      <c r="BI297" t="s">
        <v>195</v>
      </c>
      <c r="BJ297" t="s">
        <v>195</v>
      </c>
      <c r="BK297" t="s">
        <v>3791</v>
      </c>
      <c r="BL297" t="s">
        <v>5049</v>
      </c>
      <c r="BM297" t="s">
        <v>4949</v>
      </c>
      <c r="BN297" t="s">
        <v>5444</v>
      </c>
      <c r="BO297" t="s">
        <v>4950</v>
      </c>
      <c r="BP297" s="440" t="str">
        <f t="shared" si="4"/>
        <v>WA.2378.EBA.957.101.B.521811</v>
      </c>
    </row>
    <row r="298" spans="1:68">
      <c r="A298" t="s">
        <v>4935</v>
      </c>
      <c r="B298" t="s">
        <v>4936</v>
      </c>
      <c r="C298" t="s">
        <v>4937</v>
      </c>
      <c r="D298" t="s">
        <v>3795</v>
      </c>
      <c r="E298" t="s">
        <v>197</v>
      </c>
      <c r="F298" t="s">
        <v>3812</v>
      </c>
      <c r="G298" t="s">
        <v>820</v>
      </c>
      <c r="H298" t="s">
        <v>4938</v>
      </c>
      <c r="I298">
        <v>9</v>
      </c>
      <c r="J298" t="s">
        <v>4939</v>
      </c>
      <c r="K298">
        <v>1</v>
      </c>
      <c r="L298" t="s">
        <v>805</v>
      </c>
      <c r="M298" t="s">
        <v>508</v>
      </c>
      <c r="N298" t="s">
        <v>158</v>
      </c>
      <c r="O298" t="s">
        <v>530</v>
      </c>
      <c r="P298" t="s">
        <v>8</v>
      </c>
      <c r="Q298" t="s">
        <v>4570</v>
      </c>
      <c r="R298" t="s">
        <v>4940</v>
      </c>
      <c r="S298" t="s">
        <v>195</v>
      </c>
      <c r="T298" t="s">
        <v>4570</v>
      </c>
      <c r="U298" t="s">
        <v>4570</v>
      </c>
      <c r="V298" t="s">
        <v>4951</v>
      </c>
      <c r="W298" t="s">
        <v>4496</v>
      </c>
      <c r="X298" t="s">
        <v>5448</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4943</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4944</v>
      </c>
      <c r="BF298" t="s">
        <v>4945</v>
      </c>
      <c r="BG298" t="s">
        <v>4957</v>
      </c>
      <c r="BH298" t="s">
        <v>4947</v>
      </c>
      <c r="BI298" t="s">
        <v>195</v>
      </c>
      <c r="BJ298" t="s">
        <v>195</v>
      </c>
      <c r="BK298" t="s">
        <v>3791</v>
      </c>
      <c r="BL298" t="s">
        <v>5446</v>
      </c>
      <c r="BM298" t="s">
        <v>4949</v>
      </c>
      <c r="BN298" t="s">
        <v>5444</v>
      </c>
      <c r="BO298" t="s">
        <v>4950</v>
      </c>
      <c r="BP298" s="440" t="str">
        <f t="shared" si="4"/>
        <v>WA.2378.EBA.957.101.B.521811</v>
      </c>
    </row>
    <row r="299" spans="1:68">
      <c r="A299" t="s">
        <v>4935</v>
      </c>
      <c r="B299" t="s">
        <v>4936</v>
      </c>
      <c r="C299" t="s">
        <v>4937</v>
      </c>
      <c r="D299" t="s">
        <v>3795</v>
      </c>
      <c r="E299" t="s">
        <v>197</v>
      </c>
      <c r="F299" t="s">
        <v>3812</v>
      </c>
      <c r="G299" t="s">
        <v>820</v>
      </c>
      <c r="H299" t="s">
        <v>4938</v>
      </c>
      <c r="I299">
        <v>9</v>
      </c>
      <c r="J299" t="s">
        <v>4959</v>
      </c>
      <c r="K299">
        <v>2</v>
      </c>
      <c r="L299" t="s">
        <v>805</v>
      </c>
      <c r="M299" t="s">
        <v>8</v>
      </c>
      <c r="N299" t="s">
        <v>1020</v>
      </c>
      <c r="O299" t="s">
        <v>530</v>
      </c>
      <c r="P299" t="s">
        <v>8</v>
      </c>
      <c r="Q299" t="s">
        <v>4570</v>
      </c>
      <c r="R299" t="s">
        <v>4940</v>
      </c>
      <c r="S299" t="s">
        <v>195</v>
      </c>
      <c r="T299" t="s">
        <v>4570</v>
      </c>
      <c r="U299" t="s">
        <v>4570</v>
      </c>
      <c r="V299" t="s">
        <v>4496</v>
      </c>
      <c r="W299" t="s">
        <v>4570</v>
      </c>
      <c r="X299" t="s">
        <v>5449</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4943</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4962</v>
      </c>
      <c r="BG299" t="s">
        <v>4963</v>
      </c>
      <c r="BH299" t="s">
        <v>4947</v>
      </c>
      <c r="BI299" t="s">
        <v>195</v>
      </c>
      <c r="BJ299" t="s">
        <v>195</v>
      </c>
      <c r="BK299" t="s">
        <v>3791</v>
      </c>
      <c r="BL299" t="s">
        <v>5049</v>
      </c>
      <c r="BM299" t="s">
        <v>4949</v>
      </c>
      <c r="BN299" t="s">
        <v>5444</v>
      </c>
      <c r="BO299" t="s">
        <v>4950</v>
      </c>
      <c r="BP299" s="440" t="str">
        <f t="shared" si="4"/>
        <v>WA.2378.EBA.958.101.A.521811</v>
      </c>
    </row>
    <row r="300" spans="1:68">
      <c r="A300" t="s">
        <v>4935</v>
      </c>
      <c r="B300" t="s">
        <v>4936</v>
      </c>
      <c r="C300" t="s">
        <v>4937</v>
      </c>
      <c r="D300" t="s">
        <v>3795</v>
      </c>
      <c r="E300" t="s">
        <v>197</v>
      </c>
      <c r="F300" t="s">
        <v>3812</v>
      </c>
      <c r="G300" t="s">
        <v>820</v>
      </c>
      <c r="H300" t="s">
        <v>4938</v>
      </c>
      <c r="I300">
        <v>9</v>
      </c>
      <c r="J300" t="s">
        <v>4959</v>
      </c>
      <c r="K300">
        <v>2</v>
      </c>
      <c r="L300" t="s">
        <v>805</v>
      </c>
      <c r="M300" t="s">
        <v>8</v>
      </c>
      <c r="N300" t="s">
        <v>1020</v>
      </c>
      <c r="O300" t="s">
        <v>530</v>
      </c>
      <c r="P300" t="s">
        <v>8</v>
      </c>
      <c r="Q300" t="s">
        <v>4570</v>
      </c>
      <c r="R300" t="s">
        <v>4940</v>
      </c>
      <c r="S300" t="s">
        <v>195</v>
      </c>
      <c r="T300" t="s">
        <v>4570</v>
      </c>
      <c r="U300" t="s">
        <v>4570</v>
      </c>
      <c r="V300" t="s">
        <v>4951</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4943</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4962</v>
      </c>
      <c r="BG300" t="s">
        <v>4963</v>
      </c>
      <c r="BH300" t="s">
        <v>4947</v>
      </c>
      <c r="BI300" t="s">
        <v>195</v>
      </c>
      <c r="BJ300" t="s">
        <v>195</v>
      </c>
      <c r="BK300" t="s">
        <v>3791</v>
      </c>
      <c r="BL300" t="s">
        <v>5450</v>
      </c>
      <c r="BM300" t="s">
        <v>4949</v>
      </c>
      <c r="BN300" t="s">
        <v>5444</v>
      </c>
      <c r="BO300" t="s">
        <v>4950</v>
      </c>
      <c r="BP300" s="440" t="str">
        <f t="shared" si="4"/>
        <v>WA.2378.EBA.958.101.A.521811</v>
      </c>
    </row>
    <row r="301" spans="1:68">
      <c r="A301" t="s">
        <v>4935</v>
      </c>
      <c r="B301" t="s">
        <v>4936</v>
      </c>
      <c r="C301" t="s">
        <v>4937</v>
      </c>
      <c r="D301" t="s">
        <v>3795</v>
      </c>
      <c r="E301" t="s">
        <v>197</v>
      </c>
      <c r="F301" t="s">
        <v>3812</v>
      </c>
      <c r="G301" t="s">
        <v>820</v>
      </c>
      <c r="H301" t="s">
        <v>4938</v>
      </c>
      <c r="I301">
        <v>9</v>
      </c>
      <c r="J301" t="s">
        <v>4959</v>
      </c>
      <c r="K301">
        <v>2</v>
      </c>
      <c r="L301" t="s">
        <v>1098</v>
      </c>
      <c r="M301" t="s">
        <v>8</v>
      </c>
      <c r="N301" t="s">
        <v>1101</v>
      </c>
      <c r="O301" t="s">
        <v>530</v>
      </c>
      <c r="P301" t="s">
        <v>8</v>
      </c>
      <c r="Q301" t="s">
        <v>4570</v>
      </c>
      <c r="R301" t="s">
        <v>4940</v>
      </c>
      <c r="S301" t="s">
        <v>195</v>
      </c>
      <c r="T301" t="s">
        <v>4570</v>
      </c>
      <c r="U301" t="s">
        <v>4570</v>
      </c>
      <c r="V301" t="s">
        <v>4496</v>
      </c>
      <c r="W301" t="s">
        <v>4570</v>
      </c>
      <c r="X301" t="s">
        <v>5451</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4943</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5452</v>
      </c>
      <c r="BG301" t="s">
        <v>5453</v>
      </c>
      <c r="BH301" t="s">
        <v>4947</v>
      </c>
      <c r="BI301" t="s">
        <v>195</v>
      </c>
      <c r="BJ301" t="s">
        <v>195</v>
      </c>
      <c r="BK301" t="s">
        <v>3791</v>
      </c>
      <c r="BL301" t="s">
        <v>5049</v>
      </c>
      <c r="BM301" t="s">
        <v>4949</v>
      </c>
      <c r="BN301" t="s">
        <v>5444</v>
      </c>
      <c r="BO301" t="s">
        <v>4950</v>
      </c>
      <c r="BP301" s="440" t="str">
        <f t="shared" si="4"/>
        <v>WA.2378.EBA.958.103.A.521811</v>
      </c>
    </row>
    <row r="302" spans="1:68">
      <c r="A302" t="s">
        <v>4935</v>
      </c>
      <c r="B302" t="s">
        <v>4936</v>
      </c>
      <c r="C302" t="s">
        <v>4937</v>
      </c>
      <c r="D302" t="s">
        <v>3795</v>
      </c>
      <c r="E302" t="s">
        <v>197</v>
      </c>
      <c r="F302" t="s">
        <v>3812</v>
      </c>
      <c r="G302" t="s">
        <v>820</v>
      </c>
      <c r="H302" t="s">
        <v>4938</v>
      </c>
      <c r="I302">
        <v>9</v>
      </c>
      <c r="J302" t="s">
        <v>4959</v>
      </c>
      <c r="K302">
        <v>2</v>
      </c>
      <c r="L302" t="s">
        <v>1098</v>
      </c>
      <c r="M302" t="s">
        <v>8</v>
      </c>
      <c r="N302" t="s">
        <v>1101</v>
      </c>
      <c r="O302" t="s">
        <v>530</v>
      </c>
      <c r="P302" t="s">
        <v>8</v>
      </c>
      <c r="Q302" t="s">
        <v>4570</v>
      </c>
      <c r="R302" t="s">
        <v>4940</v>
      </c>
      <c r="S302" t="s">
        <v>195</v>
      </c>
      <c r="T302" t="s">
        <v>4570</v>
      </c>
      <c r="U302" t="s">
        <v>4570</v>
      </c>
      <c r="V302" t="s">
        <v>4951</v>
      </c>
      <c r="W302" t="s">
        <v>4496</v>
      </c>
      <c r="X302" t="s">
        <v>5454</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4943</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5452</v>
      </c>
      <c r="BG302" t="s">
        <v>5453</v>
      </c>
      <c r="BH302" t="s">
        <v>4947</v>
      </c>
      <c r="BI302" t="s">
        <v>195</v>
      </c>
      <c r="BJ302" t="s">
        <v>195</v>
      </c>
      <c r="BK302" t="s">
        <v>3791</v>
      </c>
      <c r="BL302" t="s">
        <v>5450</v>
      </c>
      <c r="BM302" t="s">
        <v>4949</v>
      </c>
      <c r="BN302" t="s">
        <v>5444</v>
      </c>
      <c r="BO302" t="s">
        <v>4950</v>
      </c>
      <c r="BP302" s="440" t="str">
        <f t="shared" si="4"/>
        <v>WA.2378.EBA.958.103.A.521811</v>
      </c>
    </row>
    <row r="303" spans="1:68">
      <c r="A303" t="s">
        <v>4935</v>
      </c>
      <c r="B303" t="s">
        <v>4936</v>
      </c>
      <c r="C303" t="s">
        <v>4937</v>
      </c>
      <c r="D303" t="s">
        <v>3795</v>
      </c>
      <c r="E303" t="s">
        <v>197</v>
      </c>
      <c r="F303" t="s">
        <v>3812</v>
      </c>
      <c r="G303" t="s">
        <v>820</v>
      </c>
      <c r="H303" t="s">
        <v>4938</v>
      </c>
      <c r="I303">
        <v>9</v>
      </c>
      <c r="J303" t="s">
        <v>4959</v>
      </c>
      <c r="K303">
        <v>2</v>
      </c>
      <c r="L303" t="s">
        <v>1111</v>
      </c>
      <c r="M303" t="s">
        <v>8</v>
      </c>
      <c r="N303" t="s">
        <v>72</v>
      </c>
      <c r="O303" t="s">
        <v>530</v>
      </c>
      <c r="P303" t="s">
        <v>8</v>
      </c>
      <c r="Q303" t="s">
        <v>4570</v>
      </c>
      <c r="R303" t="s">
        <v>4940</v>
      </c>
      <c r="S303" t="s">
        <v>195</v>
      </c>
      <c r="T303" t="s">
        <v>4570</v>
      </c>
      <c r="U303" t="s">
        <v>4570</v>
      </c>
      <c r="V303" t="s">
        <v>4496</v>
      </c>
      <c r="W303" t="s">
        <v>4570</v>
      </c>
      <c r="X303" t="s">
        <v>5455</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4943</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4967</v>
      </c>
      <c r="BG303" t="s">
        <v>4968</v>
      </c>
      <c r="BH303" t="s">
        <v>4947</v>
      </c>
      <c r="BI303" t="s">
        <v>195</v>
      </c>
      <c r="BJ303" t="s">
        <v>195</v>
      </c>
      <c r="BK303" t="s">
        <v>3791</v>
      </c>
      <c r="BL303" t="s">
        <v>5049</v>
      </c>
      <c r="BM303" t="s">
        <v>4949</v>
      </c>
      <c r="BN303" t="s">
        <v>5444</v>
      </c>
      <c r="BO303" t="s">
        <v>4950</v>
      </c>
      <c r="BP303" s="440" t="str">
        <f t="shared" si="4"/>
        <v>WA.2378.EBA.958.111.A.521811</v>
      </c>
    </row>
    <row r="304" spans="1:68">
      <c r="A304" t="s">
        <v>4935</v>
      </c>
      <c r="B304" t="s">
        <v>4936</v>
      </c>
      <c r="C304" t="s">
        <v>4937</v>
      </c>
      <c r="D304" t="s">
        <v>3795</v>
      </c>
      <c r="E304" t="s">
        <v>197</v>
      </c>
      <c r="F304" t="s">
        <v>3812</v>
      </c>
      <c r="G304" t="s">
        <v>820</v>
      </c>
      <c r="H304" t="s">
        <v>4938</v>
      </c>
      <c r="I304">
        <v>9</v>
      </c>
      <c r="J304" t="s">
        <v>4959</v>
      </c>
      <c r="K304">
        <v>2</v>
      </c>
      <c r="L304" t="s">
        <v>1111</v>
      </c>
      <c r="M304" t="s">
        <v>8</v>
      </c>
      <c r="N304" t="s">
        <v>72</v>
      </c>
      <c r="O304" t="s">
        <v>530</v>
      </c>
      <c r="P304" t="s">
        <v>8</v>
      </c>
      <c r="Q304" t="s">
        <v>4570</v>
      </c>
      <c r="R304" t="s">
        <v>4940</v>
      </c>
      <c r="S304" t="s">
        <v>195</v>
      </c>
      <c r="T304" t="s">
        <v>4570</v>
      </c>
      <c r="U304" t="s">
        <v>4570</v>
      </c>
      <c r="V304" t="s">
        <v>4951</v>
      </c>
      <c r="W304" t="s">
        <v>4496</v>
      </c>
      <c r="X304" t="s">
        <v>5456</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4943</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4967</v>
      </c>
      <c r="BG304" t="s">
        <v>4968</v>
      </c>
      <c r="BH304" t="s">
        <v>4947</v>
      </c>
      <c r="BI304" t="s">
        <v>195</v>
      </c>
      <c r="BJ304" t="s">
        <v>195</v>
      </c>
      <c r="BK304" t="s">
        <v>3791</v>
      </c>
      <c r="BL304" t="s">
        <v>5450</v>
      </c>
      <c r="BM304" t="s">
        <v>4949</v>
      </c>
      <c r="BN304" t="s">
        <v>5444</v>
      </c>
      <c r="BO304" t="s">
        <v>4950</v>
      </c>
      <c r="BP304" s="440" t="str">
        <f t="shared" si="4"/>
        <v>WA.2378.EBA.958.111.A.521811</v>
      </c>
    </row>
    <row r="305" spans="1:68">
      <c r="A305" t="s">
        <v>4935</v>
      </c>
      <c r="B305" t="s">
        <v>4936</v>
      </c>
      <c r="C305" t="s">
        <v>4937</v>
      </c>
      <c r="D305" t="s">
        <v>3795</v>
      </c>
      <c r="E305" t="s">
        <v>197</v>
      </c>
      <c r="F305" t="s">
        <v>3812</v>
      </c>
      <c r="G305" t="s">
        <v>820</v>
      </c>
      <c r="H305" t="s">
        <v>4938</v>
      </c>
      <c r="I305">
        <v>9</v>
      </c>
      <c r="J305" t="s">
        <v>4959</v>
      </c>
      <c r="K305">
        <v>2</v>
      </c>
      <c r="L305" t="s">
        <v>1111</v>
      </c>
      <c r="M305" t="s">
        <v>508</v>
      </c>
      <c r="N305" t="s">
        <v>74</v>
      </c>
      <c r="O305" t="s">
        <v>530</v>
      </c>
      <c r="P305" t="s">
        <v>8</v>
      </c>
      <c r="Q305" t="s">
        <v>4570</v>
      </c>
      <c r="R305" t="s">
        <v>4940</v>
      </c>
      <c r="S305" t="s">
        <v>195</v>
      </c>
      <c r="T305" t="s">
        <v>4570</v>
      </c>
      <c r="U305" t="s">
        <v>4570</v>
      </c>
      <c r="V305" t="s">
        <v>4496</v>
      </c>
      <c r="W305" t="s">
        <v>4570</v>
      </c>
      <c r="X305" t="s">
        <v>5457</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4943</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4967</v>
      </c>
      <c r="BG305" t="s">
        <v>4972</v>
      </c>
      <c r="BH305" t="s">
        <v>4947</v>
      </c>
      <c r="BI305" t="s">
        <v>195</v>
      </c>
      <c r="BJ305" t="s">
        <v>195</v>
      </c>
      <c r="BK305" t="s">
        <v>3791</v>
      </c>
      <c r="BL305" t="s">
        <v>5049</v>
      </c>
      <c r="BM305" t="s">
        <v>4949</v>
      </c>
      <c r="BN305" t="s">
        <v>5444</v>
      </c>
      <c r="BO305" t="s">
        <v>4950</v>
      </c>
      <c r="BP305" s="440" t="str">
        <f t="shared" si="4"/>
        <v>WA.2378.EBA.958.111.B.521811</v>
      </c>
    </row>
    <row r="306" spans="1:68">
      <c r="A306" t="s">
        <v>4935</v>
      </c>
      <c r="B306" t="s">
        <v>4936</v>
      </c>
      <c r="C306" t="s">
        <v>4937</v>
      </c>
      <c r="D306" t="s">
        <v>3795</v>
      </c>
      <c r="E306" t="s">
        <v>197</v>
      </c>
      <c r="F306" t="s">
        <v>3812</v>
      </c>
      <c r="G306" t="s">
        <v>820</v>
      </c>
      <c r="H306" t="s">
        <v>4938</v>
      </c>
      <c r="I306">
        <v>9</v>
      </c>
      <c r="J306" t="s">
        <v>4959</v>
      </c>
      <c r="K306">
        <v>2</v>
      </c>
      <c r="L306" t="s">
        <v>1111</v>
      </c>
      <c r="M306" t="s">
        <v>508</v>
      </c>
      <c r="N306" t="s">
        <v>74</v>
      </c>
      <c r="O306" t="s">
        <v>530</v>
      </c>
      <c r="P306" t="s">
        <v>8</v>
      </c>
      <c r="Q306" t="s">
        <v>4570</v>
      </c>
      <c r="R306" t="s">
        <v>4940</v>
      </c>
      <c r="S306" t="s">
        <v>195</v>
      </c>
      <c r="T306" t="s">
        <v>4570</v>
      </c>
      <c r="U306" t="s">
        <v>4570</v>
      </c>
      <c r="V306" t="s">
        <v>4951</v>
      </c>
      <c r="W306" t="s">
        <v>4496</v>
      </c>
      <c r="X306" t="s">
        <v>5458</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4943</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4967</v>
      </c>
      <c r="BG306" t="s">
        <v>4972</v>
      </c>
      <c r="BH306" t="s">
        <v>4947</v>
      </c>
      <c r="BI306" t="s">
        <v>195</v>
      </c>
      <c r="BJ306" t="s">
        <v>195</v>
      </c>
      <c r="BK306" t="s">
        <v>3791</v>
      </c>
      <c r="BL306" t="s">
        <v>5450</v>
      </c>
      <c r="BM306" t="s">
        <v>4949</v>
      </c>
      <c r="BN306" t="s">
        <v>5444</v>
      </c>
      <c r="BO306" t="s">
        <v>4950</v>
      </c>
      <c r="BP306" s="440" t="str">
        <f t="shared" si="4"/>
        <v>WA.2378.EBA.958.111.B.521811</v>
      </c>
    </row>
    <row r="307" spans="1:68">
      <c r="A307" t="s">
        <v>4935</v>
      </c>
      <c r="B307" t="s">
        <v>4936</v>
      </c>
      <c r="C307" t="s">
        <v>4937</v>
      </c>
      <c r="D307" t="s">
        <v>3795</v>
      </c>
      <c r="E307" t="s">
        <v>197</v>
      </c>
      <c r="F307" t="s">
        <v>3812</v>
      </c>
      <c r="G307" t="s">
        <v>820</v>
      </c>
      <c r="H307" t="s">
        <v>4938</v>
      </c>
      <c r="I307">
        <v>9</v>
      </c>
      <c r="J307" t="s">
        <v>4974</v>
      </c>
      <c r="K307">
        <v>1</v>
      </c>
      <c r="L307" t="s">
        <v>805</v>
      </c>
      <c r="M307" t="s">
        <v>8</v>
      </c>
      <c r="N307" t="s">
        <v>159</v>
      </c>
      <c r="O307" t="s">
        <v>530</v>
      </c>
      <c r="P307" t="s">
        <v>8</v>
      </c>
      <c r="Q307" t="s">
        <v>4570</v>
      </c>
      <c r="R307" t="s">
        <v>4940</v>
      </c>
      <c r="S307" t="s">
        <v>195</v>
      </c>
      <c r="T307" t="s">
        <v>4570</v>
      </c>
      <c r="U307" t="s">
        <v>4570</v>
      </c>
      <c r="V307" t="s">
        <v>4496</v>
      </c>
      <c r="W307" t="s">
        <v>4570</v>
      </c>
      <c r="X307" t="s">
        <v>5459</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4943</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4977</v>
      </c>
      <c r="BF307" t="s">
        <v>4978</v>
      </c>
      <c r="BG307" t="s">
        <v>4979</v>
      </c>
      <c r="BH307" t="s">
        <v>4947</v>
      </c>
      <c r="BI307" t="s">
        <v>195</v>
      </c>
      <c r="BJ307" t="s">
        <v>195</v>
      </c>
      <c r="BK307" t="s">
        <v>3791</v>
      </c>
      <c r="BL307" t="s">
        <v>5049</v>
      </c>
      <c r="BM307" t="s">
        <v>4949</v>
      </c>
      <c r="BN307" t="s">
        <v>5444</v>
      </c>
      <c r="BO307" t="s">
        <v>4950</v>
      </c>
      <c r="BP307" s="440" t="str">
        <f t="shared" si="4"/>
        <v>WA.2378.EBA.960.101.A.521811</v>
      </c>
    </row>
    <row r="308" spans="1:68">
      <c r="A308" t="s">
        <v>4935</v>
      </c>
      <c r="B308" t="s">
        <v>4936</v>
      </c>
      <c r="C308" t="s">
        <v>4937</v>
      </c>
      <c r="D308" t="s">
        <v>3795</v>
      </c>
      <c r="E308" t="s">
        <v>197</v>
      </c>
      <c r="F308" t="s">
        <v>3812</v>
      </c>
      <c r="G308" t="s">
        <v>820</v>
      </c>
      <c r="H308" t="s">
        <v>4938</v>
      </c>
      <c r="I308">
        <v>9</v>
      </c>
      <c r="J308" t="s">
        <v>4974</v>
      </c>
      <c r="K308">
        <v>1</v>
      </c>
      <c r="L308" t="s">
        <v>805</v>
      </c>
      <c r="M308" t="s">
        <v>8</v>
      </c>
      <c r="N308" t="s">
        <v>159</v>
      </c>
      <c r="O308" t="s">
        <v>530</v>
      </c>
      <c r="P308" t="s">
        <v>8</v>
      </c>
      <c r="Q308" t="s">
        <v>4570</v>
      </c>
      <c r="R308" t="s">
        <v>4940</v>
      </c>
      <c r="S308" t="s">
        <v>195</v>
      </c>
      <c r="T308" t="s">
        <v>4570</v>
      </c>
      <c r="U308" t="s">
        <v>4570</v>
      </c>
      <c r="V308" t="s">
        <v>4951</v>
      </c>
      <c r="W308" t="s">
        <v>4496</v>
      </c>
      <c r="X308" t="s">
        <v>5460</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4943</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4977</v>
      </c>
      <c r="BF308" t="s">
        <v>4978</v>
      </c>
      <c r="BG308" t="s">
        <v>4979</v>
      </c>
      <c r="BH308" t="s">
        <v>4947</v>
      </c>
      <c r="BI308" t="s">
        <v>195</v>
      </c>
      <c r="BJ308" t="s">
        <v>195</v>
      </c>
      <c r="BK308" t="s">
        <v>3791</v>
      </c>
      <c r="BL308" t="s">
        <v>5446</v>
      </c>
      <c r="BM308" t="s">
        <v>4949</v>
      </c>
      <c r="BN308" t="s">
        <v>5444</v>
      </c>
      <c r="BO308" t="s">
        <v>4950</v>
      </c>
      <c r="BP308" s="440" t="str">
        <f t="shared" si="4"/>
        <v>WA.2378.EBA.960.101.A.521811</v>
      </c>
    </row>
    <row r="309" spans="1:68">
      <c r="A309" t="s">
        <v>4935</v>
      </c>
      <c r="B309" t="s">
        <v>4936</v>
      </c>
      <c r="C309" t="s">
        <v>4937</v>
      </c>
      <c r="D309" t="s">
        <v>3795</v>
      </c>
      <c r="E309" t="s">
        <v>197</v>
      </c>
      <c r="F309" t="s">
        <v>3812</v>
      </c>
      <c r="G309" t="s">
        <v>820</v>
      </c>
      <c r="H309" t="s">
        <v>4938</v>
      </c>
      <c r="I309">
        <v>9</v>
      </c>
      <c r="J309" t="s">
        <v>4974</v>
      </c>
      <c r="K309">
        <v>1</v>
      </c>
      <c r="L309" t="s">
        <v>805</v>
      </c>
      <c r="M309" t="s">
        <v>508</v>
      </c>
      <c r="N309" t="s">
        <v>160</v>
      </c>
      <c r="O309" t="s">
        <v>530</v>
      </c>
      <c r="P309" t="s">
        <v>8</v>
      </c>
      <c r="Q309" t="s">
        <v>4570</v>
      </c>
      <c r="R309" t="s">
        <v>4940</v>
      </c>
      <c r="S309" t="s">
        <v>195</v>
      </c>
      <c r="T309" t="s">
        <v>4570</v>
      </c>
      <c r="U309" t="s">
        <v>4570</v>
      </c>
      <c r="V309" t="s">
        <v>4496</v>
      </c>
      <c r="W309" t="s">
        <v>4570</v>
      </c>
      <c r="X309" t="s">
        <v>5461</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4943</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4977</v>
      </c>
      <c r="BF309" t="s">
        <v>4978</v>
      </c>
      <c r="BG309" t="s">
        <v>4983</v>
      </c>
      <c r="BH309" t="s">
        <v>4947</v>
      </c>
      <c r="BI309" t="s">
        <v>195</v>
      </c>
      <c r="BJ309" t="s">
        <v>195</v>
      </c>
      <c r="BK309" t="s">
        <v>3791</v>
      </c>
      <c r="BL309" t="s">
        <v>5049</v>
      </c>
      <c r="BM309" t="s">
        <v>4949</v>
      </c>
      <c r="BN309" t="s">
        <v>5444</v>
      </c>
      <c r="BO309" t="s">
        <v>4950</v>
      </c>
      <c r="BP309" s="440" t="str">
        <f t="shared" si="4"/>
        <v>WA.2378.EBA.960.101.B.521811</v>
      </c>
    </row>
    <row r="310" spans="1:68">
      <c r="A310" t="s">
        <v>4935</v>
      </c>
      <c r="B310" t="s">
        <v>4936</v>
      </c>
      <c r="C310" t="s">
        <v>4937</v>
      </c>
      <c r="D310" t="s">
        <v>3795</v>
      </c>
      <c r="E310" t="s">
        <v>197</v>
      </c>
      <c r="F310" t="s">
        <v>3812</v>
      </c>
      <c r="G310" t="s">
        <v>820</v>
      </c>
      <c r="H310" t="s">
        <v>4938</v>
      </c>
      <c r="I310">
        <v>9</v>
      </c>
      <c r="J310" t="s">
        <v>4974</v>
      </c>
      <c r="K310">
        <v>1</v>
      </c>
      <c r="L310" t="s">
        <v>805</v>
      </c>
      <c r="M310" t="s">
        <v>508</v>
      </c>
      <c r="N310" t="s">
        <v>160</v>
      </c>
      <c r="O310" t="s">
        <v>530</v>
      </c>
      <c r="P310" t="s">
        <v>8</v>
      </c>
      <c r="Q310" t="s">
        <v>4570</v>
      </c>
      <c r="R310" t="s">
        <v>4940</v>
      </c>
      <c r="S310" t="s">
        <v>195</v>
      </c>
      <c r="T310" t="s">
        <v>4570</v>
      </c>
      <c r="U310" t="s">
        <v>4570</v>
      </c>
      <c r="V310" t="s">
        <v>4951</v>
      </c>
      <c r="W310" t="s">
        <v>4496</v>
      </c>
      <c r="X310" t="s">
        <v>5462</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4943</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4977</v>
      </c>
      <c r="BF310" t="s">
        <v>4978</v>
      </c>
      <c r="BG310" t="s">
        <v>4983</v>
      </c>
      <c r="BH310" t="s">
        <v>4947</v>
      </c>
      <c r="BI310" t="s">
        <v>195</v>
      </c>
      <c r="BJ310" t="s">
        <v>195</v>
      </c>
      <c r="BK310" t="s">
        <v>3791</v>
      </c>
      <c r="BL310" t="s">
        <v>5446</v>
      </c>
      <c r="BM310" t="s">
        <v>4949</v>
      </c>
      <c r="BN310" t="s">
        <v>5444</v>
      </c>
      <c r="BO310" t="s">
        <v>4950</v>
      </c>
      <c r="BP310" s="440" t="str">
        <f t="shared" si="4"/>
        <v>WA.2378.EBA.960.101.B.521811</v>
      </c>
    </row>
    <row r="311" spans="1:68">
      <c r="A311" t="s">
        <v>4935</v>
      </c>
      <c r="B311" t="s">
        <v>4936</v>
      </c>
      <c r="C311" t="s">
        <v>4937</v>
      </c>
      <c r="D311" t="s">
        <v>3795</v>
      </c>
      <c r="E311" t="s">
        <v>197</v>
      </c>
      <c r="F311" t="s">
        <v>3812</v>
      </c>
      <c r="G311" t="s">
        <v>820</v>
      </c>
      <c r="H311" t="s">
        <v>4938</v>
      </c>
      <c r="I311">
        <v>9</v>
      </c>
      <c r="J311" t="s">
        <v>4974</v>
      </c>
      <c r="K311">
        <v>1</v>
      </c>
      <c r="L311" t="s">
        <v>1081</v>
      </c>
      <c r="M311" t="s">
        <v>8</v>
      </c>
      <c r="N311" t="s">
        <v>161</v>
      </c>
      <c r="O311" t="s">
        <v>530</v>
      </c>
      <c r="P311" t="s">
        <v>8</v>
      </c>
      <c r="Q311" t="s">
        <v>4570</v>
      </c>
      <c r="R311" t="s">
        <v>4940</v>
      </c>
      <c r="S311" t="s">
        <v>195</v>
      </c>
      <c r="T311" t="s">
        <v>4570</v>
      </c>
      <c r="U311" t="s">
        <v>4570</v>
      </c>
      <c r="V311" t="s">
        <v>4496</v>
      </c>
      <c r="W311" t="s">
        <v>4570</v>
      </c>
      <c r="X311" t="s">
        <v>5463</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4943</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4977</v>
      </c>
      <c r="BF311" t="s">
        <v>4987</v>
      </c>
      <c r="BG311" t="s">
        <v>4988</v>
      </c>
      <c r="BH311" t="s">
        <v>4947</v>
      </c>
      <c r="BI311" t="s">
        <v>195</v>
      </c>
      <c r="BJ311" t="s">
        <v>195</v>
      </c>
      <c r="BK311" t="s">
        <v>3791</v>
      </c>
      <c r="BL311" t="s">
        <v>5049</v>
      </c>
      <c r="BM311" t="s">
        <v>4949</v>
      </c>
      <c r="BN311" t="s">
        <v>5444</v>
      </c>
      <c r="BO311" t="s">
        <v>4950</v>
      </c>
      <c r="BP311" s="440" t="str">
        <f t="shared" si="4"/>
        <v>WA.2378.EBA.960.102.A.521811</v>
      </c>
    </row>
    <row r="312" spans="1:68">
      <c r="A312" t="s">
        <v>4935</v>
      </c>
      <c r="B312" t="s">
        <v>4936</v>
      </c>
      <c r="C312" t="s">
        <v>4937</v>
      </c>
      <c r="D312" t="s">
        <v>3795</v>
      </c>
      <c r="E312" t="s">
        <v>197</v>
      </c>
      <c r="F312" t="s">
        <v>3812</v>
      </c>
      <c r="G312" t="s">
        <v>820</v>
      </c>
      <c r="H312" t="s">
        <v>4938</v>
      </c>
      <c r="I312">
        <v>9</v>
      </c>
      <c r="J312" t="s">
        <v>4974</v>
      </c>
      <c r="K312">
        <v>1</v>
      </c>
      <c r="L312" t="s">
        <v>1081</v>
      </c>
      <c r="M312" t="s">
        <v>8</v>
      </c>
      <c r="N312" t="s">
        <v>161</v>
      </c>
      <c r="O312" t="s">
        <v>530</v>
      </c>
      <c r="P312" t="s">
        <v>8</v>
      </c>
      <c r="Q312" t="s">
        <v>4570</v>
      </c>
      <c r="R312" t="s">
        <v>4940</v>
      </c>
      <c r="S312" t="s">
        <v>195</v>
      </c>
      <c r="T312" t="s">
        <v>4570</v>
      </c>
      <c r="U312" t="s">
        <v>4570</v>
      </c>
      <c r="V312" t="s">
        <v>4951</v>
      </c>
      <c r="W312" t="s">
        <v>4496</v>
      </c>
      <c r="X312" t="s">
        <v>5464</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4943</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4977</v>
      </c>
      <c r="BF312" t="s">
        <v>4987</v>
      </c>
      <c r="BG312" t="s">
        <v>4988</v>
      </c>
      <c r="BH312" t="s">
        <v>4947</v>
      </c>
      <c r="BI312" t="s">
        <v>195</v>
      </c>
      <c r="BJ312" t="s">
        <v>195</v>
      </c>
      <c r="BK312" t="s">
        <v>3791</v>
      </c>
      <c r="BL312" t="s">
        <v>5446</v>
      </c>
      <c r="BM312" t="s">
        <v>4949</v>
      </c>
      <c r="BN312" t="s">
        <v>5444</v>
      </c>
      <c r="BO312" t="s">
        <v>4950</v>
      </c>
      <c r="BP312" s="440" t="str">
        <f t="shared" si="4"/>
        <v>WA.2378.EBA.960.102.A.521811</v>
      </c>
    </row>
    <row r="313" spans="1:68">
      <c r="A313" t="s">
        <v>4935</v>
      </c>
      <c r="B313" t="s">
        <v>4936</v>
      </c>
      <c r="C313" t="s">
        <v>4937</v>
      </c>
      <c r="D313" t="s">
        <v>3795</v>
      </c>
      <c r="E313" t="s">
        <v>197</v>
      </c>
      <c r="F313" t="s">
        <v>3812</v>
      </c>
      <c r="G313" t="s">
        <v>820</v>
      </c>
      <c r="H313" t="s">
        <v>4938</v>
      </c>
      <c r="I313">
        <v>9</v>
      </c>
      <c r="J313" t="s">
        <v>4974</v>
      </c>
      <c r="K313">
        <v>1</v>
      </c>
      <c r="L313" t="s">
        <v>1081</v>
      </c>
      <c r="M313" t="s">
        <v>508</v>
      </c>
      <c r="N313" t="s">
        <v>1235</v>
      </c>
      <c r="O313" t="s">
        <v>530</v>
      </c>
      <c r="P313" t="s">
        <v>8</v>
      </c>
      <c r="Q313" t="s">
        <v>4570</v>
      </c>
      <c r="R313" t="s">
        <v>4940</v>
      </c>
      <c r="S313" t="s">
        <v>195</v>
      </c>
      <c r="T313" t="s">
        <v>4570</v>
      </c>
      <c r="U313" t="s">
        <v>4570</v>
      </c>
      <c r="V313" t="s">
        <v>4496</v>
      </c>
      <c r="W313" t="s">
        <v>4570</v>
      </c>
      <c r="X313" t="s">
        <v>5465</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4943</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4977</v>
      </c>
      <c r="BF313" t="s">
        <v>4987</v>
      </c>
      <c r="BG313" t="s">
        <v>4992</v>
      </c>
      <c r="BH313" t="s">
        <v>4947</v>
      </c>
      <c r="BI313" t="s">
        <v>195</v>
      </c>
      <c r="BJ313" t="s">
        <v>195</v>
      </c>
      <c r="BK313" t="s">
        <v>3791</v>
      </c>
      <c r="BL313" t="s">
        <v>5049</v>
      </c>
      <c r="BM313" t="s">
        <v>4949</v>
      </c>
      <c r="BN313" t="s">
        <v>5444</v>
      </c>
      <c r="BO313" t="s">
        <v>4950</v>
      </c>
      <c r="BP313" s="440" t="str">
        <f t="shared" si="4"/>
        <v>WA.2378.EBA.960.102.B.521811</v>
      </c>
    </row>
    <row r="314" spans="1:68">
      <c r="A314" t="s">
        <v>4935</v>
      </c>
      <c r="B314" t="s">
        <v>4936</v>
      </c>
      <c r="C314" t="s">
        <v>4937</v>
      </c>
      <c r="D314" t="s">
        <v>3795</v>
      </c>
      <c r="E314" t="s">
        <v>197</v>
      </c>
      <c r="F314" t="s">
        <v>3812</v>
      </c>
      <c r="G314" t="s">
        <v>820</v>
      </c>
      <c r="H314" t="s">
        <v>4938</v>
      </c>
      <c r="I314">
        <v>9</v>
      </c>
      <c r="J314" t="s">
        <v>4974</v>
      </c>
      <c r="K314">
        <v>1</v>
      </c>
      <c r="L314" t="s">
        <v>1081</v>
      </c>
      <c r="M314" t="s">
        <v>508</v>
      </c>
      <c r="N314" t="s">
        <v>1235</v>
      </c>
      <c r="O314" t="s">
        <v>530</v>
      </c>
      <c r="P314" t="s">
        <v>8</v>
      </c>
      <c r="Q314" t="s">
        <v>4570</v>
      </c>
      <c r="R314" t="s">
        <v>4940</v>
      </c>
      <c r="S314" t="s">
        <v>195</v>
      </c>
      <c r="T314" t="s">
        <v>4570</v>
      </c>
      <c r="U314" t="s">
        <v>4570</v>
      </c>
      <c r="V314" t="s">
        <v>4951</v>
      </c>
      <c r="W314" t="s">
        <v>4496</v>
      </c>
      <c r="X314" t="s">
        <v>5466</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4943</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4977</v>
      </c>
      <c r="BF314" t="s">
        <v>4987</v>
      </c>
      <c r="BG314" t="s">
        <v>4992</v>
      </c>
      <c r="BH314" t="s">
        <v>4947</v>
      </c>
      <c r="BI314" t="s">
        <v>195</v>
      </c>
      <c r="BJ314" t="s">
        <v>195</v>
      </c>
      <c r="BK314" t="s">
        <v>3791</v>
      </c>
      <c r="BL314" t="s">
        <v>5446</v>
      </c>
      <c r="BM314" t="s">
        <v>4949</v>
      </c>
      <c r="BN314" t="s">
        <v>5444</v>
      </c>
      <c r="BO314" t="s">
        <v>4950</v>
      </c>
      <c r="BP314" s="440" t="str">
        <f t="shared" si="4"/>
        <v>WA.2378.EBA.960.102.B.521811</v>
      </c>
    </row>
    <row r="315" spans="1:68">
      <c r="A315" t="s">
        <v>4935</v>
      </c>
      <c r="B315" t="s">
        <v>4936</v>
      </c>
      <c r="C315" t="s">
        <v>4937</v>
      </c>
      <c r="D315" t="s">
        <v>3795</v>
      </c>
      <c r="E315" t="s">
        <v>197</v>
      </c>
      <c r="F315" t="s">
        <v>3812</v>
      </c>
      <c r="G315" t="s">
        <v>820</v>
      </c>
      <c r="H315" t="s">
        <v>4938</v>
      </c>
      <c r="I315">
        <v>9</v>
      </c>
      <c r="J315" t="s">
        <v>4994</v>
      </c>
      <c r="K315">
        <v>2</v>
      </c>
      <c r="L315" t="s">
        <v>805</v>
      </c>
      <c r="M315" t="s">
        <v>8</v>
      </c>
      <c r="N315" t="s">
        <v>1541</v>
      </c>
      <c r="O315" t="s">
        <v>530</v>
      </c>
      <c r="P315" t="s">
        <v>8</v>
      </c>
      <c r="Q315" t="s">
        <v>4570</v>
      </c>
      <c r="R315" t="s">
        <v>4940</v>
      </c>
      <c r="S315" t="s">
        <v>195</v>
      </c>
      <c r="T315" t="s">
        <v>4570</v>
      </c>
      <c r="U315" t="s">
        <v>4570</v>
      </c>
      <c r="V315" t="s">
        <v>4496</v>
      </c>
      <c r="W315" t="s">
        <v>4570</v>
      </c>
      <c r="X315" t="s">
        <v>5467</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4943</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4997</v>
      </c>
      <c r="BF315" t="s">
        <v>4998</v>
      </c>
      <c r="BG315" t="s">
        <v>4999</v>
      </c>
      <c r="BH315" t="s">
        <v>4947</v>
      </c>
      <c r="BI315" t="s">
        <v>195</v>
      </c>
      <c r="BJ315" t="s">
        <v>195</v>
      </c>
      <c r="BK315" t="s">
        <v>3791</v>
      </c>
      <c r="BL315" t="s">
        <v>5049</v>
      </c>
      <c r="BM315" t="s">
        <v>4949</v>
      </c>
      <c r="BN315" t="s">
        <v>5444</v>
      </c>
      <c r="BO315" t="s">
        <v>4950</v>
      </c>
      <c r="BP315" s="440" t="str">
        <f t="shared" si="4"/>
        <v>WA.2378.EBA.963.101.A.521811</v>
      </c>
    </row>
    <row r="316" spans="1:68">
      <c r="A316" t="s">
        <v>4935</v>
      </c>
      <c r="B316" t="s">
        <v>4936</v>
      </c>
      <c r="C316" t="s">
        <v>4937</v>
      </c>
      <c r="D316" t="s">
        <v>3795</v>
      </c>
      <c r="E316" t="s">
        <v>197</v>
      </c>
      <c r="F316" t="s">
        <v>3812</v>
      </c>
      <c r="G316" t="s">
        <v>820</v>
      </c>
      <c r="H316" t="s">
        <v>4938</v>
      </c>
      <c r="I316">
        <v>9</v>
      </c>
      <c r="J316" t="s">
        <v>4994</v>
      </c>
      <c r="K316">
        <v>2</v>
      </c>
      <c r="L316" t="s">
        <v>805</v>
      </c>
      <c r="M316" t="s">
        <v>8</v>
      </c>
      <c r="N316" t="s">
        <v>1541</v>
      </c>
      <c r="O316" t="s">
        <v>530</v>
      </c>
      <c r="P316" t="s">
        <v>8</v>
      </c>
      <c r="Q316" t="s">
        <v>4570</v>
      </c>
      <c r="R316" t="s">
        <v>4940</v>
      </c>
      <c r="S316" t="s">
        <v>195</v>
      </c>
      <c r="T316" t="s">
        <v>4570</v>
      </c>
      <c r="U316" t="s">
        <v>4570</v>
      </c>
      <c r="V316" t="s">
        <v>4951</v>
      </c>
      <c r="W316" t="s">
        <v>4496</v>
      </c>
      <c r="X316" t="s">
        <v>5468</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4943</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4997</v>
      </c>
      <c r="BF316" t="s">
        <v>4998</v>
      </c>
      <c r="BG316" t="s">
        <v>4999</v>
      </c>
      <c r="BH316" t="s">
        <v>4947</v>
      </c>
      <c r="BI316" t="s">
        <v>195</v>
      </c>
      <c r="BJ316" t="s">
        <v>195</v>
      </c>
      <c r="BK316" t="s">
        <v>3791</v>
      </c>
      <c r="BL316" t="s">
        <v>5450</v>
      </c>
      <c r="BM316" t="s">
        <v>4949</v>
      </c>
      <c r="BN316" t="s">
        <v>5444</v>
      </c>
      <c r="BO316" t="s">
        <v>4950</v>
      </c>
      <c r="BP316" s="440" t="str">
        <f t="shared" si="4"/>
        <v>WA.2378.EBA.963.101.A.521811</v>
      </c>
    </row>
    <row r="317" spans="1:68">
      <c r="A317" t="s">
        <v>5010</v>
      </c>
      <c r="B317" t="s">
        <v>4936</v>
      </c>
      <c r="C317" t="s">
        <v>4937</v>
      </c>
      <c r="D317" t="s">
        <v>3795</v>
      </c>
      <c r="E317" t="s">
        <v>197</v>
      </c>
      <c r="F317" t="s">
        <v>3812</v>
      </c>
      <c r="G317" t="s">
        <v>820</v>
      </c>
      <c r="H317" t="s">
        <v>4938</v>
      </c>
      <c r="I317">
        <v>9</v>
      </c>
      <c r="J317" t="s">
        <v>4939</v>
      </c>
      <c r="K317">
        <v>1</v>
      </c>
      <c r="L317" t="s">
        <v>805</v>
      </c>
      <c r="M317" t="s">
        <v>8</v>
      </c>
      <c r="N317" t="s">
        <v>972</v>
      </c>
      <c r="O317" t="s">
        <v>530</v>
      </c>
      <c r="P317" t="s">
        <v>8</v>
      </c>
      <c r="Q317" t="s">
        <v>4570</v>
      </c>
      <c r="R317" t="s">
        <v>4940</v>
      </c>
      <c r="S317" t="s">
        <v>195</v>
      </c>
      <c r="T317" t="s">
        <v>4570</v>
      </c>
      <c r="U317" t="s">
        <v>4570</v>
      </c>
      <c r="V317" t="s">
        <v>4496</v>
      </c>
      <c r="W317" t="s">
        <v>4570</v>
      </c>
      <c r="X317" t="s">
        <v>5443</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5011</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4944</v>
      </c>
      <c r="BF317" t="s">
        <v>4945</v>
      </c>
      <c r="BG317" t="s">
        <v>4946</v>
      </c>
      <c r="BH317" t="s">
        <v>4947</v>
      </c>
      <c r="BI317" t="s">
        <v>195</v>
      </c>
      <c r="BJ317" t="s">
        <v>195</v>
      </c>
      <c r="BK317" t="s">
        <v>3791</v>
      </c>
      <c r="BL317" t="s">
        <v>5049</v>
      </c>
      <c r="BM317" t="s">
        <v>4949</v>
      </c>
      <c r="BN317" t="s">
        <v>5444</v>
      </c>
      <c r="BO317" t="s">
        <v>4950</v>
      </c>
      <c r="BP317" s="440" t="str">
        <f t="shared" si="4"/>
        <v>WA.2378.EBA.957.101.A.521811</v>
      </c>
    </row>
    <row r="318" spans="1:68">
      <c r="A318" t="s">
        <v>5010</v>
      </c>
      <c r="B318" t="s">
        <v>4936</v>
      </c>
      <c r="C318" t="s">
        <v>4937</v>
      </c>
      <c r="D318" t="s">
        <v>3795</v>
      </c>
      <c r="E318" t="s">
        <v>197</v>
      </c>
      <c r="F318" t="s">
        <v>3812</v>
      </c>
      <c r="G318" t="s">
        <v>820</v>
      </c>
      <c r="H318" t="s">
        <v>4938</v>
      </c>
      <c r="I318">
        <v>9</v>
      </c>
      <c r="J318" t="s">
        <v>4939</v>
      </c>
      <c r="K318">
        <v>1</v>
      </c>
      <c r="L318" t="s">
        <v>805</v>
      </c>
      <c r="M318" t="s">
        <v>8</v>
      </c>
      <c r="N318" t="s">
        <v>972</v>
      </c>
      <c r="O318" t="s">
        <v>530</v>
      </c>
      <c r="P318" t="s">
        <v>8</v>
      </c>
      <c r="Q318" t="s">
        <v>4570</v>
      </c>
      <c r="R318" t="s">
        <v>4940</v>
      </c>
      <c r="S318" t="s">
        <v>195</v>
      </c>
      <c r="T318" t="s">
        <v>4570</v>
      </c>
      <c r="U318" t="s">
        <v>4570</v>
      </c>
      <c r="V318" t="s">
        <v>4951</v>
      </c>
      <c r="W318" t="s">
        <v>4496</v>
      </c>
      <c r="X318" t="s">
        <v>5445</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5011</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4944</v>
      </c>
      <c r="BF318" t="s">
        <v>4945</v>
      </c>
      <c r="BG318" t="s">
        <v>4946</v>
      </c>
      <c r="BH318" t="s">
        <v>4947</v>
      </c>
      <c r="BI318" t="s">
        <v>195</v>
      </c>
      <c r="BJ318" t="s">
        <v>195</v>
      </c>
      <c r="BK318" t="s">
        <v>3791</v>
      </c>
      <c r="BL318" t="s">
        <v>5446</v>
      </c>
      <c r="BM318" t="s">
        <v>4949</v>
      </c>
      <c r="BN318" t="s">
        <v>5444</v>
      </c>
      <c r="BO318" t="s">
        <v>4950</v>
      </c>
      <c r="BP318" s="440" t="str">
        <f t="shared" si="4"/>
        <v>WA.2378.EBA.957.101.A.521811</v>
      </c>
    </row>
    <row r="319" spans="1:68">
      <c r="A319" t="s">
        <v>5010</v>
      </c>
      <c r="B319" t="s">
        <v>4936</v>
      </c>
      <c r="C319" t="s">
        <v>4937</v>
      </c>
      <c r="D319" t="s">
        <v>3795</v>
      </c>
      <c r="E319" t="s">
        <v>197</v>
      </c>
      <c r="F319" t="s">
        <v>3812</v>
      </c>
      <c r="G319" t="s">
        <v>820</v>
      </c>
      <c r="H319" t="s">
        <v>4938</v>
      </c>
      <c r="I319">
        <v>9</v>
      </c>
      <c r="J319" t="s">
        <v>4939</v>
      </c>
      <c r="K319">
        <v>1</v>
      </c>
      <c r="L319" t="s">
        <v>805</v>
      </c>
      <c r="M319" t="s">
        <v>508</v>
      </c>
      <c r="N319" t="s">
        <v>158</v>
      </c>
      <c r="O319" t="s">
        <v>530</v>
      </c>
      <c r="P319" t="s">
        <v>8</v>
      </c>
      <c r="Q319" t="s">
        <v>4570</v>
      </c>
      <c r="R319" t="s">
        <v>4940</v>
      </c>
      <c r="S319" t="s">
        <v>195</v>
      </c>
      <c r="T319" t="s">
        <v>4570</v>
      </c>
      <c r="U319" t="s">
        <v>4570</v>
      </c>
      <c r="V319" t="s">
        <v>4496</v>
      </c>
      <c r="W319" t="s">
        <v>4570</v>
      </c>
      <c r="X319" t="s">
        <v>5447</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5011</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4944</v>
      </c>
      <c r="BF319" t="s">
        <v>4945</v>
      </c>
      <c r="BG319" t="s">
        <v>4957</v>
      </c>
      <c r="BH319" t="s">
        <v>4947</v>
      </c>
      <c r="BI319" t="s">
        <v>195</v>
      </c>
      <c r="BJ319" t="s">
        <v>195</v>
      </c>
      <c r="BK319" t="s">
        <v>3791</v>
      </c>
      <c r="BL319" t="s">
        <v>5049</v>
      </c>
      <c r="BM319" t="s">
        <v>4949</v>
      </c>
      <c r="BN319" t="s">
        <v>5444</v>
      </c>
      <c r="BO319" t="s">
        <v>4950</v>
      </c>
      <c r="BP319" s="440" t="str">
        <f t="shared" si="4"/>
        <v>WA.2378.EBA.957.101.B.521811</v>
      </c>
    </row>
    <row r="320" spans="1:68">
      <c r="A320" t="s">
        <v>5010</v>
      </c>
      <c r="B320" t="s">
        <v>4936</v>
      </c>
      <c r="C320" t="s">
        <v>4937</v>
      </c>
      <c r="D320" t="s">
        <v>3795</v>
      </c>
      <c r="E320" t="s">
        <v>197</v>
      </c>
      <c r="F320" t="s">
        <v>3812</v>
      </c>
      <c r="G320" t="s">
        <v>820</v>
      </c>
      <c r="H320" t="s">
        <v>4938</v>
      </c>
      <c r="I320">
        <v>9</v>
      </c>
      <c r="J320" t="s">
        <v>4939</v>
      </c>
      <c r="K320">
        <v>1</v>
      </c>
      <c r="L320" t="s">
        <v>805</v>
      </c>
      <c r="M320" t="s">
        <v>508</v>
      </c>
      <c r="N320" t="s">
        <v>158</v>
      </c>
      <c r="O320" t="s">
        <v>530</v>
      </c>
      <c r="P320" t="s">
        <v>8</v>
      </c>
      <c r="Q320" t="s">
        <v>4570</v>
      </c>
      <c r="R320" t="s">
        <v>4940</v>
      </c>
      <c r="S320" t="s">
        <v>195</v>
      </c>
      <c r="T320" t="s">
        <v>4570</v>
      </c>
      <c r="U320" t="s">
        <v>4570</v>
      </c>
      <c r="V320" t="s">
        <v>4951</v>
      </c>
      <c r="W320" t="s">
        <v>4496</v>
      </c>
      <c r="X320" t="s">
        <v>5448</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5011</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4944</v>
      </c>
      <c r="BF320" t="s">
        <v>4945</v>
      </c>
      <c r="BG320" t="s">
        <v>4957</v>
      </c>
      <c r="BH320" t="s">
        <v>4947</v>
      </c>
      <c r="BI320" t="s">
        <v>195</v>
      </c>
      <c r="BJ320" t="s">
        <v>195</v>
      </c>
      <c r="BK320" t="s">
        <v>3791</v>
      </c>
      <c r="BL320" t="s">
        <v>5446</v>
      </c>
      <c r="BM320" t="s">
        <v>4949</v>
      </c>
      <c r="BN320" t="s">
        <v>5444</v>
      </c>
      <c r="BO320" t="s">
        <v>4950</v>
      </c>
      <c r="BP320" s="440" t="str">
        <f t="shared" si="4"/>
        <v>WA.2378.EBA.957.101.B.521811</v>
      </c>
    </row>
    <row r="321" spans="1:68">
      <c r="A321" t="s">
        <v>5010</v>
      </c>
      <c r="B321" t="s">
        <v>4936</v>
      </c>
      <c r="C321" t="s">
        <v>4937</v>
      </c>
      <c r="D321" t="s">
        <v>3795</v>
      </c>
      <c r="E321" t="s">
        <v>197</v>
      </c>
      <c r="F321" t="s">
        <v>3812</v>
      </c>
      <c r="G321" t="s">
        <v>820</v>
      </c>
      <c r="H321" t="s">
        <v>4938</v>
      </c>
      <c r="I321">
        <v>9</v>
      </c>
      <c r="J321" t="s">
        <v>4959</v>
      </c>
      <c r="K321">
        <v>2</v>
      </c>
      <c r="L321" t="s">
        <v>805</v>
      </c>
      <c r="M321" t="s">
        <v>8</v>
      </c>
      <c r="N321" t="s">
        <v>1020</v>
      </c>
      <c r="O321" t="s">
        <v>530</v>
      </c>
      <c r="P321" t="s">
        <v>8</v>
      </c>
      <c r="Q321" t="s">
        <v>4570</v>
      </c>
      <c r="R321" t="s">
        <v>4940</v>
      </c>
      <c r="S321" t="s">
        <v>195</v>
      </c>
      <c r="T321" t="s">
        <v>4570</v>
      </c>
      <c r="U321" t="s">
        <v>4570</v>
      </c>
      <c r="V321" t="s">
        <v>4496</v>
      </c>
      <c r="W321" t="s">
        <v>4570</v>
      </c>
      <c r="X321" t="s">
        <v>5449</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5011</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4962</v>
      </c>
      <c r="BG321" t="s">
        <v>4963</v>
      </c>
      <c r="BH321" t="s">
        <v>4947</v>
      </c>
      <c r="BI321" t="s">
        <v>195</v>
      </c>
      <c r="BJ321" t="s">
        <v>195</v>
      </c>
      <c r="BK321" t="s">
        <v>3791</v>
      </c>
      <c r="BL321" t="s">
        <v>5049</v>
      </c>
      <c r="BM321" t="s">
        <v>4949</v>
      </c>
      <c r="BN321" t="s">
        <v>5444</v>
      </c>
      <c r="BO321" t="s">
        <v>4950</v>
      </c>
      <c r="BP321" s="440" t="str">
        <f t="shared" si="4"/>
        <v>WA.2378.EBA.958.101.A.521811</v>
      </c>
    </row>
    <row r="322" spans="1:68">
      <c r="A322" t="s">
        <v>5010</v>
      </c>
      <c r="B322" t="s">
        <v>4936</v>
      </c>
      <c r="C322" t="s">
        <v>4937</v>
      </c>
      <c r="D322" t="s">
        <v>3795</v>
      </c>
      <c r="E322" t="s">
        <v>197</v>
      </c>
      <c r="F322" t="s">
        <v>3812</v>
      </c>
      <c r="G322" t="s">
        <v>820</v>
      </c>
      <c r="H322" t="s">
        <v>4938</v>
      </c>
      <c r="I322">
        <v>9</v>
      </c>
      <c r="J322" t="s">
        <v>4959</v>
      </c>
      <c r="K322">
        <v>2</v>
      </c>
      <c r="L322" t="s">
        <v>805</v>
      </c>
      <c r="M322" t="s">
        <v>8</v>
      </c>
      <c r="N322" t="s">
        <v>1020</v>
      </c>
      <c r="O322" t="s">
        <v>530</v>
      </c>
      <c r="P322" t="s">
        <v>8</v>
      </c>
      <c r="Q322" t="s">
        <v>4570</v>
      </c>
      <c r="R322" t="s">
        <v>4940</v>
      </c>
      <c r="S322" t="s">
        <v>195</v>
      </c>
      <c r="T322" t="s">
        <v>4570</v>
      </c>
      <c r="U322" t="s">
        <v>4570</v>
      </c>
      <c r="V322" t="s">
        <v>4951</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5011</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4962</v>
      </c>
      <c r="BG322" t="s">
        <v>4963</v>
      </c>
      <c r="BH322" t="s">
        <v>4947</v>
      </c>
      <c r="BI322" t="s">
        <v>195</v>
      </c>
      <c r="BJ322" t="s">
        <v>195</v>
      </c>
      <c r="BK322" t="s">
        <v>3791</v>
      </c>
      <c r="BL322" t="s">
        <v>5450</v>
      </c>
      <c r="BM322" t="s">
        <v>4949</v>
      </c>
      <c r="BN322" t="s">
        <v>5444</v>
      </c>
      <c r="BO322" t="s">
        <v>4950</v>
      </c>
      <c r="BP322" s="440" t="str">
        <f t="shared" ref="BP322:BP385" si="5">_xlfn.TEXTJOIN(".",TRUE,D322,E322,F322,J322,L322,M322,O322)</f>
        <v>WA.2378.EBA.958.101.A.521811</v>
      </c>
    </row>
    <row r="323" spans="1:68">
      <c r="A323" t="s">
        <v>5010</v>
      </c>
      <c r="B323" t="s">
        <v>4936</v>
      </c>
      <c r="C323" t="s">
        <v>4937</v>
      </c>
      <c r="D323" t="s">
        <v>3795</v>
      </c>
      <c r="E323" t="s">
        <v>197</v>
      </c>
      <c r="F323" t="s">
        <v>3812</v>
      </c>
      <c r="G323" t="s">
        <v>820</v>
      </c>
      <c r="H323" t="s">
        <v>4938</v>
      </c>
      <c r="I323">
        <v>9</v>
      </c>
      <c r="J323" t="s">
        <v>4959</v>
      </c>
      <c r="K323">
        <v>2</v>
      </c>
      <c r="L323" t="s">
        <v>1098</v>
      </c>
      <c r="M323" t="s">
        <v>8</v>
      </c>
      <c r="N323" t="s">
        <v>1101</v>
      </c>
      <c r="O323" t="s">
        <v>530</v>
      </c>
      <c r="P323" t="s">
        <v>8</v>
      </c>
      <c r="Q323" t="s">
        <v>4570</v>
      </c>
      <c r="R323" t="s">
        <v>4940</v>
      </c>
      <c r="S323" t="s">
        <v>195</v>
      </c>
      <c r="T323" t="s">
        <v>4570</v>
      </c>
      <c r="U323" t="s">
        <v>4570</v>
      </c>
      <c r="V323" t="s">
        <v>4496</v>
      </c>
      <c r="W323" t="s">
        <v>4570</v>
      </c>
      <c r="X323" t="s">
        <v>5451</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5011</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5452</v>
      </c>
      <c r="BG323" t="s">
        <v>5453</v>
      </c>
      <c r="BH323" t="s">
        <v>4947</v>
      </c>
      <c r="BI323" t="s">
        <v>195</v>
      </c>
      <c r="BJ323" t="s">
        <v>195</v>
      </c>
      <c r="BK323" t="s">
        <v>3791</v>
      </c>
      <c r="BL323" t="s">
        <v>5049</v>
      </c>
      <c r="BM323" t="s">
        <v>4949</v>
      </c>
      <c r="BN323" t="s">
        <v>5444</v>
      </c>
      <c r="BO323" t="s">
        <v>4950</v>
      </c>
      <c r="BP323" s="440" t="str">
        <f t="shared" si="5"/>
        <v>WA.2378.EBA.958.103.A.521811</v>
      </c>
    </row>
    <row r="324" spans="1:68">
      <c r="A324" t="s">
        <v>5010</v>
      </c>
      <c r="B324" t="s">
        <v>4936</v>
      </c>
      <c r="C324" t="s">
        <v>4937</v>
      </c>
      <c r="D324" t="s">
        <v>3795</v>
      </c>
      <c r="E324" t="s">
        <v>197</v>
      </c>
      <c r="F324" t="s">
        <v>3812</v>
      </c>
      <c r="G324" t="s">
        <v>820</v>
      </c>
      <c r="H324" t="s">
        <v>4938</v>
      </c>
      <c r="I324">
        <v>9</v>
      </c>
      <c r="J324" t="s">
        <v>4959</v>
      </c>
      <c r="K324">
        <v>2</v>
      </c>
      <c r="L324" t="s">
        <v>1098</v>
      </c>
      <c r="M324" t="s">
        <v>8</v>
      </c>
      <c r="N324" t="s">
        <v>1101</v>
      </c>
      <c r="O324" t="s">
        <v>530</v>
      </c>
      <c r="P324" t="s">
        <v>8</v>
      </c>
      <c r="Q324" t="s">
        <v>4570</v>
      </c>
      <c r="R324" t="s">
        <v>4940</v>
      </c>
      <c r="S324" t="s">
        <v>195</v>
      </c>
      <c r="T324" t="s">
        <v>4570</v>
      </c>
      <c r="U324" t="s">
        <v>4570</v>
      </c>
      <c r="V324" t="s">
        <v>4951</v>
      </c>
      <c r="W324" t="s">
        <v>4496</v>
      </c>
      <c r="X324" t="s">
        <v>5454</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5011</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5452</v>
      </c>
      <c r="BG324" t="s">
        <v>5453</v>
      </c>
      <c r="BH324" t="s">
        <v>4947</v>
      </c>
      <c r="BI324" t="s">
        <v>195</v>
      </c>
      <c r="BJ324" t="s">
        <v>195</v>
      </c>
      <c r="BK324" t="s">
        <v>3791</v>
      </c>
      <c r="BL324" t="s">
        <v>5450</v>
      </c>
      <c r="BM324" t="s">
        <v>4949</v>
      </c>
      <c r="BN324" t="s">
        <v>5444</v>
      </c>
      <c r="BO324" t="s">
        <v>4950</v>
      </c>
      <c r="BP324" s="440" t="str">
        <f t="shared" si="5"/>
        <v>WA.2378.EBA.958.103.A.521811</v>
      </c>
    </row>
    <row r="325" spans="1:68">
      <c r="A325" t="s">
        <v>5010</v>
      </c>
      <c r="B325" t="s">
        <v>4936</v>
      </c>
      <c r="C325" t="s">
        <v>4937</v>
      </c>
      <c r="D325" t="s">
        <v>3795</v>
      </c>
      <c r="E325" t="s">
        <v>197</v>
      </c>
      <c r="F325" t="s">
        <v>3812</v>
      </c>
      <c r="G325" t="s">
        <v>820</v>
      </c>
      <c r="H325" t="s">
        <v>4938</v>
      </c>
      <c r="I325">
        <v>9</v>
      </c>
      <c r="J325" t="s">
        <v>4959</v>
      </c>
      <c r="K325">
        <v>2</v>
      </c>
      <c r="L325" t="s">
        <v>1111</v>
      </c>
      <c r="M325" t="s">
        <v>8</v>
      </c>
      <c r="N325" t="s">
        <v>72</v>
      </c>
      <c r="O325" t="s">
        <v>530</v>
      </c>
      <c r="P325" t="s">
        <v>8</v>
      </c>
      <c r="Q325" t="s">
        <v>4570</v>
      </c>
      <c r="R325" t="s">
        <v>4940</v>
      </c>
      <c r="S325" t="s">
        <v>195</v>
      </c>
      <c r="T325" t="s">
        <v>4570</v>
      </c>
      <c r="U325" t="s">
        <v>4570</v>
      </c>
      <c r="V325" t="s">
        <v>4496</v>
      </c>
      <c r="W325" t="s">
        <v>4570</v>
      </c>
      <c r="X325" t="s">
        <v>5455</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5011</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4967</v>
      </c>
      <c r="BG325" t="s">
        <v>4968</v>
      </c>
      <c r="BH325" t="s">
        <v>4947</v>
      </c>
      <c r="BI325" t="s">
        <v>195</v>
      </c>
      <c r="BJ325" t="s">
        <v>195</v>
      </c>
      <c r="BK325" t="s">
        <v>3791</v>
      </c>
      <c r="BL325" t="s">
        <v>5049</v>
      </c>
      <c r="BM325" t="s">
        <v>4949</v>
      </c>
      <c r="BN325" t="s">
        <v>5444</v>
      </c>
      <c r="BO325" t="s">
        <v>4950</v>
      </c>
      <c r="BP325" s="440" t="str">
        <f t="shared" si="5"/>
        <v>WA.2378.EBA.958.111.A.521811</v>
      </c>
    </row>
    <row r="326" spans="1:68">
      <c r="A326" t="s">
        <v>5010</v>
      </c>
      <c r="B326" t="s">
        <v>4936</v>
      </c>
      <c r="C326" t="s">
        <v>4937</v>
      </c>
      <c r="D326" t="s">
        <v>3795</v>
      </c>
      <c r="E326" t="s">
        <v>197</v>
      </c>
      <c r="F326" t="s">
        <v>3812</v>
      </c>
      <c r="G326" t="s">
        <v>820</v>
      </c>
      <c r="H326" t="s">
        <v>4938</v>
      </c>
      <c r="I326">
        <v>9</v>
      </c>
      <c r="J326" t="s">
        <v>4959</v>
      </c>
      <c r="K326">
        <v>2</v>
      </c>
      <c r="L326" t="s">
        <v>1111</v>
      </c>
      <c r="M326" t="s">
        <v>8</v>
      </c>
      <c r="N326" t="s">
        <v>72</v>
      </c>
      <c r="O326" t="s">
        <v>530</v>
      </c>
      <c r="P326" t="s">
        <v>8</v>
      </c>
      <c r="Q326" t="s">
        <v>4570</v>
      </c>
      <c r="R326" t="s">
        <v>4940</v>
      </c>
      <c r="S326" t="s">
        <v>195</v>
      </c>
      <c r="T326" t="s">
        <v>4570</v>
      </c>
      <c r="U326" t="s">
        <v>4570</v>
      </c>
      <c r="V326" t="s">
        <v>4951</v>
      </c>
      <c r="W326" t="s">
        <v>4496</v>
      </c>
      <c r="X326" t="s">
        <v>5456</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5011</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4967</v>
      </c>
      <c r="BG326" t="s">
        <v>4968</v>
      </c>
      <c r="BH326" t="s">
        <v>4947</v>
      </c>
      <c r="BI326" t="s">
        <v>195</v>
      </c>
      <c r="BJ326" t="s">
        <v>195</v>
      </c>
      <c r="BK326" t="s">
        <v>3791</v>
      </c>
      <c r="BL326" t="s">
        <v>5450</v>
      </c>
      <c r="BM326" t="s">
        <v>4949</v>
      </c>
      <c r="BN326" t="s">
        <v>5444</v>
      </c>
      <c r="BO326" t="s">
        <v>4950</v>
      </c>
      <c r="BP326" s="440" t="str">
        <f t="shared" si="5"/>
        <v>WA.2378.EBA.958.111.A.521811</v>
      </c>
    </row>
    <row r="327" spans="1:68">
      <c r="A327" t="s">
        <v>5010</v>
      </c>
      <c r="B327" t="s">
        <v>4936</v>
      </c>
      <c r="C327" t="s">
        <v>4937</v>
      </c>
      <c r="D327" t="s">
        <v>3795</v>
      </c>
      <c r="E327" t="s">
        <v>197</v>
      </c>
      <c r="F327" t="s">
        <v>3812</v>
      </c>
      <c r="G327" t="s">
        <v>820</v>
      </c>
      <c r="H327" t="s">
        <v>4938</v>
      </c>
      <c r="I327">
        <v>9</v>
      </c>
      <c r="J327" t="s">
        <v>4959</v>
      </c>
      <c r="K327">
        <v>2</v>
      </c>
      <c r="L327" t="s">
        <v>1111</v>
      </c>
      <c r="M327" t="s">
        <v>508</v>
      </c>
      <c r="N327" t="s">
        <v>74</v>
      </c>
      <c r="O327" t="s">
        <v>530</v>
      </c>
      <c r="P327" t="s">
        <v>8</v>
      </c>
      <c r="Q327" t="s">
        <v>4570</v>
      </c>
      <c r="R327" t="s">
        <v>4940</v>
      </c>
      <c r="S327" t="s">
        <v>195</v>
      </c>
      <c r="T327" t="s">
        <v>4570</v>
      </c>
      <c r="U327" t="s">
        <v>4570</v>
      </c>
      <c r="V327" t="s">
        <v>4496</v>
      </c>
      <c r="W327" t="s">
        <v>4570</v>
      </c>
      <c r="X327" t="s">
        <v>5457</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5011</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4967</v>
      </c>
      <c r="BG327" t="s">
        <v>4972</v>
      </c>
      <c r="BH327" t="s">
        <v>4947</v>
      </c>
      <c r="BI327" t="s">
        <v>195</v>
      </c>
      <c r="BJ327" t="s">
        <v>195</v>
      </c>
      <c r="BK327" t="s">
        <v>3791</v>
      </c>
      <c r="BL327" t="s">
        <v>5049</v>
      </c>
      <c r="BM327" t="s">
        <v>4949</v>
      </c>
      <c r="BN327" t="s">
        <v>5444</v>
      </c>
      <c r="BO327" t="s">
        <v>4950</v>
      </c>
      <c r="BP327" s="440" t="str">
        <f t="shared" si="5"/>
        <v>WA.2378.EBA.958.111.B.521811</v>
      </c>
    </row>
    <row r="328" spans="1:68">
      <c r="A328" t="s">
        <v>5010</v>
      </c>
      <c r="B328" t="s">
        <v>4936</v>
      </c>
      <c r="C328" t="s">
        <v>4937</v>
      </c>
      <c r="D328" t="s">
        <v>3795</v>
      </c>
      <c r="E328" t="s">
        <v>197</v>
      </c>
      <c r="F328" t="s">
        <v>3812</v>
      </c>
      <c r="G328" t="s">
        <v>820</v>
      </c>
      <c r="H328" t="s">
        <v>4938</v>
      </c>
      <c r="I328">
        <v>9</v>
      </c>
      <c r="J328" t="s">
        <v>4959</v>
      </c>
      <c r="K328">
        <v>2</v>
      </c>
      <c r="L328" t="s">
        <v>1111</v>
      </c>
      <c r="M328" t="s">
        <v>508</v>
      </c>
      <c r="N328" t="s">
        <v>74</v>
      </c>
      <c r="O328" t="s">
        <v>530</v>
      </c>
      <c r="P328" t="s">
        <v>8</v>
      </c>
      <c r="Q328" t="s">
        <v>4570</v>
      </c>
      <c r="R328" t="s">
        <v>4940</v>
      </c>
      <c r="S328" t="s">
        <v>195</v>
      </c>
      <c r="T328" t="s">
        <v>4570</v>
      </c>
      <c r="U328" t="s">
        <v>4570</v>
      </c>
      <c r="V328" t="s">
        <v>4951</v>
      </c>
      <c r="W328" t="s">
        <v>4496</v>
      </c>
      <c r="X328" t="s">
        <v>5458</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5011</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4967</v>
      </c>
      <c r="BG328" t="s">
        <v>4972</v>
      </c>
      <c r="BH328" t="s">
        <v>4947</v>
      </c>
      <c r="BI328" t="s">
        <v>195</v>
      </c>
      <c r="BJ328" t="s">
        <v>195</v>
      </c>
      <c r="BK328" t="s">
        <v>3791</v>
      </c>
      <c r="BL328" t="s">
        <v>5450</v>
      </c>
      <c r="BM328" t="s">
        <v>4949</v>
      </c>
      <c r="BN328" t="s">
        <v>5444</v>
      </c>
      <c r="BO328" t="s">
        <v>4950</v>
      </c>
      <c r="BP328" s="440" t="str">
        <f t="shared" si="5"/>
        <v>WA.2378.EBA.958.111.B.521811</v>
      </c>
    </row>
    <row r="329" spans="1:68">
      <c r="A329" t="s">
        <v>5010</v>
      </c>
      <c r="B329" t="s">
        <v>4936</v>
      </c>
      <c r="C329" t="s">
        <v>4937</v>
      </c>
      <c r="D329" t="s">
        <v>3795</v>
      </c>
      <c r="E329" t="s">
        <v>197</v>
      </c>
      <c r="F329" t="s">
        <v>3812</v>
      </c>
      <c r="G329" t="s">
        <v>820</v>
      </c>
      <c r="H329" t="s">
        <v>4938</v>
      </c>
      <c r="I329">
        <v>9</v>
      </c>
      <c r="J329" t="s">
        <v>4974</v>
      </c>
      <c r="K329">
        <v>1</v>
      </c>
      <c r="L329" t="s">
        <v>805</v>
      </c>
      <c r="M329" t="s">
        <v>8</v>
      </c>
      <c r="N329" t="s">
        <v>159</v>
      </c>
      <c r="O329" t="s">
        <v>530</v>
      </c>
      <c r="P329" t="s">
        <v>8</v>
      </c>
      <c r="Q329" t="s">
        <v>4570</v>
      </c>
      <c r="R329" t="s">
        <v>4940</v>
      </c>
      <c r="S329" t="s">
        <v>195</v>
      </c>
      <c r="T329" t="s">
        <v>4570</v>
      </c>
      <c r="U329" t="s">
        <v>4570</v>
      </c>
      <c r="V329" t="s">
        <v>4496</v>
      </c>
      <c r="W329" t="s">
        <v>4570</v>
      </c>
      <c r="X329" t="s">
        <v>5459</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5011</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4977</v>
      </c>
      <c r="BF329" t="s">
        <v>4978</v>
      </c>
      <c r="BG329" t="s">
        <v>4979</v>
      </c>
      <c r="BH329" t="s">
        <v>4947</v>
      </c>
      <c r="BI329" t="s">
        <v>195</v>
      </c>
      <c r="BJ329" t="s">
        <v>195</v>
      </c>
      <c r="BK329" t="s">
        <v>3791</v>
      </c>
      <c r="BL329" t="s">
        <v>5049</v>
      </c>
      <c r="BM329" t="s">
        <v>4949</v>
      </c>
      <c r="BN329" t="s">
        <v>5444</v>
      </c>
      <c r="BO329" t="s">
        <v>4950</v>
      </c>
      <c r="BP329" s="440" t="str">
        <f t="shared" si="5"/>
        <v>WA.2378.EBA.960.101.A.521811</v>
      </c>
    </row>
    <row r="330" spans="1:68">
      <c r="A330" t="s">
        <v>5010</v>
      </c>
      <c r="B330" t="s">
        <v>4936</v>
      </c>
      <c r="C330" t="s">
        <v>4937</v>
      </c>
      <c r="D330" t="s">
        <v>3795</v>
      </c>
      <c r="E330" t="s">
        <v>197</v>
      </c>
      <c r="F330" t="s">
        <v>3812</v>
      </c>
      <c r="G330" t="s">
        <v>820</v>
      </c>
      <c r="H330" t="s">
        <v>4938</v>
      </c>
      <c r="I330">
        <v>9</v>
      </c>
      <c r="J330" t="s">
        <v>4974</v>
      </c>
      <c r="K330">
        <v>1</v>
      </c>
      <c r="L330" t="s">
        <v>805</v>
      </c>
      <c r="M330" t="s">
        <v>8</v>
      </c>
      <c r="N330" t="s">
        <v>159</v>
      </c>
      <c r="O330" t="s">
        <v>530</v>
      </c>
      <c r="P330" t="s">
        <v>8</v>
      </c>
      <c r="Q330" t="s">
        <v>4570</v>
      </c>
      <c r="R330" t="s">
        <v>4940</v>
      </c>
      <c r="S330" t="s">
        <v>195</v>
      </c>
      <c r="T330" t="s">
        <v>4570</v>
      </c>
      <c r="U330" t="s">
        <v>4570</v>
      </c>
      <c r="V330" t="s">
        <v>4951</v>
      </c>
      <c r="W330" t="s">
        <v>4496</v>
      </c>
      <c r="X330" t="s">
        <v>5460</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5011</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4977</v>
      </c>
      <c r="BF330" t="s">
        <v>4978</v>
      </c>
      <c r="BG330" t="s">
        <v>4979</v>
      </c>
      <c r="BH330" t="s">
        <v>4947</v>
      </c>
      <c r="BI330" t="s">
        <v>195</v>
      </c>
      <c r="BJ330" t="s">
        <v>195</v>
      </c>
      <c r="BK330" t="s">
        <v>3791</v>
      </c>
      <c r="BL330" t="s">
        <v>5446</v>
      </c>
      <c r="BM330" t="s">
        <v>4949</v>
      </c>
      <c r="BN330" t="s">
        <v>5444</v>
      </c>
      <c r="BO330" t="s">
        <v>4950</v>
      </c>
      <c r="BP330" s="440" t="str">
        <f t="shared" si="5"/>
        <v>WA.2378.EBA.960.101.A.521811</v>
      </c>
    </row>
    <row r="331" spans="1:68">
      <c r="A331" t="s">
        <v>5010</v>
      </c>
      <c r="B331" t="s">
        <v>4936</v>
      </c>
      <c r="C331" t="s">
        <v>4937</v>
      </c>
      <c r="D331" t="s">
        <v>3795</v>
      </c>
      <c r="E331" t="s">
        <v>197</v>
      </c>
      <c r="F331" t="s">
        <v>3812</v>
      </c>
      <c r="G331" t="s">
        <v>820</v>
      </c>
      <c r="H331" t="s">
        <v>4938</v>
      </c>
      <c r="I331">
        <v>9</v>
      </c>
      <c r="J331" t="s">
        <v>4974</v>
      </c>
      <c r="K331">
        <v>1</v>
      </c>
      <c r="L331" t="s">
        <v>805</v>
      </c>
      <c r="M331" t="s">
        <v>508</v>
      </c>
      <c r="N331" t="s">
        <v>160</v>
      </c>
      <c r="O331" t="s">
        <v>530</v>
      </c>
      <c r="P331" t="s">
        <v>8</v>
      </c>
      <c r="Q331" t="s">
        <v>4570</v>
      </c>
      <c r="R331" t="s">
        <v>4940</v>
      </c>
      <c r="S331" t="s">
        <v>195</v>
      </c>
      <c r="T331" t="s">
        <v>4570</v>
      </c>
      <c r="U331" t="s">
        <v>4570</v>
      </c>
      <c r="V331" t="s">
        <v>4496</v>
      </c>
      <c r="W331" t="s">
        <v>4570</v>
      </c>
      <c r="X331" t="s">
        <v>5461</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5011</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4977</v>
      </c>
      <c r="BF331" t="s">
        <v>4978</v>
      </c>
      <c r="BG331" t="s">
        <v>4983</v>
      </c>
      <c r="BH331" t="s">
        <v>4947</v>
      </c>
      <c r="BI331" t="s">
        <v>195</v>
      </c>
      <c r="BJ331" t="s">
        <v>195</v>
      </c>
      <c r="BK331" t="s">
        <v>3791</v>
      </c>
      <c r="BL331" t="s">
        <v>5049</v>
      </c>
      <c r="BM331" t="s">
        <v>4949</v>
      </c>
      <c r="BN331" t="s">
        <v>5444</v>
      </c>
      <c r="BO331" t="s">
        <v>4950</v>
      </c>
      <c r="BP331" s="440" t="str">
        <f t="shared" si="5"/>
        <v>WA.2378.EBA.960.101.B.521811</v>
      </c>
    </row>
    <row r="332" spans="1:68">
      <c r="A332" t="s">
        <v>5010</v>
      </c>
      <c r="B332" t="s">
        <v>4936</v>
      </c>
      <c r="C332" t="s">
        <v>4937</v>
      </c>
      <c r="D332" t="s">
        <v>3795</v>
      </c>
      <c r="E332" t="s">
        <v>197</v>
      </c>
      <c r="F332" t="s">
        <v>3812</v>
      </c>
      <c r="G332" t="s">
        <v>820</v>
      </c>
      <c r="H332" t="s">
        <v>4938</v>
      </c>
      <c r="I332">
        <v>9</v>
      </c>
      <c r="J332" t="s">
        <v>4974</v>
      </c>
      <c r="K332">
        <v>1</v>
      </c>
      <c r="L332" t="s">
        <v>805</v>
      </c>
      <c r="M332" t="s">
        <v>508</v>
      </c>
      <c r="N332" t="s">
        <v>160</v>
      </c>
      <c r="O332" t="s">
        <v>530</v>
      </c>
      <c r="P332" t="s">
        <v>8</v>
      </c>
      <c r="Q332" t="s">
        <v>4570</v>
      </c>
      <c r="R332" t="s">
        <v>4940</v>
      </c>
      <c r="S332" t="s">
        <v>195</v>
      </c>
      <c r="T332" t="s">
        <v>4570</v>
      </c>
      <c r="U332" t="s">
        <v>4570</v>
      </c>
      <c r="V332" t="s">
        <v>4951</v>
      </c>
      <c r="W332" t="s">
        <v>4496</v>
      </c>
      <c r="X332" t="s">
        <v>5462</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5011</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4977</v>
      </c>
      <c r="BF332" t="s">
        <v>4978</v>
      </c>
      <c r="BG332" t="s">
        <v>4983</v>
      </c>
      <c r="BH332" t="s">
        <v>4947</v>
      </c>
      <c r="BI332" t="s">
        <v>195</v>
      </c>
      <c r="BJ332" t="s">
        <v>195</v>
      </c>
      <c r="BK332" t="s">
        <v>3791</v>
      </c>
      <c r="BL332" t="s">
        <v>5446</v>
      </c>
      <c r="BM332" t="s">
        <v>4949</v>
      </c>
      <c r="BN332" t="s">
        <v>5444</v>
      </c>
      <c r="BO332" t="s">
        <v>4950</v>
      </c>
      <c r="BP332" s="440" t="str">
        <f t="shared" si="5"/>
        <v>WA.2378.EBA.960.101.B.521811</v>
      </c>
    </row>
    <row r="333" spans="1:68">
      <c r="A333" t="s">
        <v>5010</v>
      </c>
      <c r="B333" t="s">
        <v>4936</v>
      </c>
      <c r="C333" t="s">
        <v>4937</v>
      </c>
      <c r="D333" t="s">
        <v>3795</v>
      </c>
      <c r="E333" t="s">
        <v>197</v>
      </c>
      <c r="F333" t="s">
        <v>3812</v>
      </c>
      <c r="G333" t="s">
        <v>820</v>
      </c>
      <c r="H333" t="s">
        <v>4938</v>
      </c>
      <c r="I333">
        <v>9</v>
      </c>
      <c r="J333" t="s">
        <v>4974</v>
      </c>
      <c r="K333">
        <v>1</v>
      </c>
      <c r="L333" t="s">
        <v>1081</v>
      </c>
      <c r="M333" t="s">
        <v>8</v>
      </c>
      <c r="N333" t="s">
        <v>161</v>
      </c>
      <c r="O333" t="s">
        <v>530</v>
      </c>
      <c r="P333" t="s">
        <v>8</v>
      </c>
      <c r="Q333" t="s">
        <v>4570</v>
      </c>
      <c r="R333" t="s">
        <v>4940</v>
      </c>
      <c r="S333" t="s">
        <v>195</v>
      </c>
      <c r="T333" t="s">
        <v>4570</v>
      </c>
      <c r="U333" t="s">
        <v>4570</v>
      </c>
      <c r="V333" t="s">
        <v>4496</v>
      </c>
      <c r="W333" t="s">
        <v>4570</v>
      </c>
      <c r="X333" t="s">
        <v>5463</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5011</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4977</v>
      </c>
      <c r="BF333" t="s">
        <v>4987</v>
      </c>
      <c r="BG333" t="s">
        <v>4988</v>
      </c>
      <c r="BH333" t="s">
        <v>4947</v>
      </c>
      <c r="BI333" t="s">
        <v>195</v>
      </c>
      <c r="BJ333" t="s">
        <v>195</v>
      </c>
      <c r="BK333" t="s">
        <v>3791</v>
      </c>
      <c r="BL333" t="s">
        <v>5049</v>
      </c>
      <c r="BM333" t="s">
        <v>4949</v>
      </c>
      <c r="BN333" t="s">
        <v>5444</v>
      </c>
      <c r="BO333" t="s">
        <v>4950</v>
      </c>
      <c r="BP333" s="440" t="str">
        <f t="shared" si="5"/>
        <v>WA.2378.EBA.960.102.A.521811</v>
      </c>
    </row>
    <row r="334" spans="1:68">
      <c r="A334" t="s">
        <v>5010</v>
      </c>
      <c r="B334" t="s">
        <v>4936</v>
      </c>
      <c r="C334" t="s">
        <v>4937</v>
      </c>
      <c r="D334" t="s">
        <v>3795</v>
      </c>
      <c r="E334" t="s">
        <v>197</v>
      </c>
      <c r="F334" t="s">
        <v>3812</v>
      </c>
      <c r="G334" t="s">
        <v>820</v>
      </c>
      <c r="H334" t="s">
        <v>4938</v>
      </c>
      <c r="I334">
        <v>9</v>
      </c>
      <c r="J334" t="s">
        <v>4974</v>
      </c>
      <c r="K334">
        <v>1</v>
      </c>
      <c r="L334" t="s">
        <v>1081</v>
      </c>
      <c r="M334" t="s">
        <v>8</v>
      </c>
      <c r="N334" t="s">
        <v>161</v>
      </c>
      <c r="O334" t="s">
        <v>530</v>
      </c>
      <c r="P334" t="s">
        <v>8</v>
      </c>
      <c r="Q334" t="s">
        <v>4570</v>
      </c>
      <c r="R334" t="s">
        <v>4940</v>
      </c>
      <c r="S334" t="s">
        <v>195</v>
      </c>
      <c r="T334" t="s">
        <v>4570</v>
      </c>
      <c r="U334" t="s">
        <v>4570</v>
      </c>
      <c r="V334" t="s">
        <v>4951</v>
      </c>
      <c r="W334" t="s">
        <v>4496</v>
      </c>
      <c r="X334" t="s">
        <v>5464</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5011</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4977</v>
      </c>
      <c r="BF334" t="s">
        <v>4987</v>
      </c>
      <c r="BG334" t="s">
        <v>4988</v>
      </c>
      <c r="BH334" t="s">
        <v>4947</v>
      </c>
      <c r="BI334" t="s">
        <v>195</v>
      </c>
      <c r="BJ334" t="s">
        <v>195</v>
      </c>
      <c r="BK334" t="s">
        <v>3791</v>
      </c>
      <c r="BL334" t="s">
        <v>5446</v>
      </c>
      <c r="BM334" t="s">
        <v>4949</v>
      </c>
      <c r="BN334" t="s">
        <v>5444</v>
      </c>
      <c r="BO334" t="s">
        <v>4950</v>
      </c>
      <c r="BP334" s="440" t="str">
        <f t="shared" si="5"/>
        <v>WA.2378.EBA.960.102.A.521811</v>
      </c>
    </row>
    <row r="335" spans="1:68">
      <c r="A335" t="s">
        <v>5010</v>
      </c>
      <c r="B335" t="s">
        <v>4936</v>
      </c>
      <c r="C335" t="s">
        <v>4937</v>
      </c>
      <c r="D335" t="s">
        <v>3795</v>
      </c>
      <c r="E335" t="s">
        <v>197</v>
      </c>
      <c r="F335" t="s">
        <v>3812</v>
      </c>
      <c r="G335" t="s">
        <v>820</v>
      </c>
      <c r="H335" t="s">
        <v>4938</v>
      </c>
      <c r="I335">
        <v>9</v>
      </c>
      <c r="J335" t="s">
        <v>4974</v>
      </c>
      <c r="K335">
        <v>1</v>
      </c>
      <c r="L335" t="s">
        <v>1081</v>
      </c>
      <c r="M335" t="s">
        <v>508</v>
      </c>
      <c r="N335" t="s">
        <v>1235</v>
      </c>
      <c r="O335" t="s">
        <v>530</v>
      </c>
      <c r="P335" t="s">
        <v>8</v>
      </c>
      <c r="Q335" t="s">
        <v>4570</v>
      </c>
      <c r="R335" t="s">
        <v>4940</v>
      </c>
      <c r="S335" t="s">
        <v>195</v>
      </c>
      <c r="T335" t="s">
        <v>4570</v>
      </c>
      <c r="U335" t="s">
        <v>4570</v>
      </c>
      <c r="V335" t="s">
        <v>4496</v>
      </c>
      <c r="W335" t="s">
        <v>4570</v>
      </c>
      <c r="X335" t="s">
        <v>5465</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5011</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4977</v>
      </c>
      <c r="BF335" t="s">
        <v>4987</v>
      </c>
      <c r="BG335" t="s">
        <v>4992</v>
      </c>
      <c r="BH335" t="s">
        <v>4947</v>
      </c>
      <c r="BI335" t="s">
        <v>195</v>
      </c>
      <c r="BJ335" t="s">
        <v>195</v>
      </c>
      <c r="BK335" t="s">
        <v>3791</v>
      </c>
      <c r="BL335" t="s">
        <v>5049</v>
      </c>
      <c r="BM335" t="s">
        <v>4949</v>
      </c>
      <c r="BN335" t="s">
        <v>5444</v>
      </c>
      <c r="BO335" t="s">
        <v>4950</v>
      </c>
      <c r="BP335" s="440" t="str">
        <f t="shared" si="5"/>
        <v>WA.2378.EBA.960.102.B.521811</v>
      </c>
    </row>
    <row r="336" spans="1:68">
      <c r="A336" t="s">
        <v>5010</v>
      </c>
      <c r="B336" t="s">
        <v>4936</v>
      </c>
      <c r="C336" t="s">
        <v>4937</v>
      </c>
      <c r="D336" t="s">
        <v>3795</v>
      </c>
      <c r="E336" t="s">
        <v>197</v>
      </c>
      <c r="F336" t="s">
        <v>3812</v>
      </c>
      <c r="G336" t="s">
        <v>820</v>
      </c>
      <c r="H336" t="s">
        <v>4938</v>
      </c>
      <c r="I336">
        <v>9</v>
      </c>
      <c r="J336" t="s">
        <v>4974</v>
      </c>
      <c r="K336">
        <v>1</v>
      </c>
      <c r="L336" t="s">
        <v>1081</v>
      </c>
      <c r="M336" t="s">
        <v>508</v>
      </c>
      <c r="N336" t="s">
        <v>1235</v>
      </c>
      <c r="O336" t="s">
        <v>530</v>
      </c>
      <c r="P336" t="s">
        <v>8</v>
      </c>
      <c r="Q336" t="s">
        <v>4570</v>
      </c>
      <c r="R336" t="s">
        <v>4940</v>
      </c>
      <c r="S336" t="s">
        <v>195</v>
      </c>
      <c r="T336" t="s">
        <v>4570</v>
      </c>
      <c r="U336" t="s">
        <v>4570</v>
      </c>
      <c r="V336" t="s">
        <v>4951</v>
      </c>
      <c r="W336" t="s">
        <v>4496</v>
      </c>
      <c r="X336" t="s">
        <v>5466</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5011</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4977</v>
      </c>
      <c r="BF336" t="s">
        <v>4987</v>
      </c>
      <c r="BG336" t="s">
        <v>4992</v>
      </c>
      <c r="BH336" t="s">
        <v>4947</v>
      </c>
      <c r="BI336" t="s">
        <v>195</v>
      </c>
      <c r="BJ336" t="s">
        <v>195</v>
      </c>
      <c r="BK336" t="s">
        <v>3791</v>
      </c>
      <c r="BL336" t="s">
        <v>5446</v>
      </c>
      <c r="BM336" t="s">
        <v>4949</v>
      </c>
      <c r="BN336" t="s">
        <v>5444</v>
      </c>
      <c r="BO336" t="s">
        <v>4950</v>
      </c>
      <c r="BP336" s="440" t="str">
        <f t="shared" si="5"/>
        <v>WA.2378.EBA.960.102.B.521811</v>
      </c>
    </row>
    <row r="337" spans="1:68">
      <c r="A337" t="s">
        <v>5010</v>
      </c>
      <c r="B337" t="s">
        <v>4936</v>
      </c>
      <c r="C337" t="s">
        <v>4937</v>
      </c>
      <c r="D337" t="s">
        <v>3795</v>
      </c>
      <c r="E337" t="s">
        <v>197</v>
      </c>
      <c r="F337" t="s">
        <v>3812</v>
      </c>
      <c r="G337" t="s">
        <v>820</v>
      </c>
      <c r="H337" t="s">
        <v>4938</v>
      </c>
      <c r="I337">
        <v>9</v>
      </c>
      <c r="J337" t="s">
        <v>5469</v>
      </c>
      <c r="K337">
        <v>1</v>
      </c>
      <c r="L337" t="s">
        <v>805</v>
      </c>
      <c r="M337" t="s">
        <v>508</v>
      </c>
      <c r="N337" t="s">
        <v>134</v>
      </c>
      <c r="O337" t="s">
        <v>530</v>
      </c>
      <c r="P337" t="s">
        <v>8</v>
      </c>
      <c r="Q337" t="s">
        <v>4570</v>
      </c>
      <c r="R337" t="s">
        <v>4940</v>
      </c>
      <c r="S337" t="s">
        <v>195</v>
      </c>
      <c r="T337" t="s">
        <v>4570</v>
      </c>
      <c r="U337" t="s">
        <v>4570</v>
      </c>
      <c r="V337" t="s">
        <v>4496</v>
      </c>
      <c r="W337" t="s">
        <v>4570</v>
      </c>
      <c r="X337" t="s">
        <v>5470</v>
      </c>
      <c r="Y337" t="s">
        <v>5471</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5011</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5472</v>
      </c>
      <c r="BG337" t="s">
        <v>5473</v>
      </c>
      <c r="BH337" t="s">
        <v>4947</v>
      </c>
      <c r="BI337" t="s">
        <v>195</v>
      </c>
      <c r="BJ337" t="s">
        <v>195</v>
      </c>
      <c r="BK337" t="s">
        <v>3791</v>
      </c>
      <c r="BL337" t="s">
        <v>5474</v>
      </c>
      <c r="BM337" t="s">
        <v>4949</v>
      </c>
      <c r="BN337" t="s">
        <v>5444</v>
      </c>
      <c r="BO337" t="s">
        <v>4950</v>
      </c>
      <c r="BP337" s="440" t="str">
        <f t="shared" si="5"/>
        <v>WA.2378.EBA.962.101.B.521811</v>
      </c>
    </row>
    <row r="338" spans="1:68">
      <c r="A338" t="s">
        <v>5010</v>
      </c>
      <c r="B338" t="s">
        <v>4936</v>
      </c>
      <c r="C338" t="s">
        <v>4937</v>
      </c>
      <c r="D338" t="s">
        <v>3795</v>
      </c>
      <c r="E338" t="s">
        <v>197</v>
      </c>
      <c r="F338" t="s">
        <v>3812</v>
      </c>
      <c r="G338" t="s">
        <v>820</v>
      </c>
      <c r="H338" t="s">
        <v>4938</v>
      </c>
      <c r="I338">
        <v>9</v>
      </c>
      <c r="J338" t="s">
        <v>4994</v>
      </c>
      <c r="K338">
        <v>2</v>
      </c>
      <c r="L338" t="s">
        <v>805</v>
      </c>
      <c r="M338" t="s">
        <v>8</v>
      </c>
      <c r="N338" t="s">
        <v>1541</v>
      </c>
      <c r="O338" t="s">
        <v>530</v>
      </c>
      <c r="P338" t="s">
        <v>8</v>
      </c>
      <c r="Q338" t="s">
        <v>4570</v>
      </c>
      <c r="R338" t="s">
        <v>4940</v>
      </c>
      <c r="S338" t="s">
        <v>195</v>
      </c>
      <c r="T338" t="s">
        <v>4570</v>
      </c>
      <c r="U338" t="s">
        <v>4570</v>
      </c>
      <c r="V338" t="s">
        <v>4496</v>
      </c>
      <c r="W338" t="s">
        <v>4570</v>
      </c>
      <c r="X338" t="s">
        <v>5467</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5011</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4997</v>
      </c>
      <c r="BF338" t="s">
        <v>4998</v>
      </c>
      <c r="BG338" t="s">
        <v>4999</v>
      </c>
      <c r="BH338" t="s">
        <v>4947</v>
      </c>
      <c r="BI338" t="s">
        <v>195</v>
      </c>
      <c r="BJ338" t="s">
        <v>195</v>
      </c>
      <c r="BK338" t="s">
        <v>3791</v>
      </c>
      <c r="BL338" t="s">
        <v>5049</v>
      </c>
      <c r="BM338" t="s">
        <v>4949</v>
      </c>
      <c r="BN338" t="s">
        <v>5444</v>
      </c>
      <c r="BO338" t="s">
        <v>4950</v>
      </c>
      <c r="BP338" s="440" t="str">
        <f t="shared" si="5"/>
        <v>WA.2378.EBA.963.101.A.521811</v>
      </c>
    </row>
    <row r="339" spans="1:68">
      <c r="A339" t="s">
        <v>5010</v>
      </c>
      <c r="B339" t="s">
        <v>4936</v>
      </c>
      <c r="C339" t="s">
        <v>4937</v>
      </c>
      <c r="D339" t="s">
        <v>3795</v>
      </c>
      <c r="E339" t="s">
        <v>197</v>
      </c>
      <c r="F339" t="s">
        <v>3812</v>
      </c>
      <c r="G339" t="s">
        <v>820</v>
      </c>
      <c r="H339" t="s">
        <v>4938</v>
      </c>
      <c r="I339">
        <v>9</v>
      </c>
      <c r="J339" t="s">
        <v>4994</v>
      </c>
      <c r="K339">
        <v>2</v>
      </c>
      <c r="L339" t="s">
        <v>805</v>
      </c>
      <c r="M339" t="s">
        <v>8</v>
      </c>
      <c r="N339" t="s">
        <v>1541</v>
      </c>
      <c r="O339" t="s">
        <v>530</v>
      </c>
      <c r="P339" t="s">
        <v>8</v>
      </c>
      <c r="Q339" t="s">
        <v>4570</v>
      </c>
      <c r="R339" t="s">
        <v>4940</v>
      </c>
      <c r="S339" t="s">
        <v>195</v>
      </c>
      <c r="T339" t="s">
        <v>4570</v>
      </c>
      <c r="U339" t="s">
        <v>4570</v>
      </c>
      <c r="V339" t="s">
        <v>4951</v>
      </c>
      <c r="W339" t="s">
        <v>4496</v>
      </c>
      <c r="X339" t="s">
        <v>5468</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5011</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4997</v>
      </c>
      <c r="BF339" t="s">
        <v>4998</v>
      </c>
      <c r="BG339" t="s">
        <v>4999</v>
      </c>
      <c r="BH339" t="s">
        <v>4947</v>
      </c>
      <c r="BI339" t="s">
        <v>195</v>
      </c>
      <c r="BJ339" t="s">
        <v>195</v>
      </c>
      <c r="BK339" t="s">
        <v>3791</v>
      </c>
      <c r="BL339" t="s">
        <v>5450</v>
      </c>
      <c r="BM339" t="s">
        <v>4949</v>
      </c>
      <c r="BN339" t="s">
        <v>5444</v>
      </c>
      <c r="BO339" t="s">
        <v>4950</v>
      </c>
      <c r="BP339" s="440" t="str">
        <f t="shared" si="5"/>
        <v>WA.2378.EBA.963.101.A.521811</v>
      </c>
    </row>
    <row r="340" spans="1:68">
      <c r="A340" t="s">
        <v>4935</v>
      </c>
      <c r="B340" t="s">
        <v>4936</v>
      </c>
      <c r="C340" t="s">
        <v>4937</v>
      </c>
      <c r="D340" t="s">
        <v>3795</v>
      </c>
      <c r="E340" t="s">
        <v>197</v>
      </c>
      <c r="F340" t="s">
        <v>3861</v>
      </c>
      <c r="G340" t="s">
        <v>2290</v>
      </c>
      <c r="H340" t="s">
        <v>4938</v>
      </c>
      <c r="I340">
        <v>78</v>
      </c>
      <c r="J340" t="s">
        <v>5012</v>
      </c>
      <c r="K340">
        <v>78</v>
      </c>
      <c r="L340" t="s">
        <v>805</v>
      </c>
      <c r="M340" t="s">
        <v>8</v>
      </c>
      <c r="N340" t="s">
        <v>2298</v>
      </c>
      <c r="O340" t="s">
        <v>530</v>
      </c>
      <c r="P340" t="s">
        <v>8</v>
      </c>
      <c r="Q340" t="s">
        <v>4570</v>
      </c>
      <c r="R340" t="s">
        <v>4940</v>
      </c>
      <c r="S340" t="s">
        <v>195</v>
      </c>
      <c r="T340" t="s">
        <v>4570</v>
      </c>
      <c r="U340" t="s">
        <v>4570</v>
      </c>
      <c r="V340" t="s">
        <v>4496</v>
      </c>
      <c r="W340" t="s">
        <v>4570</v>
      </c>
      <c r="X340" t="s">
        <v>5475</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4943</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5014</v>
      </c>
      <c r="BE340" t="s">
        <v>5015</v>
      </c>
      <c r="BF340" t="s">
        <v>5016</v>
      </c>
      <c r="BG340" t="s">
        <v>5017</v>
      </c>
      <c r="BH340" t="s">
        <v>4947</v>
      </c>
      <c r="BI340" t="s">
        <v>195</v>
      </c>
      <c r="BJ340" t="s">
        <v>195</v>
      </c>
      <c r="BK340" t="s">
        <v>3791</v>
      </c>
      <c r="BL340" t="s">
        <v>5476</v>
      </c>
      <c r="BM340" t="s">
        <v>4949</v>
      </c>
      <c r="BN340" t="s">
        <v>5444</v>
      </c>
      <c r="BO340" t="s">
        <v>4950</v>
      </c>
      <c r="BP340" s="440" t="str">
        <f t="shared" si="5"/>
        <v>WA.2378.EBC.954.101.A.521811</v>
      </c>
    </row>
    <row r="341" spans="1:68">
      <c r="A341" t="s">
        <v>4935</v>
      </c>
      <c r="B341" t="s">
        <v>4936</v>
      </c>
      <c r="C341" t="s">
        <v>4937</v>
      </c>
      <c r="D341" t="s">
        <v>3795</v>
      </c>
      <c r="E341" t="s">
        <v>197</v>
      </c>
      <c r="F341" t="s">
        <v>3861</v>
      </c>
      <c r="G341" t="s">
        <v>2290</v>
      </c>
      <c r="H341" t="s">
        <v>4938</v>
      </c>
      <c r="I341">
        <v>78</v>
      </c>
      <c r="J341" t="s">
        <v>5012</v>
      </c>
      <c r="K341">
        <v>78</v>
      </c>
      <c r="L341" t="s">
        <v>805</v>
      </c>
      <c r="M341" t="s">
        <v>8</v>
      </c>
      <c r="N341" t="s">
        <v>2298</v>
      </c>
      <c r="O341" t="s">
        <v>530</v>
      </c>
      <c r="P341" t="s">
        <v>8</v>
      </c>
      <c r="Q341" t="s">
        <v>4570</v>
      </c>
      <c r="R341" t="s">
        <v>4940</v>
      </c>
      <c r="S341" t="s">
        <v>195</v>
      </c>
      <c r="T341" t="s">
        <v>4570</v>
      </c>
      <c r="U341" t="s">
        <v>4570</v>
      </c>
      <c r="V341" t="s">
        <v>4951</v>
      </c>
      <c r="W341" t="s">
        <v>4496</v>
      </c>
      <c r="X341" t="s">
        <v>5477</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4943</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5014</v>
      </c>
      <c r="BE341" t="s">
        <v>5015</v>
      </c>
      <c r="BF341" t="s">
        <v>5016</v>
      </c>
      <c r="BG341" t="s">
        <v>5017</v>
      </c>
      <c r="BH341" t="s">
        <v>4947</v>
      </c>
      <c r="BI341" t="s">
        <v>195</v>
      </c>
      <c r="BJ341" t="s">
        <v>195</v>
      </c>
      <c r="BK341" t="s">
        <v>3791</v>
      </c>
      <c r="BL341" t="s">
        <v>5113</v>
      </c>
      <c r="BM341" t="s">
        <v>4949</v>
      </c>
      <c r="BN341" t="s">
        <v>5444</v>
      </c>
      <c r="BO341" t="s">
        <v>4950</v>
      </c>
      <c r="BP341" s="440" t="str">
        <f t="shared" si="5"/>
        <v>WA.2378.EBC.954.101.A.521811</v>
      </c>
    </row>
    <row r="342" spans="1:68">
      <c r="A342" t="s">
        <v>4935</v>
      </c>
      <c r="B342" t="s">
        <v>4936</v>
      </c>
      <c r="C342" t="s">
        <v>4937</v>
      </c>
      <c r="D342" t="s">
        <v>3795</v>
      </c>
      <c r="E342" t="s">
        <v>197</v>
      </c>
      <c r="F342" t="s">
        <v>3861</v>
      </c>
      <c r="G342" t="s">
        <v>2290</v>
      </c>
      <c r="H342" t="s">
        <v>4938</v>
      </c>
      <c r="I342">
        <v>78</v>
      </c>
      <c r="J342" t="s">
        <v>5012</v>
      </c>
      <c r="K342">
        <v>78</v>
      </c>
      <c r="L342" t="s">
        <v>1081</v>
      </c>
      <c r="M342" t="s">
        <v>8</v>
      </c>
      <c r="N342" t="s">
        <v>156</v>
      </c>
      <c r="O342" t="s">
        <v>530</v>
      </c>
      <c r="P342" t="s">
        <v>8</v>
      </c>
      <c r="Q342" t="s">
        <v>4570</v>
      </c>
      <c r="R342" t="s">
        <v>4940</v>
      </c>
      <c r="S342" t="s">
        <v>195</v>
      </c>
      <c r="T342" t="s">
        <v>4570</v>
      </c>
      <c r="U342" t="s">
        <v>4570</v>
      </c>
      <c r="V342" t="s">
        <v>4496</v>
      </c>
      <c r="W342" t="s">
        <v>4570</v>
      </c>
      <c r="X342" t="s">
        <v>5478</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4943</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5014</v>
      </c>
      <c r="BE342" t="s">
        <v>5015</v>
      </c>
      <c r="BF342" t="s">
        <v>5021</v>
      </c>
      <c r="BG342" t="s">
        <v>5022</v>
      </c>
      <c r="BH342" t="s">
        <v>4947</v>
      </c>
      <c r="BI342" t="s">
        <v>195</v>
      </c>
      <c r="BJ342" t="s">
        <v>195</v>
      </c>
      <c r="BK342" t="s">
        <v>3791</v>
      </c>
      <c r="BL342" t="s">
        <v>5049</v>
      </c>
      <c r="BM342" t="s">
        <v>4949</v>
      </c>
      <c r="BN342" t="s">
        <v>5444</v>
      </c>
      <c r="BO342" t="s">
        <v>4950</v>
      </c>
      <c r="BP342" s="440" t="str">
        <f t="shared" si="5"/>
        <v>WA.2378.EBC.954.102.A.521811</v>
      </c>
    </row>
    <row r="343" spans="1:68">
      <c r="A343" t="s">
        <v>4935</v>
      </c>
      <c r="B343" t="s">
        <v>4936</v>
      </c>
      <c r="C343" t="s">
        <v>4937</v>
      </c>
      <c r="D343" t="s">
        <v>3795</v>
      </c>
      <c r="E343" t="s">
        <v>197</v>
      </c>
      <c r="F343" t="s">
        <v>3861</v>
      </c>
      <c r="G343" t="s">
        <v>2290</v>
      </c>
      <c r="H343" t="s">
        <v>4938</v>
      </c>
      <c r="I343">
        <v>78</v>
      </c>
      <c r="J343" t="s">
        <v>5012</v>
      </c>
      <c r="K343">
        <v>78</v>
      </c>
      <c r="L343" t="s">
        <v>1081</v>
      </c>
      <c r="M343" t="s">
        <v>8</v>
      </c>
      <c r="N343" t="s">
        <v>156</v>
      </c>
      <c r="O343" t="s">
        <v>530</v>
      </c>
      <c r="P343" t="s">
        <v>8</v>
      </c>
      <c r="Q343" t="s">
        <v>4570</v>
      </c>
      <c r="R343" t="s">
        <v>4940</v>
      </c>
      <c r="S343" t="s">
        <v>195</v>
      </c>
      <c r="T343" t="s">
        <v>4570</v>
      </c>
      <c r="U343" t="s">
        <v>4570</v>
      </c>
      <c r="V343" t="s">
        <v>4951</v>
      </c>
      <c r="W343" t="s">
        <v>4496</v>
      </c>
      <c r="X343" t="s">
        <v>5479</v>
      </c>
      <c r="Y343" t="s">
        <v>5480</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4943</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5014</v>
      </c>
      <c r="BE343" t="s">
        <v>5015</v>
      </c>
      <c r="BF343" t="s">
        <v>5021</v>
      </c>
      <c r="BG343" t="s">
        <v>5022</v>
      </c>
      <c r="BH343" t="s">
        <v>4947</v>
      </c>
      <c r="BI343" t="s">
        <v>195</v>
      </c>
      <c r="BJ343" t="s">
        <v>195</v>
      </c>
      <c r="BK343" t="s">
        <v>3791</v>
      </c>
      <c r="BL343" t="s">
        <v>5481</v>
      </c>
      <c r="BM343" t="s">
        <v>4949</v>
      </c>
      <c r="BN343" t="s">
        <v>5444</v>
      </c>
      <c r="BO343" t="s">
        <v>4950</v>
      </c>
      <c r="BP343" s="440" t="str">
        <f t="shared" si="5"/>
        <v>WA.2378.EBC.954.102.A.521811</v>
      </c>
    </row>
    <row r="344" spans="1:68">
      <c r="A344" t="s">
        <v>4935</v>
      </c>
      <c r="B344" t="s">
        <v>4936</v>
      </c>
      <c r="C344" t="s">
        <v>4937</v>
      </c>
      <c r="D344" t="s">
        <v>3795</v>
      </c>
      <c r="E344" t="s">
        <v>197</v>
      </c>
      <c r="F344" t="s">
        <v>3861</v>
      </c>
      <c r="G344" t="s">
        <v>2290</v>
      </c>
      <c r="H344" t="s">
        <v>4938</v>
      </c>
      <c r="I344">
        <v>78</v>
      </c>
      <c r="J344" t="s">
        <v>5012</v>
      </c>
      <c r="K344">
        <v>78</v>
      </c>
      <c r="L344" t="s">
        <v>1081</v>
      </c>
      <c r="M344" t="s">
        <v>508</v>
      </c>
      <c r="N344" t="s">
        <v>157</v>
      </c>
      <c r="O344" t="s">
        <v>530</v>
      </c>
      <c r="P344" t="s">
        <v>8</v>
      </c>
      <c r="Q344" t="s">
        <v>4570</v>
      </c>
      <c r="R344" t="s">
        <v>4940</v>
      </c>
      <c r="S344" t="s">
        <v>195</v>
      </c>
      <c r="T344" t="s">
        <v>4570</v>
      </c>
      <c r="U344" t="s">
        <v>4570</v>
      </c>
      <c r="V344" t="s">
        <v>4496</v>
      </c>
      <c r="W344" t="s">
        <v>4570</v>
      </c>
      <c r="X344" t="s">
        <v>5482</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4943</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5014</v>
      </c>
      <c r="BE344" t="s">
        <v>5015</v>
      </c>
      <c r="BF344" t="s">
        <v>5021</v>
      </c>
      <c r="BG344" t="s">
        <v>5025</v>
      </c>
      <c r="BH344" t="s">
        <v>4947</v>
      </c>
      <c r="BI344" t="s">
        <v>195</v>
      </c>
      <c r="BJ344" t="s">
        <v>195</v>
      </c>
      <c r="BK344" t="s">
        <v>3791</v>
      </c>
      <c r="BL344" t="s">
        <v>5049</v>
      </c>
      <c r="BM344" t="s">
        <v>4949</v>
      </c>
      <c r="BN344" t="s">
        <v>5444</v>
      </c>
      <c r="BO344" t="s">
        <v>4950</v>
      </c>
      <c r="BP344" s="440" t="str">
        <f t="shared" si="5"/>
        <v>WA.2378.EBC.954.102.B.521811</v>
      </c>
    </row>
    <row r="345" spans="1:68">
      <c r="A345" t="s">
        <v>4935</v>
      </c>
      <c r="B345" t="s">
        <v>4936</v>
      </c>
      <c r="C345" t="s">
        <v>4937</v>
      </c>
      <c r="D345" t="s">
        <v>3795</v>
      </c>
      <c r="E345" t="s">
        <v>197</v>
      </c>
      <c r="F345" t="s">
        <v>3861</v>
      </c>
      <c r="G345" t="s">
        <v>2290</v>
      </c>
      <c r="H345" t="s">
        <v>4938</v>
      </c>
      <c r="I345">
        <v>78</v>
      </c>
      <c r="J345" t="s">
        <v>5012</v>
      </c>
      <c r="K345">
        <v>78</v>
      </c>
      <c r="L345" t="s">
        <v>1081</v>
      </c>
      <c r="M345" t="s">
        <v>508</v>
      </c>
      <c r="N345" t="s">
        <v>157</v>
      </c>
      <c r="O345" t="s">
        <v>530</v>
      </c>
      <c r="P345" t="s">
        <v>8</v>
      </c>
      <c r="Q345" t="s">
        <v>4570</v>
      </c>
      <c r="R345" t="s">
        <v>4940</v>
      </c>
      <c r="S345" t="s">
        <v>195</v>
      </c>
      <c r="T345" t="s">
        <v>4570</v>
      </c>
      <c r="U345" t="s">
        <v>4570</v>
      </c>
      <c r="V345" t="s">
        <v>4951</v>
      </c>
      <c r="W345" t="s">
        <v>4496</v>
      </c>
      <c r="X345" t="s">
        <v>5483</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4943</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5014</v>
      </c>
      <c r="BE345" t="s">
        <v>5015</v>
      </c>
      <c r="BF345" t="s">
        <v>5021</v>
      </c>
      <c r="BG345" t="s">
        <v>5025</v>
      </c>
      <c r="BH345" t="s">
        <v>4947</v>
      </c>
      <c r="BI345" t="s">
        <v>195</v>
      </c>
      <c r="BJ345" t="s">
        <v>195</v>
      </c>
      <c r="BK345" t="s">
        <v>3791</v>
      </c>
      <c r="BL345" t="s">
        <v>5446</v>
      </c>
      <c r="BM345" t="s">
        <v>4949</v>
      </c>
      <c r="BN345" t="s">
        <v>5444</v>
      </c>
      <c r="BO345" t="s">
        <v>4950</v>
      </c>
      <c r="BP345" s="440" t="str">
        <f t="shared" si="5"/>
        <v>WA.2378.EBC.954.102.B.521811</v>
      </c>
    </row>
    <row r="346" spans="1:68">
      <c r="A346" t="s">
        <v>4935</v>
      </c>
      <c r="B346" t="s">
        <v>4936</v>
      </c>
      <c r="C346" t="s">
        <v>4937</v>
      </c>
      <c r="D346" t="s">
        <v>3795</v>
      </c>
      <c r="E346" t="s">
        <v>197</v>
      </c>
      <c r="F346" t="s">
        <v>3861</v>
      </c>
      <c r="G346" t="s">
        <v>2290</v>
      </c>
      <c r="H346" t="s">
        <v>4938</v>
      </c>
      <c r="I346">
        <v>78</v>
      </c>
      <c r="J346" t="s">
        <v>5012</v>
      </c>
      <c r="K346">
        <v>78</v>
      </c>
      <c r="L346" t="s">
        <v>1098</v>
      </c>
      <c r="M346" t="s">
        <v>8</v>
      </c>
      <c r="N346" t="s">
        <v>2397</v>
      </c>
      <c r="O346" t="s">
        <v>530</v>
      </c>
      <c r="P346" t="s">
        <v>8</v>
      </c>
      <c r="Q346" t="s">
        <v>4570</v>
      </c>
      <c r="R346" t="s">
        <v>4940</v>
      </c>
      <c r="S346" t="s">
        <v>195</v>
      </c>
      <c r="T346" t="s">
        <v>4570</v>
      </c>
      <c r="U346" t="s">
        <v>4570</v>
      </c>
      <c r="V346" t="s">
        <v>4496</v>
      </c>
      <c r="W346" t="s">
        <v>4570</v>
      </c>
      <c r="X346" t="s">
        <v>5484</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4943</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5014</v>
      </c>
      <c r="BE346" t="s">
        <v>5015</v>
      </c>
      <c r="BF346" t="s">
        <v>5027</v>
      </c>
      <c r="BG346" t="s">
        <v>5028</v>
      </c>
      <c r="BH346" t="s">
        <v>4947</v>
      </c>
      <c r="BI346" t="s">
        <v>195</v>
      </c>
      <c r="BJ346" t="s">
        <v>195</v>
      </c>
      <c r="BK346" t="s">
        <v>3791</v>
      </c>
      <c r="BL346" t="s">
        <v>5049</v>
      </c>
      <c r="BM346" t="s">
        <v>4949</v>
      </c>
      <c r="BN346" t="s">
        <v>5444</v>
      </c>
      <c r="BO346" t="s">
        <v>4950</v>
      </c>
      <c r="BP346" s="440" t="str">
        <f t="shared" si="5"/>
        <v>WA.2378.EBC.954.103.A.521811</v>
      </c>
    </row>
    <row r="347" spans="1:68">
      <c r="A347" t="s">
        <v>4935</v>
      </c>
      <c r="B347" t="s">
        <v>4936</v>
      </c>
      <c r="C347" t="s">
        <v>4937</v>
      </c>
      <c r="D347" t="s">
        <v>3795</v>
      </c>
      <c r="E347" t="s">
        <v>197</v>
      </c>
      <c r="F347" t="s">
        <v>3861</v>
      </c>
      <c r="G347" t="s">
        <v>2290</v>
      </c>
      <c r="H347" t="s">
        <v>4938</v>
      </c>
      <c r="I347">
        <v>78</v>
      </c>
      <c r="J347" t="s">
        <v>5012</v>
      </c>
      <c r="K347">
        <v>78</v>
      </c>
      <c r="L347" t="s">
        <v>1098</v>
      </c>
      <c r="M347" t="s">
        <v>8</v>
      </c>
      <c r="N347" t="s">
        <v>2397</v>
      </c>
      <c r="O347" t="s">
        <v>530</v>
      </c>
      <c r="P347" t="s">
        <v>8</v>
      </c>
      <c r="Q347" t="s">
        <v>4570</v>
      </c>
      <c r="R347" t="s">
        <v>4940</v>
      </c>
      <c r="S347" t="s">
        <v>195</v>
      </c>
      <c r="T347" t="s">
        <v>4570</v>
      </c>
      <c r="U347" t="s">
        <v>4570</v>
      </c>
      <c r="V347" t="s">
        <v>4951</v>
      </c>
      <c r="W347" t="s">
        <v>4496</v>
      </c>
      <c r="X347" t="s">
        <v>5485</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4943</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5014</v>
      </c>
      <c r="BE347" t="s">
        <v>5015</v>
      </c>
      <c r="BF347" t="s">
        <v>5027</v>
      </c>
      <c r="BG347" t="s">
        <v>5028</v>
      </c>
      <c r="BH347" t="s">
        <v>4947</v>
      </c>
      <c r="BI347" t="s">
        <v>195</v>
      </c>
      <c r="BJ347" t="s">
        <v>195</v>
      </c>
      <c r="BK347" t="s">
        <v>3791</v>
      </c>
      <c r="BL347" t="s">
        <v>5450</v>
      </c>
      <c r="BM347" t="s">
        <v>4949</v>
      </c>
      <c r="BN347" t="s">
        <v>5444</v>
      </c>
      <c r="BO347" t="s">
        <v>4950</v>
      </c>
      <c r="BP347" s="440" t="str">
        <f t="shared" si="5"/>
        <v>WA.2378.EBC.954.103.A.521811</v>
      </c>
    </row>
    <row r="348" spans="1:68">
      <c r="A348" t="s">
        <v>4935</v>
      </c>
      <c r="B348" t="s">
        <v>4936</v>
      </c>
      <c r="C348" t="s">
        <v>4937</v>
      </c>
      <c r="D348" t="s">
        <v>3795</v>
      </c>
      <c r="E348" t="s">
        <v>197</v>
      </c>
      <c r="F348" t="s">
        <v>3861</v>
      </c>
      <c r="G348" t="s">
        <v>2290</v>
      </c>
      <c r="H348" t="s">
        <v>4938</v>
      </c>
      <c r="I348">
        <v>78</v>
      </c>
      <c r="J348" t="s">
        <v>5012</v>
      </c>
      <c r="K348">
        <v>78</v>
      </c>
      <c r="L348" t="s">
        <v>1098</v>
      </c>
      <c r="M348" t="s">
        <v>508</v>
      </c>
      <c r="N348" t="s">
        <v>2422</v>
      </c>
      <c r="O348" t="s">
        <v>530</v>
      </c>
      <c r="P348" t="s">
        <v>8</v>
      </c>
      <c r="Q348" t="s">
        <v>4570</v>
      </c>
      <c r="R348" t="s">
        <v>4940</v>
      </c>
      <c r="S348" t="s">
        <v>195</v>
      </c>
      <c r="T348" t="s">
        <v>4570</v>
      </c>
      <c r="U348" t="s">
        <v>4570</v>
      </c>
      <c r="V348" t="s">
        <v>4496</v>
      </c>
      <c r="W348" t="s">
        <v>4570</v>
      </c>
      <c r="X348" t="s">
        <v>5486</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4943</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5014</v>
      </c>
      <c r="BE348" t="s">
        <v>5015</v>
      </c>
      <c r="BF348" t="s">
        <v>5027</v>
      </c>
      <c r="BG348" t="s">
        <v>5030</v>
      </c>
      <c r="BH348" t="s">
        <v>4947</v>
      </c>
      <c r="BI348" t="s">
        <v>195</v>
      </c>
      <c r="BJ348" t="s">
        <v>195</v>
      </c>
      <c r="BK348" t="s">
        <v>3791</v>
      </c>
      <c r="BL348" t="s">
        <v>5049</v>
      </c>
      <c r="BM348" t="s">
        <v>4949</v>
      </c>
      <c r="BN348" t="s">
        <v>5444</v>
      </c>
      <c r="BO348" t="s">
        <v>4950</v>
      </c>
      <c r="BP348" s="440" t="str">
        <f t="shared" si="5"/>
        <v>WA.2378.EBC.954.103.B.521811</v>
      </c>
    </row>
    <row r="349" spans="1:68">
      <c r="A349" t="s">
        <v>4935</v>
      </c>
      <c r="B349" t="s">
        <v>4936</v>
      </c>
      <c r="C349" t="s">
        <v>4937</v>
      </c>
      <c r="D349" t="s">
        <v>3795</v>
      </c>
      <c r="E349" t="s">
        <v>197</v>
      </c>
      <c r="F349" t="s">
        <v>3861</v>
      </c>
      <c r="G349" t="s">
        <v>2290</v>
      </c>
      <c r="H349" t="s">
        <v>4938</v>
      </c>
      <c r="I349">
        <v>78</v>
      </c>
      <c r="J349" t="s">
        <v>5012</v>
      </c>
      <c r="K349">
        <v>78</v>
      </c>
      <c r="L349" t="s">
        <v>1098</v>
      </c>
      <c r="M349" t="s">
        <v>508</v>
      </c>
      <c r="N349" t="s">
        <v>2422</v>
      </c>
      <c r="O349" t="s">
        <v>530</v>
      </c>
      <c r="P349" t="s">
        <v>8</v>
      </c>
      <c r="Q349" t="s">
        <v>4570</v>
      </c>
      <c r="R349" t="s">
        <v>4940</v>
      </c>
      <c r="S349" t="s">
        <v>195</v>
      </c>
      <c r="T349" t="s">
        <v>4570</v>
      </c>
      <c r="U349" t="s">
        <v>4570</v>
      </c>
      <c r="V349" t="s">
        <v>4951</v>
      </c>
      <c r="W349" t="s">
        <v>4496</v>
      </c>
      <c r="X349" t="s">
        <v>5487</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4943</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5014</v>
      </c>
      <c r="BE349" t="s">
        <v>5015</v>
      </c>
      <c r="BF349" t="s">
        <v>5027</v>
      </c>
      <c r="BG349" t="s">
        <v>5030</v>
      </c>
      <c r="BH349" t="s">
        <v>4947</v>
      </c>
      <c r="BI349" t="s">
        <v>195</v>
      </c>
      <c r="BJ349" t="s">
        <v>195</v>
      </c>
      <c r="BK349" t="s">
        <v>3791</v>
      </c>
      <c r="BL349" t="s">
        <v>5450</v>
      </c>
      <c r="BM349" t="s">
        <v>4949</v>
      </c>
      <c r="BN349" t="s">
        <v>5444</v>
      </c>
      <c r="BO349" t="s">
        <v>4950</v>
      </c>
      <c r="BP349" s="440" t="str">
        <f t="shared" si="5"/>
        <v>WA.2378.EBC.954.103.B.521811</v>
      </c>
    </row>
    <row r="350" spans="1:68">
      <c r="A350" t="s">
        <v>5010</v>
      </c>
      <c r="B350" t="s">
        <v>4936</v>
      </c>
      <c r="C350" t="s">
        <v>4937</v>
      </c>
      <c r="D350" t="s">
        <v>3795</v>
      </c>
      <c r="E350" t="s">
        <v>197</v>
      </c>
      <c r="F350" t="s">
        <v>3861</v>
      </c>
      <c r="G350" t="s">
        <v>2290</v>
      </c>
      <c r="H350" t="s">
        <v>4938</v>
      </c>
      <c r="I350">
        <v>78</v>
      </c>
      <c r="J350" t="s">
        <v>5012</v>
      </c>
      <c r="K350">
        <v>78</v>
      </c>
      <c r="L350" t="s">
        <v>805</v>
      </c>
      <c r="M350" t="s">
        <v>8</v>
      </c>
      <c r="N350" t="s">
        <v>2298</v>
      </c>
      <c r="O350" t="s">
        <v>530</v>
      </c>
      <c r="P350" t="s">
        <v>8</v>
      </c>
      <c r="Q350" t="s">
        <v>4570</v>
      </c>
      <c r="R350" t="s">
        <v>4940</v>
      </c>
      <c r="S350" t="s">
        <v>195</v>
      </c>
      <c r="T350" t="s">
        <v>4570</v>
      </c>
      <c r="U350" t="s">
        <v>4570</v>
      </c>
      <c r="V350" t="s">
        <v>4496</v>
      </c>
      <c r="W350" t="s">
        <v>4570</v>
      </c>
      <c r="X350" t="s">
        <v>5475</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5011</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5014</v>
      </c>
      <c r="BE350" t="s">
        <v>5015</v>
      </c>
      <c r="BF350" t="s">
        <v>5016</v>
      </c>
      <c r="BG350" t="s">
        <v>5017</v>
      </c>
      <c r="BH350" t="s">
        <v>4947</v>
      </c>
      <c r="BI350" t="s">
        <v>195</v>
      </c>
      <c r="BJ350" t="s">
        <v>195</v>
      </c>
      <c r="BK350" t="s">
        <v>3791</v>
      </c>
      <c r="BL350" t="s">
        <v>5476</v>
      </c>
      <c r="BM350" t="s">
        <v>4949</v>
      </c>
      <c r="BN350" t="s">
        <v>5444</v>
      </c>
      <c r="BO350" t="s">
        <v>4950</v>
      </c>
      <c r="BP350" s="440" t="str">
        <f t="shared" si="5"/>
        <v>WA.2378.EBC.954.101.A.521811</v>
      </c>
    </row>
    <row r="351" spans="1:68">
      <c r="A351" t="s">
        <v>5010</v>
      </c>
      <c r="B351" t="s">
        <v>4936</v>
      </c>
      <c r="C351" t="s">
        <v>4937</v>
      </c>
      <c r="D351" t="s">
        <v>3795</v>
      </c>
      <c r="E351" t="s">
        <v>197</v>
      </c>
      <c r="F351" t="s">
        <v>3861</v>
      </c>
      <c r="G351" t="s">
        <v>2290</v>
      </c>
      <c r="H351" t="s">
        <v>4938</v>
      </c>
      <c r="I351">
        <v>78</v>
      </c>
      <c r="J351" t="s">
        <v>5012</v>
      </c>
      <c r="K351">
        <v>78</v>
      </c>
      <c r="L351" t="s">
        <v>805</v>
      </c>
      <c r="M351" t="s">
        <v>8</v>
      </c>
      <c r="N351" t="s">
        <v>2298</v>
      </c>
      <c r="O351" t="s">
        <v>530</v>
      </c>
      <c r="P351" t="s">
        <v>8</v>
      </c>
      <c r="Q351" t="s">
        <v>4570</v>
      </c>
      <c r="R351" t="s">
        <v>4940</v>
      </c>
      <c r="S351" t="s">
        <v>195</v>
      </c>
      <c r="T351" t="s">
        <v>4570</v>
      </c>
      <c r="U351" t="s">
        <v>4570</v>
      </c>
      <c r="V351" t="s">
        <v>4951</v>
      </c>
      <c r="W351" t="s">
        <v>4496</v>
      </c>
      <c r="X351" t="s">
        <v>5477</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5011</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5014</v>
      </c>
      <c r="BE351" t="s">
        <v>5015</v>
      </c>
      <c r="BF351" t="s">
        <v>5016</v>
      </c>
      <c r="BG351" t="s">
        <v>5017</v>
      </c>
      <c r="BH351" t="s">
        <v>4947</v>
      </c>
      <c r="BI351" t="s">
        <v>195</v>
      </c>
      <c r="BJ351" t="s">
        <v>195</v>
      </c>
      <c r="BK351" t="s">
        <v>3791</v>
      </c>
      <c r="BL351" t="s">
        <v>5113</v>
      </c>
      <c r="BM351" t="s">
        <v>4949</v>
      </c>
      <c r="BN351" t="s">
        <v>5444</v>
      </c>
      <c r="BO351" t="s">
        <v>4950</v>
      </c>
      <c r="BP351" s="440" t="str">
        <f t="shared" si="5"/>
        <v>WA.2378.EBC.954.101.A.521811</v>
      </c>
    </row>
    <row r="352" spans="1:68">
      <c r="A352" t="s">
        <v>5010</v>
      </c>
      <c r="B352" t="s">
        <v>4936</v>
      </c>
      <c r="C352" t="s">
        <v>4937</v>
      </c>
      <c r="D352" t="s">
        <v>3795</v>
      </c>
      <c r="E352" t="s">
        <v>197</v>
      </c>
      <c r="F352" t="s">
        <v>3861</v>
      </c>
      <c r="G352" t="s">
        <v>2290</v>
      </c>
      <c r="H352" t="s">
        <v>4938</v>
      </c>
      <c r="I352">
        <v>78</v>
      </c>
      <c r="J352" t="s">
        <v>5012</v>
      </c>
      <c r="K352">
        <v>78</v>
      </c>
      <c r="L352" t="s">
        <v>1081</v>
      </c>
      <c r="M352" t="s">
        <v>8</v>
      </c>
      <c r="N352" t="s">
        <v>156</v>
      </c>
      <c r="O352" t="s">
        <v>530</v>
      </c>
      <c r="P352" t="s">
        <v>8</v>
      </c>
      <c r="Q352" t="s">
        <v>4570</v>
      </c>
      <c r="R352" t="s">
        <v>4940</v>
      </c>
      <c r="S352" t="s">
        <v>195</v>
      </c>
      <c r="T352" t="s">
        <v>4570</v>
      </c>
      <c r="U352" t="s">
        <v>4570</v>
      </c>
      <c r="V352" t="s">
        <v>4496</v>
      </c>
      <c r="W352" t="s">
        <v>4570</v>
      </c>
      <c r="X352" t="s">
        <v>5478</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5011</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5014</v>
      </c>
      <c r="BE352" t="s">
        <v>5015</v>
      </c>
      <c r="BF352" t="s">
        <v>5021</v>
      </c>
      <c r="BG352" t="s">
        <v>5022</v>
      </c>
      <c r="BH352" t="s">
        <v>4947</v>
      </c>
      <c r="BI352" t="s">
        <v>195</v>
      </c>
      <c r="BJ352" t="s">
        <v>195</v>
      </c>
      <c r="BK352" t="s">
        <v>3791</v>
      </c>
      <c r="BL352" t="s">
        <v>5049</v>
      </c>
      <c r="BM352" t="s">
        <v>4949</v>
      </c>
      <c r="BN352" t="s">
        <v>5444</v>
      </c>
      <c r="BO352" t="s">
        <v>4950</v>
      </c>
      <c r="BP352" s="440" t="str">
        <f t="shared" si="5"/>
        <v>WA.2378.EBC.954.102.A.521811</v>
      </c>
    </row>
    <row r="353" spans="1:68">
      <c r="A353" t="s">
        <v>5010</v>
      </c>
      <c r="B353" t="s">
        <v>4936</v>
      </c>
      <c r="C353" t="s">
        <v>4937</v>
      </c>
      <c r="D353" t="s">
        <v>3795</v>
      </c>
      <c r="E353" t="s">
        <v>197</v>
      </c>
      <c r="F353" t="s">
        <v>3861</v>
      </c>
      <c r="G353" t="s">
        <v>2290</v>
      </c>
      <c r="H353" t="s">
        <v>4938</v>
      </c>
      <c r="I353">
        <v>78</v>
      </c>
      <c r="J353" t="s">
        <v>5012</v>
      </c>
      <c r="K353">
        <v>78</v>
      </c>
      <c r="L353" t="s">
        <v>1081</v>
      </c>
      <c r="M353" t="s">
        <v>8</v>
      </c>
      <c r="N353" t="s">
        <v>156</v>
      </c>
      <c r="O353" t="s">
        <v>530</v>
      </c>
      <c r="P353" t="s">
        <v>8</v>
      </c>
      <c r="Q353" t="s">
        <v>4570</v>
      </c>
      <c r="R353" t="s">
        <v>4940</v>
      </c>
      <c r="S353" t="s">
        <v>195</v>
      </c>
      <c r="T353" t="s">
        <v>4570</v>
      </c>
      <c r="U353" t="s">
        <v>4570</v>
      </c>
      <c r="V353" t="s">
        <v>4951</v>
      </c>
      <c r="W353" t="s">
        <v>4496</v>
      </c>
      <c r="X353" t="s">
        <v>5479</v>
      </c>
      <c r="Y353" t="s">
        <v>5480</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5011</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5014</v>
      </c>
      <c r="BE353" t="s">
        <v>5015</v>
      </c>
      <c r="BF353" t="s">
        <v>5021</v>
      </c>
      <c r="BG353" t="s">
        <v>5022</v>
      </c>
      <c r="BH353" t="s">
        <v>4947</v>
      </c>
      <c r="BI353" t="s">
        <v>195</v>
      </c>
      <c r="BJ353" t="s">
        <v>195</v>
      </c>
      <c r="BK353" t="s">
        <v>3791</v>
      </c>
      <c r="BL353" t="s">
        <v>5481</v>
      </c>
      <c r="BM353" t="s">
        <v>4949</v>
      </c>
      <c r="BN353" t="s">
        <v>5444</v>
      </c>
      <c r="BO353" t="s">
        <v>4950</v>
      </c>
      <c r="BP353" s="440" t="str">
        <f t="shared" si="5"/>
        <v>WA.2378.EBC.954.102.A.521811</v>
      </c>
    </row>
    <row r="354" spans="1:68">
      <c r="A354" t="s">
        <v>5010</v>
      </c>
      <c r="B354" t="s">
        <v>4936</v>
      </c>
      <c r="C354" t="s">
        <v>4937</v>
      </c>
      <c r="D354" t="s">
        <v>3795</v>
      </c>
      <c r="E354" t="s">
        <v>197</v>
      </c>
      <c r="F354" t="s">
        <v>3861</v>
      </c>
      <c r="G354" t="s">
        <v>2290</v>
      </c>
      <c r="H354" t="s">
        <v>4938</v>
      </c>
      <c r="I354">
        <v>78</v>
      </c>
      <c r="J354" t="s">
        <v>5012</v>
      </c>
      <c r="K354">
        <v>78</v>
      </c>
      <c r="L354" t="s">
        <v>1081</v>
      </c>
      <c r="M354" t="s">
        <v>508</v>
      </c>
      <c r="N354" t="s">
        <v>157</v>
      </c>
      <c r="O354" t="s">
        <v>530</v>
      </c>
      <c r="P354" t="s">
        <v>8</v>
      </c>
      <c r="Q354" t="s">
        <v>4570</v>
      </c>
      <c r="R354" t="s">
        <v>4940</v>
      </c>
      <c r="S354" t="s">
        <v>195</v>
      </c>
      <c r="T354" t="s">
        <v>4570</v>
      </c>
      <c r="U354" t="s">
        <v>4570</v>
      </c>
      <c r="V354" t="s">
        <v>4496</v>
      </c>
      <c r="W354" t="s">
        <v>4570</v>
      </c>
      <c r="X354" t="s">
        <v>5482</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5011</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5014</v>
      </c>
      <c r="BE354" t="s">
        <v>5015</v>
      </c>
      <c r="BF354" t="s">
        <v>5021</v>
      </c>
      <c r="BG354" t="s">
        <v>5025</v>
      </c>
      <c r="BH354" t="s">
        <v>4947</v>
      </c>
      <c r="BI354" t="s">
        <v>195</v>
      </c>
      <c r="BJ354" t="s">
        <v>195</v>
      </c>
      <c r="BK354" t="s">
        <v>3791</v>
      </c>
      <c r="BL354" t="s">
        <v>5049</v>
      </c>
      <c r="BM354" t="s">
        <v>4949</v>
      </c>
      <c r="BN354" t="s">
        <v>5444</v>
      </c>
      <c r="BO354" t="s">
        <v>4950</v>
      </c>
      <c r="BP354" s="440" t="str">
        <f t="shared" si="5"/>
        <v>WA.2378.EBC.954.102.B.521811</v>
      </c>
    </row>
    <row r="355" spans="1:68">
      <c r="A355" t="s">
        <v>5010</v>
      </c>
      <c r="B355" t="s">
        <v>4936</v>
      </c>
      <c r="C355" t="s">
        <v>4937</v>
      </c>
      <c r="D355" t="s">
        <v>3795</v>
      </c>
      <c r="E355" t="s">
        <v>197</v>
      </c>
      <c r="F355" t="s">
        <v>3861</v>
      </c>
      <c r="G355" t="s">
        <v>2290</v>
      </c>
      <c r="H355" t="s">
        <v>4938</v>
      </c>
      <c r="I355">
        <v>78</v>
      </c>
      <c r="J355" t="s">
        <v>5012</v>
      </c>
      <c r="K355">
        <v>78</v>
      </c>
      <c r="L355" t="s">
        <v>1081</v>
      </c>
      <c r="M355" t="s">
        <v>508</v>
      </c>
      <c r="N355" t="s">
        <v>157</v>
      </c>
      <c r="O355" t="s">
        <v>530</v>
      </c>
      <c r="P355" t="s">
        <v>8</v>
      </c>
      <c r="Q355" t="s">
        <v>4570</v>
      </c>
      <c r="R355" t="s">
        <v>4940</v>
      </c>
      <c r="S355" t="s">
        <v>195</v>
      </c>
      <c r="T355" t="s">
        <v>4570</v>
      </c>
      <c r="U355" t="s">
        <v>4570</v>
      </c>
      <c r="V355" t="s">
        <v>4951</v>
      </c>
      <c r="W355" t="s">
        <v>4496</v>
      </c>
      <c r="X355" t="s">
        <v>5483</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5011</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5014</v>
      </c>
      <c r="BE355" t="s">
        <v>5015</v>
      </c>
      <c r="BF355" t="s">
        <v>5021</v>
      </c>
      <c r="BG355" t="s">
        <v>5025</v>
      </c>
      <c r="BH355" t="s">
        <v>4947</v>
      </c>
      <c r="BI355" t="s">
        <v>195</v>
      </c>
      <c r="BJ355" t="s">
        <v>195</v>
      </c>
      <c r="BK355" t="s">
        <v>3791</v>
      </c>
      <c r="BL355" t="s">
        <v>5446</v>
      </c>
      <c r="BM355" t="s">
        <v>4949</v>
      </c>
      <c r="BN355" t="s">
        <v>5444</v>
      </c>
      <c r="BO355" t="s">
        <v>4950</v>
      </c>
      <c r="BP355" s="440" t="str">
        <f t="shared" si="5"/>
        <v>WA.2378.EBC.954.102.B.521811</v>
      </c>
    </row>
    <row r="356" spans="1:68">
      <c r="A356" t="s">
        <v>5010</v>
      </c>
      <c r="B356" t="s">
        <v>4936</v>
      </c>
      <c r="C356" t="s">
        <v>4937</v>
      </c>
      <c r="D356" t="s">
        <v>3795</v>
      </c>
      <c r="E356" t="s">
        <v>197</v>
      </c>
      <c r="F356" t="s">
        <v>3861</v>
      </c>
      <c r="G356" t="s">
        <v>2290</v>
      </c>
      <c r="H356" t="s">
        <v>4938</v>
      </c>
      <c r="I356">
        <v>78</v>
      </c>
      <c r="J356" t="s">
        <v>5012</v>
      </c>
      <c r="K356">
        <v>78</v>
      </c>
      <c r="L356" t="s">
        <v>1098</v>
      </c>
      <c r="M356" t="s">
        <v>8</v>
      </c>
      <c r="N356" t="s">
        <v>2397</v>
      </c>
      <c r="O356" t="s">
        <v>530</v>
      </c>
      <c r="P356" t="s">
        <v>8</v>
      </c>
      <c r="Q356" t="s">
        <v>4570</v>
      </c>
      <c r="R356" t="s">
        <v>4940</v>
      </c>
      <c r="S356" t="s">
        <v>195</v>
      </c>
      <c r="T356" t="s">
        <v>4570</v>
      </c>
      <c r="U356" t="s">
        <v>4570</v>
      </c>
      <c r="V356" t="s">
        <v>4496</v>
      </c>
      <c r="W356" t="s">
        <v>4570</v>
      </c>
      <c r="X356" t="s">
        <v>5484</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5011</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5014</v>
      </c>
      <c r="BE356" t="s">
        <v>5015</v>
      </c>
      <c r="BF356" t="s">
        <v>5027</v>
      </c>
      <c r="BG356" t="s">
        <v>5028</v>
      </c>
      <c r="BH356" t="s">
        <v>4947</v>
      </c>
      <c r="BI356" t="s">
        <v>195</v>
      </c>
      <c r="BJ356" t="s">
        <v>195</v>
      </c>
      <c r="BK356" t="s">
        <v>3791</v>
      </c>
      <c r="BL356" t="s">
        <v>5049</v>
      </c>
      <c r="BM356" t="s">
        <v>4949</v>
      </c>
      <c r="BN356" t="s">
        <v>5444</v>
      </c>
      <c r="BO356" t="s">
        <v>4950</v>
      </c>
      <c r="BP356" s="440" t="str">
        <f t="shared" si="5"/>
        <v>WA.2378.EBC.954.103.A.521811</v>
      </c>
    </row>
    <row r="357" spans="1:68">
      <c r="A357" t="s">
        <v>5010</v>
      </c>
      <c r="B357" t="s">
        <v>4936</v>
      </c>
      <c r="C357" t="s">
        <v>4937</v>
      </c>
      <c r="D357" t="s">
        <v>3795</v>
      </c>
      <c r="E357" t="s">
        <v>197</v>
      </c>
      <c r="F357" t="s">
        <v>3861</v>
      </c>
      <c r="G357" t="s">
        <v>2290</v>
      </c>
      <c r="H357" t="s">
        <v>4938</v>
      </c>
      <c r="I357">
        <v>78</v>
      </c>
      <c r="J357" t="s">
        <v>5012</v>
      </c>
      <c r="K357">
        <v>78</v>
      </c>
      <c r="L357" t="s">
        <v>1098</v>
      </c>
      <c r="M357" t="s">
        <v>8</v>
      </c>
      <c r="N357" t="s">
        <v>2397</v>
      </c>
      <c r="O357" t="s">
        <v>530</v>
      </c>
      <c r="P357" t="s">
        <v>8</v>
      </c>
      <c r="Q357" t="s">
        <v>4570</v>
      </c>
      <c r="R357" t="s">
        <v>4940</v>
      </c>
      <c r="S357" t="s">
        <v>195</v>
      </c>
      <c r="T357" t="s">
        <v>4570</v>
      </c>
      <c r="U357" t="s">
        <v>4570</v>
      </c>
      <c r="V357" t="s">
        <v>4951</v>
      </c>
      <c r="W357" t="s">
        <v>4496</v>
      </c>
      <c r="X357" t="s">
        <v>5485</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5011</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5014</v>
      </c>
      <c r="BE357" t="s">
        <v>5015</v>
      </c>
      <c r="BF357" t="s">
        <v>5027</v>
      </c>
      <c r="BG357" t="s">
        <v>5028</v>
      </c>
      <c r="BH357" t="s">
        <v>4947</v>
      </c>
      <c r="BI357" t="s">
        <v>195</v>
      </c>
      <c r="BJ357" t="s">
        <v>195</v>
      </c>
      <c r="BK357" t="s">
        <v>3791</v>
      </c>
      <c r="BL357" t="s">
        <v>5450</v>
      </c>
      <c r="BM357" t="s">
        <v>4949</v>
      </c>
      <c r="BN357" t="s">
        <v>5444</v>
      </c>
      <c r="BO357" t="s">
        <v>4950</v>
      </c>
      <c r="BP357" s="440" t="str">
        <f t="shared" si="5"/>
        <v>WA.2378.EBC.954.103.A.521811</v>
      </c>
    </row>
    <row r="358" spans="1:68">
      <c r="A358" t="s">
        <v>5010</v>
      </c>
      <c r="B358" t="s">
        <v>4936</v>
      </c>
      <c r="C358" t="s">
        <v>4937</v>
      </c>
      <c r="D358" t="s">
        <v>3795</v>
      </c>
      <c r="E358" t="s">
        <v>197</v>
      </c>
      <c r="F358" t="s">
        <v>3861</v>
      </c>
      <c r="G358" t="s">
        <v>2290</v>
      </c>
      <c r="H358" t="s">
        <v>4938</v>
      </c>
      <c r="I358">
        <v>78</v>
      </c>
      <c r="J358" t="s">
        <v>5012</v>
      </c>
      <c r="K358">
        <v>78</v>
      </c>
      <c r="L358" t="s">
        <v>1098</v>
      </c>
      <c r="M358" t="s">
        <v>508</v>
      </c>
      <c r="N358" t="s">
        <v>2422</v>
      </c>
      <c r="O358" t="s">
        <v>530</v>
      </c>
      <c r="P358" t="s">
        <v>8</v>
      </c>
      <c r="Q358" t="s">
        <v>4570</v>
      </c>
      <c r="R358" t="s">
        <v>4940</v>
      </c>
      <c r="S358" t="s">
        <v>195</v>
      </c>
      <c r="T358" t="s">
        <v>4570</v>
      </c>
      <c r="U358" t="s">
        <v>4570</v>
      </c>
      <c r="V358" t="s">
        <v>4496</v>
      </c>
      <c r="W358" t="s">
        <v>4570</v>
      </c>
      <c r="X358" t="s">
        <v>5486</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5011</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5014</v>
      </c>
      <c r="BE358" t="s">
        <v>5015</v>
      </c>
      <c r="BF358" t="s">
        <v>5027</v>
      </c>
      <c r="BG358" t="s">
        <v>5030</v>
      </c>
      <c r="BH358" t="s">
        <v>4947</v>
      </c>
      <c r="BI358" t="s">
        <v>195</v>
      </c>
      <c r="BJ358" t="s">
        <v>195</v>
      </c>
      <c r="BK358" t="s">
        <v>3791</v>
      </c>
      <c r="BL358" t="s">
        <v>5049</v>
      </c>
      <c r="BM358" t="s">
        <v>4949</v>
      </c>
      <c r="BN358" t="s">
        <v>5444</v>
      </c>
      <c r="BO358" t="s">
        <v>4950</v>
      </c>
      <c r="BP358" s="440" t="str">
        <f t="shared" si="5"/>
        <v>WA.2378.EBC.954.103.B.521811</v>
      </c>
    </row>
    <row r="359" spans="1:68">
      <c r="A359" t="s">
        <v>5010</v>
      </c>
      <c r="B359" t="s">
        <v>4936</v>
      </c>
      <c r="C359" t="s">
        <v>4937</v>
      </c>
      <c r="D359" t="s">
        <v>3795</v>
      </c>
      <c r="E359" t="s">
        <v>197</v>
      </c>
      <c r="F359" t="s">
        <v>3861</v>
      </c>
      <c r="G359" t="s">
        <v>2290</v>
      </c>
      <c r="H359" t="s">
        <v>4938</v>
      </c>
      <c r="I359">
        <v>78</v>
      </c>
      <c r="J359" t="s">
        <v>5012</v>
      </c>
      <c r="K359">
        <v>78</v>
      </c>
      <c r="L359" t="s">
        <v>1098</v>
      </c>
      <c r="M359" t="s">
        <v>508</v>
      </c>
      <c r="N359" t="s">
        <v>2422</v>
      </c>
      <c r="O359" t="s">
        <v>530</v>
      </c>
      <c r="P359" t="s">
        <v>8</v>
      </c>
      <c r="Q359" t="s">
        <v>4570</v>
      </c>
      <c r="R359" t="s">
        <v>4940</v>
      </c>
      <c r="S359" t="s">
        <v>195</v>
      </c>
      <c r="T359" t="s">
        <v>4570</v>
      </c>
      <c r="U359" t="s">
        <v>4570</v>
      </c>
      <c r="V359" t="s">
        <v>4951</v>
      </c>
      <c r="W359" t="s">
        <v>4496</v>
      </c>
      <c r="X359" t="s">
        <v>5487</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5011</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5014</v>
      </c>
      <c r="BE359" t="s">
        <v>5015</v>
      </c>
      <c r="BF359" t="s">
        <v>5027</v>
      </c>
      <c r="BG359" t="s">
        <v>5030</v>
      </c>
      <c r="BH359" t="s">
        <v>4947</v>
      </c>
      <c r="BI359" t="s">
        <v>195</v>
      </c>
      <c r="BJ359" t="s">
        <v>195</v>
      </c>
      <c r="BK359" t="s">
        <v>3791</v>
      </c>
      <c r="BL359" t="s">
        <v>5450</v>
      </c>
      <c r="BM359" t="s">
        <v>4949</v>
      </c>
      <c r="BN359" t="s">
        <v>5444</v>
      </c>
      <c r="BO359" t="s">
        <v>4950</v>
      </c>
      <c r="BP359" s="440" t="str">
        <f t="shared" si="5"/>
        <v>WA.2378.EBC.954.103.B.521811</v>
      </c>
    </row>
    <row r="360" spans="1:68">
      <c r="A360" t="s">
        <v>4935</v>
      </c>
      <c r="B360" t="s">
        <v>4936</v>
      </c>
      <c r="C360" t="s">
        <v>4937</v>
      </c>
      <c r="D360" t="s">
        <v>3795</v>
      </c>
      <c r="E360" t="s">
        <v>197</v>
      </c>
      <c r="F360" t="s">
        <v>3842</v>
      </c>
      <c r="G360" t="s">
        <v>2445</v>
      </c>
      <c r="H360" t="s">
        <v>4938</v>
      </c>
      <c r="I360">
        <v>5</v>
      </c>
      <c r="J360" t="s">
        <v>5031</v>
      </c>
      <c r="K360">
        <v>1</v>
      </c>
      <c r="L360" t="s">
        <v>805</v>
      </c>
      <c r="M360" t="s">
        <v>8</v>
      </c>
      <c r="N360" t="s">
        <v>122</v>
      </c>
      <c r="O360" t="s">
        <v>530</v>
      </c>
      <c r="P360" t="s">
        <v>8</v>
      </c>
      <c r="Q360" t="s">
        <v>4570</v>
      </c>
      <c r="R360" t="s">
        <v>4940</v>
      </c>
      <c r="S360" t="s">
        <v>195</v>
      </c>
      <c r="T360" t="s">
        <v>4570</v>
      </c>
      <c r="U360" t="s">
        <v>4570</v>
      </c>
      <c r="V360" t="s">
        <v>4496</v>
      </c>
      <c r="W360" t="s">
        <v>4570</v>
      </c>
      <c r="X360" t="s">
        <v>5488</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4943</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5034</v>
      </c>
      <c r="BG360" t="s">
        <v>5192</v>
      </c>
      <c r="BH360" t="s">
        <v>4947</v>
      </c>
      <c r="BI360" t="s">
        <v>195</v>
      </c>
      <c r="BJ360" t="s">
        <v>195</v>
      </c>
      <c r="BK360" t="s">
        <v>3791</v>
      </c>
      <c r="BL360" t="s">
        <v>5049</v>
      </c>
      <c r="BM360" t="s">
        <v>4949</v>
      </c>
      <c r="BN360" t="s">
        <v>5444</v>
      </c>
      <c r="BO360" t="s">
        <v>4950</v>
      </c>
      <c r="BP360" s="440" t="str">
        <f t="shared" si="5"/>
        <v>WA.2378.EBD.952.101.A.521811</v>
      </c>
    </row>
    <row r="361" spans="1:68">
      <c r="A361" t="s">
        <v>4935</v>
      </c>
      <c r="B361" t="s">
        <v>4936</v>
      </c>
      <c r="C361" t="s">
        <v>4937</v>
      </c>
      <c r="D361" t="s">
        <v>3795</v>
      </c>
      <c r="E361" t="s">
        <v>197</v>
      </c>
      <c r="F361" t="s">
        <v>3842</v>
      </c>
      <c r="G361" t="s">
        <v>2445</v>
      </c>
      <c r="H361" t="s">
        <v>4938</v>
      </c>
      <c r="I361">
        <v>5</v>
      </c>
      <c r="J361" t="s">
        <v>5031</v>
      </c>
      <c r="K361">
        <v>1</v>
      </c>
      <c r="L361" t="s">
        <v>805</v>
      </c>
      <c r="M361" t="s">
        <v>8</v>
      </c>
      <c r="N361" t="s">
        <v>122</v>
      </c>
      <c r="O361" t="s">
        <v>530</v>
      </c>
      <c r="P361" t="s">
        <v>8</v>
      </c>
      <c r="Q361" t="s">
        <v>4570</v>
      </c>
      <c r="R361" t="s">
        <v>4940</v>
      </c>
      <c r="S361" t="s">
        <v>195</v>
      </c>
      <c r="T361" t="s">
        <v>4570</v>
      </c>
      <c r="U361" t="s">
        <v>4570</v>
      </c>
      <c r="V361" t="s">
        <v>4951</v>
      </c>
      <c r="W361" t="s">
        <v>4496</v>
      </c>
      <c r="X361" t="s">
        <v>5489</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4943</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5034</v>
      </c>
      <c r="BG361" t="s">
        <v>5192</v>
      </c>
      <c r="BH361" t="s">
        <v>4947</v>
      </c>
      <c r="BI361" t="s">
        <v>195</v>
      </c>
      <c r="BJ361" t="s">
        <v>195</v>
      </c>
      <c r="BK361" t="s">
        <v>3791</v>
      </c>
      <c r="BL361" t="s">
        <v>5450</v>
      </c>
      <c r="BM361" t="s">
        <v>4949</v>
      </c>
      <c r="BN361" t="s">
        <v>5444</v>
      </c>
      <c r="BO361" t="s">
        <v>4950</v>
      </c>
      <c r="BP361" s="440" t="str">
        <f t="shared" si="5"/>
        <v>WA.2378.EBD.952.101.A.521811</v>
      </c>
    </row>
    <row r="362" spans="1:68">
      <c r="A362" t="s">
        <v>4935</v>
      </c>
      <c r="B362" t="s">
        <v>4936</v>
      </c>
      <c r="C362" t="s">
        <v>4937</v>
      </c>
      <c r="D362" t="s">
        <v>3795</v>
      </c>
      <c r="E362" t="s">
        <v>197</v>
      </c>
      <c r="F362" t="s">
        <v>3842</v>
      </c>
      <c r="G362" t="s">
        <v>2445</v>
      </c>
      <c r="H362" t="s">
        <v>4938</v>
      </c>
      <c r="I362">
        <v>5</v>
      </c>
      <c r="J362" t="s">
        <v>5031</v>
      </c>
      <c r="K362">
        <v>1</v>
      </c>
      <c r="L362" t="s">
        <v>805</v>
      </c>
      <c r="M362" t="s">
        <v>508</v>
      </c>
      <c r="N362" t="s">
        <v>123</v>
      </c>
      <c r="O362" t="s">
        <v>530</v>
      </c>
      <c r="P362" t="s">
        <v>8</v>
      </c>
      <c r="Q362" t="s">
        <v>4570</v>
      </c>
      <c r="R362" t="s">
        <v>4940</v>
      </c>
      <c r="S362" t="s">
        <v>195</v>
      </c>
      <c r="T362" t="s">
        <v>4570</v>
      </c>
      <c r="U362" t="s">
        <v>4570</v>
      </c>
      <c r="V362" t="s">
        <v>4496</v>
      </c>
      <c r="W362" t="s">
        <v>4570</v>
      </c>
      <c r="X362" t="s">
        <v>5490</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4943</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5034</v>
      </c>
      <c r="BG362" t="s">
        <v>5035</v>
      </c>
      <c r="BH362" t="s">
        <v>4947</v>
      </c>
      <c r="BI362" t="s">
        <v>195</v>
      </c>
      <c r="BJ362" t="s">
        <v>195</v>
      </c>
      <c r="BK362" t="s">
        <v>3791</v>
      </c>
      <c r="BL362" t="s">
        <v>5049</v>
      </c>
      <c r="BM362" t="s">
        <v>4949</v>
      </c>
      <c r="BN362" t="s">
        <v>5444</v>
      </c>
      <c r="BO362" t="s">
        <v>4950</v>
      </c>
      <c r="BP362" s="440" t="str">
        <f t="shared" si="5"/>
        <v>WA.2378.EBD.952.101.B.521811</v>
      </c>
    </row>
    <row r="363" spans="1:68">
      <c r="A363" t="s">
        <v>4935</v>
      </c>
      <c r="B363" t="s">
        <v>4936</v>
      </c>
      <c r="C363" t="s">
        <v>4937</v>
      </c>
      <c r="D363" t="s">
        <v>3795</v>
      </c>
      <c r="E363" t="s">
        <v>197</v>
      </c>
      <c r="F363" t="s">
        <v>3842</v>
      </c>
      <c r="G363" t="s">
        <v>2445</v>
      </c>
      <c r="H363" t="s">
        <v>4938</v>
      </c>
      <c r="I363">
        <v>5</v>
      </c>
      <c r="J363" t="s">
        <v>5031</v>
      </c>
      <c r="K363">
        <v>1</v>
      </c>
      <c r="L363" t="s">
        <v>805</v>
      </c>
      <c r="M363" t="s">
        <v>508</v>
      </c>
      <c r="N363" t="s">
        <v>123</v>
      </c>
      <c r="O363" t="s">
        <v>530</v>
      </c>
      <c r="P363" t="s">
        <v>8</v>
      </c>
      <c r="Q363" t="s">
        <v>4570</v>
      </c>
      <c r="R363" t="s">
        <v>4940</v>
      </c>
      <c r="S363" t="s">
        <v>195</v>
      </c>
      <c r="T363" t="s">
        <v>4570</v>
      </c>
      <c r="U363" t="s">
        <v>4570</v>
      </c>
      <c r="V363" t="s">
        <v>4951</v>
      </c>
      <c r="W363" t="s">
        <v>4496</v>
      </c>
      <c r="X363" t="s">
        <v>5491</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4943</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5034</v>
      </c>
      <c r="BG363" t="s">
        <v>5035</v>
      </c>
      <c r="BH363" t="s">
        <v>4947</v>
      </c>
      <c r="BI363" t="s">
        <v>195</v>
      </c>
      <c r="BJ363" t="s">
        <v>195</v>
      </c>
      <c r="BK363" t="s">
        <v>3791</v>
      </c>
      <c r="BL363" t="s">
        <v>5450</v>
      </c>
      <c r="BM363" t="s">
        <v>4949</v>
      </c>
      <c r="BN363" t="s">
        <v>5444</v>
      </c>
      <c r="BO363" t="s">
        <v>4950</v>
      </c>
      <c r="BP363" s="440" t="str">
        <f t="shared" si="5"/>
        <v>WA.2378.EBD.952.101.B.521811</v>
      </c>
    </row>
    <row r="364" spans="1:68">
      <c r="A364" t="s">
        <v>4935</v>
      </c>
      <c r="B364" t="s">
        <v>4936</v>
      </c>
      <c r="C364" t="s">
        <v>4937</v>
      </c>
      <c r="D364" t="s">
        <v>3795</v>
      </c>
      <c r="E364" t="s">
        <v>197</v>
      </c>
      <c r="F364" t="s">
        <v>3842</v>
      </c>
      <c r="G364" t="s">
        <v>2445</v>
      </c>
      <c r="H364" t="s">
        <v>4938</v>
      </c>
      <c r="I364">
        <v>5</v>
      </c>
      <c r="J364" t="s">
        <v>5031</v>
      </c>
      <c r="K364">
        <v>1</v>
      </c>
      <c r="L364" t="s">
        <v>805</v>
      </c>
      <c r="M364" t="s">
        <v>509</v>
      </c>
      <c r="N364" t="s">
        <v>124</v>
      </c>
      <c r="O364" t="s">
        <v>530</v>
      </c>
      <c r="P364" t="s">
        <v>8</v>
      </c>
      <c r="Q364" t="s">
        <v>4570</v>
      </c>
      <c r="R364" t="s">
        <v>4940</v>
      </c>
      <c r="S364" t="s">
        <v>195</v>
      </c>
      <c r="T364" t="s">
        <v>4570</v>
      </c>
      <c r="U364" t="s">
        <v>4570</v>
      </c>
      <c r="V364" t="s">
        <v>4496</v>
      </c>
      <c r="W364" t="s">
        <v>4570</v>
      </c>
      <c r="X364" t="s">
        <v>5492</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4943</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5034</v>
      </c>
      <c r="BG364" t="s">
        <v>5042</v>
      </c>
      <c r="BH364" t="s">
        <v>4947</v>
      </c>
      <c r="BI364" t="s">
        <v>195</v>
      </c>
      <c r="BJ364" t="s">
        <v>195</v>
      </c>
      <c r="BK364" t="s">
        <v>3791</v>
      </c>
      <c r="BL364" t="s">
        <v>5049</v>
      </c>
      <c r="BM364" t="s">
        <v>4949</v>
      </c>
      <c r="BN364" t="s">
        <v>5444</v>
      </c>
      <c r="BO364" t="s">
        <v>4950</v>
      </c>
      <c r="BP364" s="440" t="str">
        <f t="shared" si="5"/>
        <v>WA.2378.EBD.952.101.C.521811</v>
      </c>
    </row>
    <row r="365" spans="1:68">
      <c r="A365" t="s">
        <v>4935</v>
      </c>
      <c r="B365" t="s">
        <v>4936</v>
      </c>
      <c r="C365" t="s">
        <v>4937</v>
      </c>
      <c r="D365" t="s">
        <v>3795</v>
      </c>
      <c r="E365" t="s">
        <v>197</v>
      </c>
      <c r="F365" t="s">
        <v>3842</v>
      </c>
      <c r="G365" t="s">
        <v>2445</v>
      </c>
      <c r="H365" t="s">
        <v>4938</v>
      </c>
      <c r="I365">
        <v>5</v>
      </c>
      <c r="J365" t="s">
        <v>5031</v>
      </c>
      <c r="K365">
        <v>1</v>
      </c>
      <c r="L365" t="s">
        <v>805</v>
      </c>
      <c r="M365" t="s">
        <v>509</v>
      </c>
      <c r="N365" t="s">
        <v>124</v>
      </c>
      <c r="O365" t="s">
        <v>530</v>
      </c>
      <c r="P365" t="s">
        <v>8</v>
      </c>
      <c r="Q365" t="s">
        <v>4570</v>
      </c>
      <c r="R365" t="s">
        <v>4940</v>
      </c>
      <c r="S365" t="s">
        <v>195</v>
      </c>
      <c r="T365" t="s">
        <v>4570</v>
      </c>
      <c r="U365" t="s">
        <v>4570</v>
      </c>
      <c r="V365" t="s">
        <v>4951</v>
      </c>
      <c r="W365" t="s">
        <v>4496</v>
      </c>
      <c r="X365" t="s">
        <v>5493</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4943</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5034</v>
      </c>
      <c r="BG365" t="s">
        <v>5042</v>
      </c>
      <c r="BH365" t="s">
        <v>4947</v>
      </c>
      <c r="BI365" t="s">
        <v>195</v>
      </c>
      <c r="BJ365" t="s">
        <v>195</v>
      </c>
      <c r="BK365" t="s">
        <v>3791</v>
      </c>
      <c r="BL365" t="s">
        <v>5450</v>
      </c>
      <c r="BM365" t="s">
        <v>4949</v>
      </c>
      <c r="BN365" t="s">
        <v>5444</v>
      </c>
      <c r="BO365" t="s">
        <v>4950</v>
      </c>
      <c r="BP365" s="440" t="str">
        <f t="shared" si="5"/>
        <v>WA.2378.EBD.952.101.C.521811</v>
      </c>
    </row>
    <row r="366" spans="1:68">
      <c r="A366" t="s">
        <v>4935</v>
      </c>
      <c r="B366" t="s">
        <v>4936</v>
      </c>
      <c r="C366" t="s">
        <v>4937</v>
      </c>
      <c r="D366" t="s">
        <v>3795</v>
      </c>
      <c r="E366" t="s">
        <v>197</v>
      </c>
      <c r="F366" t="s">
        <v>3842</v>
      </c>
      <c r="G366" t="s">
        <v>2445</v>
      </c>
      <c r="H366" t="s">
        <v>4938</v>
      </c>
      <c r="I366">
        <v>5</v>
      </c>
      <c r="J366" t="s">
        <v>5031</v>
      </c>
      <c r="K366">
        <v>1</v>
      </c>
      <c r="L366" t="s">
        <v>805</v>
      </c>
      <c r="M366" t="s">
        <v>511</v>
      </c>
      <c r="N366" t="s">
        <v>125</v>
      </c>
      <c r="O366" t="s">
        <v>530</v>
      </c>
      <c r="P366" t="s">
        <v>8</v>
      </c>
      <c r="Q366" t="s">
        <v>4570</v>
      </c>
      <c r="R366" t="s">
        <v>4940</v>
      </c>
      <c r="S366" t="s">
        <v>195</v>
      </c>
      <c r="T366" t="s">
        <v>4570</v>
      </c>
      <c r="U366" t="s">
        <v>4570</v>
      </c>
      <c r="V366" t="s">
        <v>4496</v>
      </c>
      <c r="W366" t="s">
        <v>4570</v>
      </c>
      <c r="X366" t="s">
        <v>5469</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4943</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5034</v>
      </c>
      <c r="BG366" t="s">
        <v>5048</v>
      </c>
      <c r="BH366" t="s">
        <v>4947</v>
      </c>
      <c r="BI366" t="s">
        <v>195</v>
      </c>
      <c r="BJ366" t="s">
        <v>195</v>
      </c>
      <c r="BK366" t="s">
        <v>3791</v>
      </c>
      <c r="BL366" t="s">
        <v>5049</v>
      </c>
      <c r="BM366" t="s">
        <v>4949</v>
      </c>
      <c r="BN366" t="s">
        <v>5444</v>
      </c>
      <c r="BO366" t="s">
        <v>4950</v>
      </c>
      <c r="BP366" s="440" t="str">
        <f t="shared" si="5"/>
        <v>WA.2378.EBD.952.101.D.521811</v>
      </c>
    </row>
    <row r="367" spans="1:68">
      <c r="A367" t="s">
        <v>4935</v>
      </c>
      <c r="B367" t="s">
        <v>4936</v>
      </c>
      <c r="C367" t="s">
        <v>4937</v>
      </c>
      <c r="D367" t="s">
        <v>3795</v>
      </c>
      <c r="E367" t="s">
        <v>197</v>
      </c>
      <c r="F367" t="s">
        <v>3842</v>
      </c>
      <c r="G367" t="s">
        <v>2445</v>
      </c>
      <c r="H367" t="s">
        <v>4938</v>
      </c>
      <c r="I367">
        <v>5</v>
      </c>
      <c r="J367" t="s">
        <v>5031</v>
      </c>
      <c r="K367">
        <v>1</v>
      </c>
      <c r="L367" t="s">
        <v>805</v>
      </c>
      <c r="M367" t="s">
        <v>511</v>
      </c>
      <c r="N367" t="s">
        <v>125</v>
      </c>
      <c r="O367" t="s">
        <v>530</v>
      </c>
      <c r="P367" t="s">
        <v>8</v>
      </c>
      <c r="Q367" t="s">
        <v>4570</v>
      </c>
      <c r="R367" t="s">
        <v>4940</v>
      </c>
      <c r="S367" t="s">
        <v>195</v>
      </c>
      <c r="T367" t="s">
        <v>4570</v>
      </c>
      <c r="U367" t="s">
        <v>4570</v>
      </c>
      <c r="V367" t="s">
        <v>4951</v>
      </c>
      <c r="W367" t="s">
        <v>4496</v>
      </c>
      <c r="X367" t="s">
        <v>4994</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4943</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5034</v>
      </c>
      <c r="BG367" t="s">
        <v>5048</v>
      </c>
      <c r="BH367" t="s">
        <v>4947</v>
      </c>
      <c r="BI367" t="s">
        <v>195</v>
      </c>
      <c r="BJ367" t="s">
        <v>195</v>
      </c>
      <c r="BK367" t="s">
        <v>3791</v>
      </c>
      <c r="BL367" t="s">
        <v>5450</v>
      </c>
      <c r="BM367" t="s">
        <v>4949</v>
      </c>
      <c r="BN367" t="s">
        <v>5444</v>
      </c>
      <c r="BO367" t="s">
        <v>4950</v>
      </c>
      <c r="BP367" s="440" t="str">
        <f t="shared" si="5"/>
        <v>WA.2378.EBD.952.101.D.521811</v>
      </c>
    </row>
    <row r="368" spans="1:68">
      <c r="A368" t="s">
        <v>4935</v>
      </c>
      <c r="B368" t="s">
        <v>4936</v>
      </c>
      <c r="C368" t="s">
        <v>4937</v>
      </c>
      <c r="D368" t="s">
        <v>3795</v>
      </c>
      <c r="E368" t="s">
        <v>197</v>
      </c>
      <c r="F368" t="s">
        <v>3842</v>
      </c>
      <c r="G368" t="s">
        <v>2445</v>
      </c>
      <c r="H368" t="s">
        <v>4938</v>
      </c>
      <c r="I368">
        <v>5</v>
      </c>
      <c r="J368" t="s">
        <v>5054</v>
      </c>
      <c r="K368">
        <v>2</v>
      </c>
      <c r="L368" t="s">
        <v>805</v>
      </c>
      <c r="M368" t="s">
        <v>8</v>
      </c>
      <c r="N368" t="s">
        <v>162</v>
      </c>
      <c r="O368" t="s">
        <v>530</v>
      </c>
      <c r="P368" t="s">
        <v>8</v>
      </c>
      <c r="Q368" t="s">
        <v>4570</v>
      </c>
      <c r="R368" t="s">
        <v>4940</v>
      </c>
      <c r="S368" t="s">
        <v>195</v>
      </c>
      <c r="T368" t="s">
        <v>4570</v>
      </c>
      <c r="U368" t="s">
        <v>4570</v>
      </c>
      <c r="V368" t="s">
        <v>4496</v>
      </c>
      <c r="W368" t="s">
        <v>4570</v>
      </c>
      <c r="X368" t="s">
        <v>5494</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4943</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5057</v>
      </c>
      <c r="BG368" t="s">
        <v>5058</v>
      </c>
      <c r="BH368" t="s">
        <v>4947</v>
      </c>
      <c r="BI368" t="s">
        <v>195</v>
      </c>
      <c r="BJ368" t="s">
        <v>195</v>
      </c>
      <c r="BK368" t="s">
        <v>3791</v>
      </c>
      <c r="BL368" t="s">
        <v>5049</v>
      </c>
      <c r="BM368" t="s">
        <v>4949</v>
      </c>
      <c r="BN368" t="s">
        <v>5444</v>
      </c>
      <c r="BO368" t="s">
        <v>4950</v>
      </c>
      <c r="BP368" s="440" t="str">
        <f t="shared" si="5"/>
        <v>WA.2378.EBD.953.101.A.521811</v>
      </c>
    </row>
    <row r="369" spans="1:68">
      <c r="A369" t="s">
        <v>4935</v>
      </c>
      <c r="B369" t="s">
        <v>4936</v>
      </c>
      <c r="C369" t="s">
        <v>4937</v>
      </c>
      <c r="D369" t="s">
        <v>3795</v>
      </c>
      <c r="E369" t="s">
        <v>197</v>
      </c>
      <c r="F369" t="s">
        <v>3842</v>
      </c>
      <c r="G369" t="s">
        <v>2445</v>
      </c>
      <c r="H369" t="s">
        <v>4938</v>
      </c>
      <c r="I369">
        <v>5</v>
      </c>
      <c r="J369" t="s">
        <v>5054</v>
      </c>
      <c r="K369">
        <v>2</v>
      </c>
      <c r="L369" t="s">
        <v>805</v>
      </c>
      <c r="M369" t="s">
        <v>8</v>
      </c>
      <c r="N369" t="s">
        <v>162</v>
      </c>
      <c r="O369" t="s">
        <v>530</v>
      </c>
      <c r="P369" t="s">
        <v>8</v>
      </c>
      <c r="Q369" t="s">
        <v>4570</v>
      </c>
      <c r="R369" t="s">
        <v>4940</v>
      </c>
      <c r="S369" t="s">
        <v>195</v>
      </c>
      <c r="T369" t="s">
        <v>4570</v>
      </c>
      <c r="U369" t="s">
        <v>4570</v>
      </c>
      <c r="V369" t="s">
        <v>4951</v>
      </c>
      <c r="W369" t="s">
        <v>4496</v>
      </c>
      <c r="X369" t="s">
        <v>5495</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4943</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5057</v>
      </c>
      <c r="BG369" t="s">
        <v>5058</v>
      </c>
      <c r="BH369" t="s">
        <v>4947</v>
      </c>
      <c r="BI369" t="s">
        <v>195</v>
      </c>
      <c r="BJ369" t="s">
        <v>195</v>
      </c>
      <c r="BK369" t="s">
        <v>3791</v>
      </c>
      <c r="BL369" t="s">
        <v>5450</v>
      </c>
      <c r="BM369" t="s">
        <v>4949</v>
      </c>
      <c r="BN369" t="s">
        <v>5444</v>
      </c>
      <c r="BO369" t="s">
        <v>4950</v>
      </c>
      <c r="BP369" s="440" t="str">
        <f t="shared" si="5"/>
        <v>WA.2378.EBD.953.101.A.521811</v>
      </c>
    </row>
    <row r="370" spans="1:68">
      <c r="A370" t="s">
        <v>4935</v>
      </c>
      <c r="B370" t="s">
        <v>4936</v>
      </c>
      <c r="C370" t="s">
        <v>4937</v>
      </c>
      <c r="D370" t="s">
        <v>3795</v>
      </c>
      <c r="E370" t="s">
        <v>197</v>
      </c>
      <c r="F370" t="s">
        <v>3842</v>
      </c>
      <c r="G370" t="s">
        <v>2445</v>
      </c>
      <c r="H370" t="s">
        <v>4938</v>
      </c>
      <c r="I370">
        <v>5</v>
      </c>
      <c r="J370" t="s">
        <v>5054</v>
      </c>
      <c r="K370">
        <v>2</v>
      </c>
      <c r="L370" t="s">
        <v>805</v>
      </c>
      <c r="M370" t="s">
        <v>508</v>
      </c>
      <c r="N370" t="s">
        <v>163</v>
      </c>
      <c r="O370" t="s">
        <v>530</v>
      </c>
      <c r="P370" t="s">
        <v>8</v>
      </c>
      <c r="Q370" t="s">
        <v>4570</v>
      </c>
      <c r="R370" t="s">
        <v>4940</v>
      </c>
      <c r="S370" t="s">
        <v>195</v>
      </c>
      <c r="T370" t="s">
        <v>4570</v>
      </c>
      <c r="U370" t="s">
        <v>4570</v>
      </c>
      <c r="V370" t="s">
        <v>4496</v>
      </c>
      <c r="W370" t="s">
        <v>4570</v>
      </c>
      <c r="X370" t="s">
        <v>5496</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4943</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5057</v>
      </c>
      <c r="BG370" t="s">
        <v>5067</v>
      </c>
      <c r="BH370" t="s">
        <v>4947</v>
      </c>
      <c r="BI370" t="s">
        <v>195</v>
      </c>
      <c r="BJ370" t="s">
        <v>195</v>
      </c>
      <c r="BK370" t="s">
        <v>3791</v>
      </c>
      <c r="BL370" t="s">
        <v>5049</v>
      </c>
      <c r="BM370" t="s">
        <v>4949</v>
      </c>
      <c r="BN370" t="s">
        <v>5444</v>
      </c>
      <c r="BO370" t="s">
        <v>4950</v>
      </c>
      <c r="BP370" s="440" t="str">
        <f t="shared" si="5"/>
        <v>WA.2378.EBD.953.101.B.521811</v>
      </c>
    </row>
    <row r="371" spans="1:68">
      <c r="A371" t="s">
        <v>4935</v>
      </c>
      <c r="B371" t="s">
        <v>4936</v>
      </c>
      <c r="C371" t="s">
        <v>4937</v>
      </c>
      <c r="D371" t="s">
        <v>3795</v>
      </c>
      <c r="E371" t="s">
        <v>197</v>
      </c>
      <c r="F371" t="s">
        <v>3842</v>
      </c>
      <c r="G371" t="s">
        <v>2445</v>
      </c>
      <c r="H371" t="s">
        <v>4938</v>
      </c>
      <c r="I371">
        <v>5</v>
      </c>
      <c r="J371" t="s">
        <v>5054</v>
      </c>
      <c r="K371">
        <v>2</v>
      </c>
      <c r="L371" t="s">
        <v>805</v>
      </c>
      <c r="M371" t="s">
        <v>508</v>
      </c>
      <c r="N371" t="s">
        <v>163</v>
      </c>
      <c r="O371" t="s">
        <v>530</v>
      </c>
      <c r="P371" t="s">
        <v>8</v>
      </c>
      <c r="Q371" t="s">
        <v>4570</v>
      </c>
      <c r="R371" t="s">
        <v>4940</v>
      </c>
      <c r="S371" t="s">
        <v>195</v>
      </c>
      <c r="T371" t="s">
        <v>4570</v>
      </c>
      <c r="U371" t="s">
        <v>4570</v>
      </c>
      <c r="V371" t="s">
        <v>4951</v>
      </c>
      <c r="W371" t="s">
        <v>4496</v>
      </c>
      <c r="X371" t="s">
        <v>5497</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4943</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5057</v>
      </c>
      <c r="BG371" t="s">
        <v>5067</v>
      </c>
      <c r="BH371" t="s">
        <v>4947</v>
      </c>
      <c r="BI371" t="s">
        <v>195</v>
      </c>
      <c r="BJ371" t="s">
        <v>195</v>
      </c>
      <c r="BK371" t="s">
        <v>3791</v>
      </c>
      <c r="BL371" t="s">
        <v>5450</v>
      </c>
      <c r="BM371" t="s">
        <v>4949</v>
      </c>
      <c r="BN371" t="s">
        <v>5444</v>
      </c>
      <c r="BO371" t="s">
        <v>4950</v>
      </c>
      <c r="BP371" s="440" t="str">
        <f t="shared" si="5"/>
        <v>WA.2378.EBD.953.101.B.521811</v>
      </c>
    </row>
    <row r="372" spans="1:68">
      <c r="A372" t="s">
        <v>4935</v>
      </c>
      <c r="B372" t="s">
        <v>4936</v>
      </c>
      <c r="C372" t="s">
        <v>4937</v>
      </c>
      <c r="D372" t="s">
        <v>3795</v>
      </c>
      <c r="E372" t="s">
        <v>197</v>
      </c>
      <c r="F372" t="s">
        <v>3842</v>
      </c>
      <c r="G372" t="s">
        <v>2445</v>
      </c>
      <c r="H372" t="s">
        <v>4938</v>
      </c>
      <c r="I372">
        <v>5</v>
      </c>
      <c r="J372" t="s">
        <v>5054</v>
      </c>
      <c r="K372">
        <v>2</v>
      </c>
      <c r="L372" t="s">
        <v>1081</v>
      </c>
      <c r="M372" t="s">
        <v>8</v>
      </c>
      <c r="N372" t="s">
        <v>2861</v>
      </c>
      <c r="O372" t="s">
        <v>530</v>
      </c>
      <c r="P372" t="s">
        <v>8</v>
      </c>
      <c r="Q372" t="s">
        <v>4570</v>
      </c>
      <c r="R372" t="s">
        <v>4940</v>
      </c>
      <c r="S372" t="s">
        <v>195</v>
      </c>
      <c r="T372" t="s">
        <v>4570</v>
      </c>
      <c r="U372" t="s">
        <v>4570</v>
      </c>
      <c r="V372" t="s">
        <v>4496</v>
      </c>
      <c r="W372" t="s">
        <v>4570</v>
      </c>
      <c r="X372" t="s">
        <v>5498</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4943</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5073</v>
      </c>
      <c r="BG372" t="s">
        <v>5074</v>
      </c>
      <c r="BH372" t="s">
        <v>4947</v>
      </c>
      <c r="BI372" t="s">
        <v>195</v>
      </c>
      <c r="BJ372" t="s">
        <v>195</v>
      </c>
      <c r="BK372" t="s">
        <v>3791</v>
      </c>
      <c r="BL372" t="s">
        <v>5049</v>
      </c>
      <c r="BM372" t="s">
        <v>4949</v>
      </c>
      <c r="BN372" t="s">
        <v>5444</v>
      </c>
      <c r="BO372" t="s">
        <v>4950</v>
      </c>
      <c r="BP372" s="440" t="str">
        <f t="shared" si="5"/>
        <v>WA.2378.EBD.953.102.A.521811</v>
      </c>
    </row>
    <row r="373" spans="1:68">
      <c r="A373" t="s">
        <v>4935</v>
      </c>
      <c r="B373" t="s">
        <v>4936</v>
      </c>
      <c r="C373" t="s">
        <v>4937</v>
      </c>
      <c r="D373" t="s">
        <v>3795</v>
      </c>
      <c r="E373" t="s">
        <v>197</v>
      </c>
      <c r="F373" t="s">
        <v>3842</v>
      </c>
      <c r="G373" t="s">
        <v>2445</v>
      </c>
      <c r="H373" t="s">
        <v>4938</v>
      </c>
      <c r="I373">
        <v>5</v>
      </c>
      <c r="J373" t="s">
        <v>5054</v>
      </c>
      <c r="K373">
        <v>2</v>
      </c>
      <c r="L373" t="s">
        <v>1081</v>
      </c>
      <c r="M373" t="s">
        <v>8</v>
      </c>
      <c r="N373" t="s">
        <v>2861</v>
      </c>
      <c r="O373" t="s">
        <v>530</v>
      </c>
      <c r="P373" t="s">
        <v>8</v>
      </c>
      <c r="Q373" t="s">
        <v>4570</v>
      </c>
      <c r="R373" t="s">
        <v>4940</v>
      </c>
      <c r="S373" t="s">
        <v>195</v>
      </c>
      <c r="T373" t="s">
        <v>4570</v>
      </c>
      <c r="U373" t="s">
        <v>4570</v>
      </c>
      <c r="V373" t="s">
        <v>4951</v>
      </c>
      <c r="W373" t="s">
        <v>4496</v>
      </c>
      <c r="X373" t="s">
        <v>5499</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4943</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5073</v>
      </c>
      <c r="BG373" t="s">
        <v>5074</v>
      </c>
      <c r="BH373" t="s">
        <v>4947</v>
      </c>
      <c r="BI373" t="s">
        <v>195</v>
      </c>
      <c r="BJ373" t="s">
        <v>195</v>
      </c>
      <c r="BK373" t="s">
        <v>3791</v>
      </c>
      <c r="BL373" t="s">
        <v>5446</v>
      </c>
      <c r="BM373" t="s">
        <v>4949</v>
      </c>
      <c r="BN373" t="s">
        <v>5444</v>
      </c>
      <c r="BO373" t="s">
        <v>4950</v>
      </c>
      <c r="BP373" s="440" t="str">
        <f t="shared" si="5"/>
        <v>WA.2378.EBD.953.102.A.521811</v>
      </c>
    </row>
    <row r="374" spans="1:68">
      <c r="A374" t="s">
        <v>4935</v>
      </c>
      <c r="B374" t="s">
        <v>4936</v>
      </c>
      <c r="C374" t="s">
        <v>4937</v>
      </c>
      <c r="D374" t="s">
        <v>3795</v>
      </c>
      <c r="E374" t="s">
        <v>197</v>
      </c>
      <c r="F374" t="s">
        <v>3842</v>
      </c>
      <c r="G374" t="s">
        <v>2445</v>
      </c>
      <c r="H374" t="s">
        <v>4938</v>
      </c>
      <c r="I374">
        <v>5</v>
      </c>
      <c r="J374" t="s">
        <v>5054</v>
      </c>
      <c r="K374">
        <v>2</v>
      </c>
      <c r="L374" t="s">
        <v>1081</v>
      </c>
      <c r="M374" t="s">
        <v>508</v>
      </c>
      <c r="N374" t="s">
        <v>165</v>
      </c>
      <c r="O374" t="s">
        <v>530</v>
      </c>
      <c r="P374" t="s">
        <v>8</v>
      </c>
      <c r="Q374" t="s">
        <v>4570</v>
      </c>
      <c r="R374" t="s">
        <v>4940</v>
      </c>
      <c r="S374" t="s">
        <v>195</v>
      </c>
      <c r="T374" t="s">
        <v>4570</v>
      </c>
      <c r="U374" t="s">
        <v>4570</v>
      </c>
      <c r="V374" t="s">
        <v>4496</v>
      </c>
      <c r="W374" t="s">
        <v>4570</v>
      </c>
      <c r="X374" t="s">
        <v>5500</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4943</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5073</v>
      </c>
      <c r="BG374" t="s">
        <v>5078</v>
      </c>
      <c r="BH374" t="s">
        <v>4947</v>
      </c>
      <c r="BI374" t="s">
        <v>195</v>
      </c>
      <c r="BJ374" t="s">
        <v>195</v>
      </c>
      <c r="BK374" t="s">
        <v>3791</v>
      </c>
      <c r="BL374" t="s">
        <v>5049</v>
      </c>
      <c r="BM374" t="s">
        <v>4949</v>
      </c>
      <c r="BN374" t="s">
        <v>5444</v>
      </c>
      <c r="BO374" t="s">
        <v>4950</v>
      </c>
      <c r="BP374" s="440" t="str">
        <f t="shared" si="5"/>
        <v>WA.2378.EBD.953.102.B.521811</v>
      </c>
    </row>
    <row r="375" spans="1:68">
      <c r="A375" t="s">
        <v>4935</v>
      </c>
      <c r="B375" t="s">
        <v>4936</v>
      </c>
      <c r="C375" t="s">
        <v>4937</v>
      </c>
      <c r="D375" t="s">
        <v>3795</v>
      </c>
      <c r="E375" t="s">
        <v>197</v>
      </c>
      <c r="F375" t="s">
        <v>3842</v>
      </c>
      <c r="G375" t="s">
        <v>2445</v>
      </c>
      <c r="H375" t="s">
        <v>4938</v>
      </c>
      <c r="I375">
        <v>5</v>
      </c>
      <c r="J375" t="s">
        <v>5054</v>
      </c>
      <c r="K375">
        <v>2</v>
      </c>
      <c r="L375" t="s">
        <v>1081</v>
      </c>
      <c r="M375" t="s">
        <v>508</v>
      </c>
      <c r="N375" t="s">
        <v>165</v>
      </c>
      <c r="O375" t="s">
        <v>530</v>
      </c>
      <c r="P375" t="s">
        <v>8</v>
      </c>
      <c r="Q375" t="s">
        <v>4570</v>
      </c>
      <c r="R375" t="s">
        <v>4940</v>
      </c>
      <c r="S375" t="s">
        <v>195</v>
      </c>
      <c r="T375" t="s">
        <v>4570</v>
      </c>
      <c r="U375" t="s">
        <v>4570</v>
      </c>
      <c r="V375" t="s">
        <v>4951</v>
      </c>
      <c r="W375" t="s">
        <v>4496</v>
      </c>
      <c r="X375" t="s">
        <v>5501</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4943</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5073</v>
      </c>
      <c r="BG375" t="s">
        <v>5078</v>
      </c>
      <c r="BH375" t="s">
        <v>4947</v>
      </c>
      <c r="BI375" t="s">
        <v>195</v>
      </c>
      <c r="BJ375" t="s">
        <v>195</v>
      </c>
      <c r="BK375" t="s">
        <v>3791</v>
      </c>
      <c r="BL375" t="s">
        <v>5446</v>
      </c>
      <c r="BM375" t="s">
        <v>4949</v>
      </c>
      <c r="BN375" t="s">
        <v>5444</v>
      </c>
      <c r="BO375" t="s">
        <v>4950</v>
      </c>
      <c r="BP375" s="440" t="str">
        <f t="shared" si="5"/>
        <v>WA.2378.EBD.953.102.B.521811</v>
      </c>
    </row>
    <row r="376" spans="1:68">
      <c r="A376" t="s">
        <v>4935</v>
      </c>
      <c r="B376" t="s">
        <v>4936</v>
      </c>
      <c r="C376" t="s">
        <v>4937</v>
      </c>
      <c r="D376" t="s">
        <v>3795</v>
      </c>
      <c r="E376" t="s">
        <v>197</v>
      </c>
      <c r="F376" t="s">
        <v>3842</v>
      </c>
      <c r="G376" t="s">
        <v>2445</v>
      </c>
      <c r="H376" t="s">
        <v>4938</v>
      </c>
      <c r="I376">
        <v>5</v>
      </c>
      <c r="J376" t="s">
        <v>5054</v>
      </c>
      <c r="K376">
        <v>2</v>
      </c>
      <c r="L376" t="s">
        <v>1081</v>
      </c>
      <c r="M376" t="s">
        <v>509</v>
      </c>
      <c r="N376" t="s">
        <v>166</v>
      </c>
      <c r="O376" t="s">
        <v>530</v>
      </c>
      <c r="P376" t="s">
        <v>8</v>
      </c>
      <c r="Q376" t="s">
        <v>4570</v>
      </c>
      <c r="R376" t="s">
        <v>4940</v>
      </c>
      <c r="S376" t="s">
        <v>195</v>
      </c>
      <c r="T376" t="s">
        <v>4570</v>
      </c>
      <c r="U376" t="s">
        <v>4570</v>
      </c>
      <c r="V376" t="s">
        <v>4496</v>
      </c>
      <c r="W376" t="s">
        <v>4570</v>
      </c>
      <c r="X376" t="s">
        <v>5502</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4943</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5073</v>
      </c>
      <c r="BG376" t="s">
        <v>5084</v>
      </c>
      <c r="BH376" t="s">
        <v>4947</v>
      </c>
      <c r="BI376" t="s">
        <v>195</v>
      </c>
      <c r="BJ376" t="s">
        <v>195</v>
      </c>
      <c r="BK376" t="s">
        <v>3791</v>
      </c>
      <c r="BL376" t="s">
        <v>5049</v>
      </c>
      <c r="BM376" t="s">
        <v>4949</v>
      </c>
      <c r="BN376" t="s">
        <v>5444</v>
      </c>
      <c r="BO376" t="s">
        <v>4950</v>
      </c>
      <c r="BP376" s="440" t="str">
        <f t="shared" si="5"/>
        <v>WA.2378.EBD.953.102.C.521811</v>
      </c>
    </row>
    <row r="377" spans="1:68">
      <c r="A377" t="s">
        <v>4935</v>
      </c>
      <c r="B377" t="s">
        <v>4936</v>
      </c>
      <c r="C377" t="s">
        <v>4937</v>
      </c>
      <c r="D377" t="s">
        <v>3795</v>
      </c>
      <c r="E377" t="s">
        <v>197</v>
      </c>
      <c r="F377" t="s">
        <v>3842</v>
      </c>
      <c r="G377" t="s">
        <v>2445</v>
      </c>
      <c r="H377" t="s">
        <v>4938</v>
      </c>
      <c r="I377">
        <v>5</v>
      </c>
      <c r="J377" t="s">
        <v>5054</v>
      </c>
      <c r="K377">
        <v>2</v>
      </c>
      <c r="L377" t="s">
        <v>1081</v>
      </c>
      <c r="M377" t="s">
        <v>509</v>
      </c>
      <c r="N377" t="s">
        <v>166</v>
      </c>
      <c r="O377" t="s">
        <v>530</v>
      </c>
      <c r="P377" t="s">
        <v>8</v>
      </c>
      <c r="Q377" t="s">
        <v>4570</v>
      </c>
      <c r="R377" t="s">
        <v>4940</v>
      </c>
      <c r="S377" t="s">
        <v>195</v>
      </c>
      <c r="T377" t="s">
        <v>4570</v>
      </c>
      <c r="U377" t="s">
        <v>4570</v>
      </c>
      <c r="V377" t="s">
        <v>4951</v>
      </c>
      <c r="W377" t="s">
        <v>4496</v>
      </c>
      <c r="X377" t="s">
        <v>5503</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4943</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5073</v>
      </c>
      <c r="BG377" t="s">
        <v>5084</v>
      </c>
      <c r="BH377" t="s">
        <v>4947</v>
      </c>
      <c r="BI377" t="s">
        <v>195</v>
      </c>
      <c r="BJ377" t="s">
        <v>195</v>
      </c>
      <c r="BK377" t="s">
        <v>3791</v>
      </c>
      <c r="BL377" t="s">
        <v>5446</v>
      </c>
      <c r="BM377" t="s">
        <v>4949</v>
      </c>
      <c r="BN377" t="s">
        <v>5444</v>
      </c>
      <c r="BO377" t="s">
        <v>4950</v>
      </c>
      <c r="BP377" s="440" t="str">
        <f t="shared" si="5"/>
        <v>WA.2378.EBD.953.102.C.521811</v>
      </c>
    </row>
    <row r="378" spans="1:68">
      <c r="A378" t="s">
        <v>4935</v>
      </c>
      <c r="B378" t="s">
        <v>4936</v>
      </c>
      <c r="C378" t="s">
        <v>4937</v>
      </c>
      <c r="D378" t="s">
        <v>3795</v>
      </c>
      <c r="E378" t="s">
        <v>197</v>
      </c>
      <c r="F378" t="s">
        <v>3842</v>
      </c>
      <c r="G378" t="s">
        <v>2445</v>
      </c>
      <c r="H378" t="s">
        <v>4938</v>
      </c>
      <c r="I378">
        <v>5</v>
      </c>
      <c r="J378" t="s">
        <v>5054</v>
      </c>
      <c r="K378">
        <v>2</v>
      </c>
      <c r="L378" t="s">
        <v>1081</v>
      </c>
      <c r="M378" t="s">
        <v>511</v>
      </c>
      <c r="N378" t="s">
        <v>167</v>
      </c>
      <c r="O378" t="s">
        <v>530</v>
      </c>
      <c r="P378" t="s">
        <v>8</v>
      </c>
      <c r="Q378" t="s">
        <v>4570</v>
      </c>
      <c r="R378" t="s">
        <v>4940</v>
      </c>
      <c r="S378" t="s">
        <v>195</v>
      </c>
      <c r="T378" t="s">
        <v>4570</v>
      </c>
      <c r="U378" t="s">
        <v>4570</v>
      </c>
      <c r="V378" t="s">
        <v>4496</v>
      </c>
      <c r="W378" t="s">
        <v>4570</v>
      </c>
      <c r="X378" t="s">
        <v>5504</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4943</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5073</v>
      </c>
      <c r="BG378" t="s">
        <v>5101</v>
      </c>
      <c r="BH378" t="s">
        <v>4947</v>
      </c>
      <c r="BI378" t="s">
        <v>195</v>
      </c>
      <c r="BJ378" t="s">
        <v>195</v>
      </c>
      <c r="BK378" t="s">
        <v>3791</v>
      </c>
      <c r="BL378" t="s">
        <v>5049</v>
      </c>
      <c r="BM378" t="s">
        <v>4949</v>
      </c>
      <c r="BN378" t="s">
        <v>5444</v>
      </c>
      <c r="BO378" t="s">
        <v>4950</v>
      </c>
      <c r="BP378" s="440" t="str">
        <f t="shared" si="5"/>
        <v>WA.2378.EBD.953.102.D.521811</v>
      </c>
    </row>
    <row r="379" spans="1:68">
      <c r="A379" t="s">
        <v>4935</v>
      </c>
      <c r="B379" t="s">
        <v>4936</v>
      </c>
      <c r="C379" t="s">
        <v>4937</v>
      </c>
      <c r="D379" t="s">
        <v>3795</v>
      </c>
      <c r="E379" t="s">
        <v>197</v>
      </c>
      <c r="F379" t="s">
        <v>3842</v>
      </c>
      <c r="G379" t="s">
        <v>2445</v>
      </c>
      <c r="H379" t="s">
        <v>4938</v>
      </c>
      <c r="I379">
        <v>5</v>
      </c>
      <c r="J379" t="s">
        <v>5054</v>
      </c>
      <c r="K379">
        <v>2</v>
      </c>
      <c r="L379" t="s">
        <v>1081</v>
      </c>
      <c r="M379" t="s">
        <v>511</v>
      </c>
      <c r="N379" t="s">
        <v>167</v>
      </c>
      <c r="O379" t="s">
        <v>530</v>
      </c>
      <c r="P379" t="s">
        <v>8</v>
      </c>
      <c r="Q379" t="s">
        <v>4570</v>
      </c>
      <c r="R379" t="s">
        <v>4940</v>
      </c>
      <c r="S379" t="s">
        <v>195</v>
      </c>
      <c r="T379" t="s">
        <v>4570</v>
      </c>
      <c r="U379" t="s">
        <v>4570</v>
      </c>
      <c r="V379" t="s">
        <v>4951</v>
      </c>
      <c r="W379" t="s">
        <v>4496</v>
      </c>
      <c r="X379" t="s">
        <v>5505</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4943</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5073</v>
      </c>
      <c r="BG379" t="s">
        <v>5101</v>
      </c>
      <c r="BH379" t="s">
        <v>4947</v>
      </c>
      <c r="BI379" t="s">
        <v>195</v>
      </c>
      <c r="BJ379" t="s">
        <v>195</v>
      </c>
      <c r="BK379" t="s">
        <v>3791</v>
      </c>
      <c r="BL379" t="s">
        <v>5446</v>
      </c>
      <c r="BM379" t="s">
        <v>4949</v>
      </c>
      <c r="BN379" t="s">
        <v>5444</v>
      </c>
      <c r="BO379" t="s">
        <v>4950</v>
      </c>
      <c r="BP379" s="440" t="str">
        <f t="shared" si="5"/>
        <v>WA.2378.EBD.953.102.D.521811</v>
      </c>
    </row>
    <row r="380" spans="1:68">
      <c r="A380" t="s">
        <v>5010</v>
      </c>
      <c r="B380" t="s">
        <v>4936</v>
      </c>
      <c r="C380" t="s">
        <v>4937</v>
      </c>
      <c r="D380" t="s">
        <v>3795</v>
      </c>
      <c r="E380" t="s">
        <v>197</v>
      </c>
      <c r="F380" t="s">
        <v>3842</v>
      </c>
      <c r="G380" t="s">
        <v>2445</v>
      </c>
      <c r="H380" t="s">
        <v>4938</v>
      </c>
      <c r="I380">
        <v>5</v>
      </c>
      <c r="J380" t="s">
        <v>5031</v>
      </c>
      <c r="K380">
        <v>1</v>
      </c>
      <c r="L380" t="s">
        <v>805</v>
      </c>
      <c r="M380" t="s">
        <v>8</v>
      </c>
      <c r="N380" t="s">
        <v>122</v>
      </c>
      <c r="O380" t="s">
        <v>530</v>
      </c>
      <c r="P380" t="s">
        <v>8</v>
      </c>
      <c r="Q380" t="s">
        <v>4570</v>
      </c>
      <c r="R380" t="s">
        <v>4940</v>
      </c>
      <c r="S380" t="s">
        <v>195</v>
      </c>
      <c r="T380" t="s">
        <v>4570</v>
      </c>
      <c r="U380" t="s">
        <v>4570</v>
      </c>
      <c r="V380" t="s">
        <v>4496</v>
      </c>
      <c r="W380" t="s">
        <v>4570</v>
      </c>
      <c r="X380" t="s">
        <v>5488</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5011</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5034</v>
      </c>
      <c r="BG380" t="s">
        <v>5192</v>
      </c>
      <c r="BH380" t="s">
        <v>4947</v>
      </c>
      <c r="BI380" t="s">
        <v>195</v>
      </c>
      <c r="BJ380" t="s">
        <v>195</v>
      </c>
      <c r="BK380" t="s">
        <v>3791</v>
      </c>
      <c r="BL380" t="s">
        <v>5049</v>
      </c>
      <c r="BM380" t="s">
        <v>4949</v>
      </c>
      <c r="BN380" t="s">
        <v>5444</v>
      </c>
      <c r="BO380" t="s">
        <v>4950</v>
      </c>
      <c r="BP380" s="440" t="str">
        <f t="shared" si="5"/>
        <v>WA.2378.EBD.952.101.A.521811</v>
      </c>
    </row>
    <row r="381" spans="1:68">
      <c r="A381" t="s">
        <v>5010</v>
      </c>
      <c r="B381" t="s">
        <v>4936</v>
      </c>
      <c r="C381" t="s">
        <v>4937</v>
      </c>
      <c r="D381" t="s">
        <v>3795</v>
      </c>
      <c r="E381" t="s">
        <v>197</v>
      </c>
      <c r="F381" t="s">
        <v>3842</v>
      </c>
      <c r="G381" t="s">
        <v>2445</v>
      </c>
      <c r="H381" t="s">
        <v>4938</v>
      </c>
      <c r="I381">
        <v>5</v>
      </c>
      <c r="J381" t="s">
        <v>5031</v>
      </c>
      <c r="K381">
        <v>1</v>
      </c>
      <c r="L381" t="s">
        <v>805</v>
      </c>
      <c r="M381" t="s">
        <v>8</v>
      </c>
      <c r="N381" t="s">
        <v>122</v>
      </c>
      <c r="O381" t="s">
        <v>530</v>
      </c>
      <c r="P381" t="s">
        <v>8</v>
      </c>
      <c r="Q381" t="s">
        <v>4570</v>
      </c>
      <c r="R381" t="s">
        <v>4940</v>
      </c>
      <c r="S381" t="s">
        <v>195</v>
      </c>
      <c r="T381" t="s">
        <v>4570</v>
      </c>
      <c r="U381" t="s">
        <v>4570</v>
      </c>
      <c r="V381" t="s">
        <v>4951</v>
      </c>
      <c r="W381" t="s">
        <v>4496</v>
      </c>
      <c r="X381" t="s">
        <v>5489</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5011</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5034</v>
      </c>
      <c r="BG381" t="s">
        <v>5192</v>
      </c>
      <c r="BH381" t="s">
        <v>4947</v>
      </c>
      <c r="BI381" t="s">
        <v>195</v>
      </c>
      <c r="BJ381" t="s">
        <v>195</v>
      </c>
      <c r="BK381" t="s">
        <v>3791</v>
      </c>
      <c r="BL381" t="s">
        <v>5450</v>
      </c>
      <c r="BM381" t="s">
        <v>4949</v>
      </c>
      <c r="BN381" t="s">
        <v>5444</v>
      </c>
      <c r="BO381" t="s">
        <v>4950</v>
      </c>
      <c r="BP381" s="440" t="str">
        <f t="shared" si="5"/>
        <v>WA.2378.EBD.952.101.A.521811</v>
      </c>
    </row>
    <row r="382" spans="1:68">
      <c r="A382" t="s">
        <v>5010</v>
      </c>
      <c r="B382" t="s">
        <v>4936</v>
      </c>
      <c r="C382" t="s">
        <v>4937</v>
      </c>
      <c r="D382" t="s">
        <v>3795</v>
      </c>
      <c r="E382" t="s">
        <v>197</v>
      </c>
      <c r="F382" t="s">
        <v>3842</v>
      </c>
      <c r="G382" t="s">
        <v>2445</v>
      </c>
      <c r="H382" t="s">
        <v>4938</v>
      </c>
      <c r="I382">
        <v>5</v>
      </c>
      <c r="J382" t="s">
        <v>5031</v>
      </c>
      <c r="K382">
        <v>1</v>
      </c>
      <c r="L382" t="s">
        <v>805</v>
      </c>
      <c r="M382" t="s">
        <v>508</v>
      </c>
      <c r="N382" t="s">
        <v>123</v>
      </c>
      <c r="O382" t="s">
        <v>530</v>
      </c>
      <c r="P382" t="s">
        <v>8</v>
      </c>
      <c r="Q382" t="s">
        <v>4570</v>
      </c>
      <c r="R382" t="s">
        <v>4940</v>
      </c>
      <c r="S382" t="s">
        <v>195</v>
      </c>
      <c r="T382" t="s">
        <v>4570</v>
      </c>
      <c r="U382" t="s">
        <v>4570</v>
      </c>
      <c r="V382" t="s">
        <v>4496</v>
      </c>
      <c r="W382" t="s">
        <v>4570</v>
      </c>
      <c r="X382" t="s">
        <v>5490</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5011</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5034</v>
      </c>
      <c r="BG382" t="s">
        <v>5035</v>
      </c>
      <c r="BH382" t="s">
        <v>4947</v>
      </c>
      <c r="BI382" t="s">
        <v>195</v>
      </c>
      <c r="BJ382" t="s">
        <v>195</v>
      </c>
      <c r="BK382" t="s">
        <v>3791</v>
      </c>
      <c r="BL382" t="s">
        <v>5049</v>
      </c>
      <c r="BM382" t="s">
        <v>4949</v>
      </c>
      <c r="BN382" t="s">
        <v>5444</v>
      </c>
      <c r="BO382" t="s">
        <v>4950</v>
      </c>
      <c r="BP382" s="440" t="str">
        <f t="shared" si="5"/>
        <v>WA.2378.EBD.952.101.B.521811</v>
      </c>
    </row>
    <row r="383" spans="1:68">
      <c r="A383" t="s">
        <v>5010</v>
      </c>
      <c r="B383" t="s">
        <v>4936</v>
      </c>
      <c r="C383" t="s">
        <v>4937</v>
      </c>
      <c r="D383" t="s">
        <v>3795</v>
      </c>
      <c r="E383" t="s">
        <v>197</v>
      </c>
      <c r="F383" t="s">
        <v>3842</v>
      </c>
      <c r="G383" t="s">
        <v>2445</v>
      </c>
      <c r="H383" t="s">
        <v>4938</v>
      </c>
      <c r="I383">
        <v>5</v>
      </c>
      <c r="J383" t="s">
        <v>5031</v>
      </c>
      <c r="K383">
        <v>1</v>
      </c>
      <c r="L383" t="s">
        <v>805</v>
      </c>
      <c r="M383" t="s">
        <v>508</v>
      </c>
      <c r="N383" t="s">
        <v>123</v>
      </c>
      <c r="O383" t="s">
        <v>530</v>
      </c>
      <c r="P383" t="s">
        <v>8</v>
      </c>
      <c r="Q383" t="s">
        <v>4570</v>
      </c>
      <c r="R383" t="s">
        <v>4940</v>
      </c>
      <c r="S383" t="s">
        <v>195</v>
      </c>
      <c r="T383" t="s">
        <v>4570</v>
      </c>
      <c r="U383" t="s">
        <v>4570</v>
      </c>
      <c r="V383" t="s">
        <v>4951</v>
      </c>
      <c r="W383" t="s">
        <v>4496</v>
      </c>
      <c r="X383" t="s">
        <v>5491</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5011</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5034</v>
      </c>
      <c r="BG383" t="s">
        <v>5035</v>
      </c>
      <c r="BH383" t="s">
        <v>4947</v>
      </c>
      <c r="BI383" t="s">
        <v>195</v>
      </c>
      <c r="BJ383" t="s">
        <v>195</v>
      </c>
      <c r="BK383" t="s">
        <v>3791</v>
      </c>
      <c r="BL383" t="s">
        <v>5450</v>
      </c>
      <c r="BM383" t="s">
        <v>4949</v>
      </c>
      <c r="BN383" t="s">
        <v>5444</v>
      </c>
      <c r="BO383" t="s">
        <v>4950</v>
      </c>
      <c r="BP383" s="440" t="str">
        <f t="shared" si="5"/>
        <v>WA.2378.EBD.952.101.B.521811</v>
      </c>
    </row>
    <row r="384" spans="1:68">
      <c r="A384" t="s">
        <v>5010</v>
      </c>
      <c r="B384" t="s">
        <v>4936</v>
      </c>
      <c r="C384" t="s">
        <v>4937</v>
      </c>
      <c r="D384" t="s">
        <v>3795</v>
      </c>
      <c r="E384" t="s">
        <v>197</v>
      </c>
      <c r="F384" t="s">
        <v>3842</v>
      </c>
      <c r="G384" t="s">
        <v>2445</v>
      </c>
      <c r="H384" t="s">
        <v>4938</v>
      </c>
      <c r="I384">
        <v>5</v>
      </c>
      <c r="J384" t="s">
        <v>5031</v>
      </c>
      <c r="K384">
        <v>1</v>
      </c>
      <c r="L384" t="s">
        <v>805</v>
      </c>
      <c r="M384" t="s">
        <v>509</v>
      </c>
      <c r="N384" t="s">
        <v>124</v>
      </c>
      <c r="O384" t="s">
        <v>530</v>
      </c>
      <c r="P384" t="s">
        <v>8</v>
      </c>
      <c r="Q384" t="s">
        <v>4570</v>
      </c>
      <c r="R384" t="s">
        <v>4940</v>
      </c>
      <c r="S384" t="s">
        <v>195</v>
      </c>
      <c r="T384" t="s">
        <v>4570</v>
      </c>
      <c r="U384" t="s">
        <v>4570</v>
      </c>
      <c r="V384" t="s">
        <v>4496</v>
      </c>
      <c r="W384" t="s">
        <v>4570</v>
      </c>
      <c r="X384" t="s">
        <v>5492</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5011</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5034</v>
      </c>
      <c r="BG384" t="s">
        <v>5042</v>
      </c>
      <c r="BH384" t="s">
        <v>4947</v>
      </c>
      <c r="BI384" t="s">
        <v>195</v>
      </c>
      <c r="BJ384" t="s">
        <v>195</v>
      </c>
      <c r="BK384" t="s">
        <v>3791</v>
      </c>
      <c r="BL384" t="s">
        <v>5049</v>
      </c>
      <c r="BM384" t="s">
        <v>4949</v>
      </c>
      <c r="BN384" t="s">
        <v>5444</v>
      </c>
      <c r="BO384" t="s">
        <v>4950</v>
      </c>
      <c r="BP384" s="440" t="str">
        <f t="shared" si="5"/>
        <v>WA.2378.EBD.952.101.C.521811</v>
      </c>
    </row>
    <row r="385" spans="1:68">
      <c r="A385" t="s">
        <v>5010</v>
      </c>
      <c r="B385" t="s">
        <v>4936</v>
      </c>
      <c r="C385" t="s">
        <v>4937</v>
      </c>
      <c r="D385" t="s">
        <v>3795</v>
      </c>
      <c r="E385" t="s">
        <v>197</v>
      </c>
      <c r="F385" t="s">
        <v>3842</v>
      </c>
      <c r="G385" t="s">
        <v>2445</v>
      </c>
      <c r="H385" t="s">
        <v>4938</v>
      </c>
      <c r="I385">
        <v>5</v>
      </c>
      <c r="J385" t="s">
        <v>5031</v>
      </c>
      <c r="K385">
        <v>1</v>
      </c>
      <c r="L385" t="s">
        <v>805</v>
      </c>
      <c r="M385" t="s">
        <v>509</v>
      </c>
      <c r="N385" t="s">
        <v>124</v>
      </c>
      <c r="O385" t="s">
        <v>530</v>
      </c>
      <c r="P385" t="s">
        <v>8</v>
      </c>
      <c r="Q385" t="s">
        <v>4570</v>
      </c>
      <c r="R385" t="s">
        <v>4940</v>
      </c>
      <c r="S385" t="s">
        <v>195</v>
      </c>
      <c r="T385" t="s">
        <v>4570</v>
      </c>
      <c r="U385" t="s">
        <v>4570</v>
      </c>
      <c r="V385" t="s">
        <v>4951</v>
      </c>
      <c r="W385" t="s">
        <v>4496</v>
      </c>
      <c r="X385" t="s">
        <v>5493</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5011</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5034</v>
      </c>
      <c r="BG385" t="s">
        <v>5042</v>
      </c>
      <c r="BH385" t="s">
        <v>4947</v>
      </c>
      <c r="BI385" t="s">
        <v>195</v>
      </c>
      <c r="BJ385" t="s">
        <v>195</v>
      </c>
      <c r="BK385" t="s">
        <v>3791</v>
      </c>
      <c r="BL385" t="s">
        <v>5450</v>
      </c>
      <c r="BM385" t="s">
        <v>4949</v>
      </c>
      <c r="BN385" t="s">
        <v>5444</v>
      </c>
      <c r="BO385" t="s">
        <v>4950</v>
      </c>
      <c r="BP385" s="440" t="str">
        <f t="shared" si="5"/>
        <v>WA.2378.EBD.952.101.C.521811</v>
      </c>
    </row>
    <row r="386" spans="1:68">
      <c r="A386" t="s">
        <v>5010</v>
      </c>
      <c r="B386" t="s">
        <v>4936</v>
      </c>
      <c r="C386" t="s">
        <v>4937</v>
      </c>
      <c r="D386" t="s">
        <v>3795</v>
      </c>
      <c r="E386" t="s">
        <v>197</v>
      </c>
      <c r="F386" t="s">
        <v>3842</v>
      </c>
      <c r="G386" t="s">
        <v>2445</v>
      </c>
      <c r="H386" t="s">
        <v>4938</v>
      </c>
      <c r="I386">
        <v>5</v>
      </c>
      <c r="J386" t="s">
        <v>5031</v>
      </c>
      <c r="K386">
        <v>1</v>
      </c>
      <c r="L386" t="s">
        <v>805</v>
      </c>
      <c r="M386" t="s">
        <v>511</v>
      </c>
      <c r="N386" t="s">
        <v>125</v>
      </c>
      <c r="O386" t="s">
        <v>530</v>
      </c>
      <c r="P386" t="s">
        <v>8</v>
      </c>
      <c r="Q386" t="s">
        <v>4570</v>
      </c>
      <c r="R386" t="s">
        <v>4940</v>
      </c>
      <c r="S386" t="s">
        <v>195</v>
      </c>
      <c r="T386" t="s">
        <v>4570</v>
      </c>
      <c r="U386" t="s">
        <v>4570</v>
      </c>
      <c r="V386" t="s">
        <v>4496</v>
      </c>
      <c r="W386" t="s">
        <v>4570</v>
      </c>
      <c r="X386" t="s">
        <v>5469</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5011</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5034</v>
      </c>
      <c r="BG386" t="s">
        <v>5048</v>
      </c>
      <c r="BH386" t="s">
        <v>4947</v>
      </c>
      <c r="BI386" t="s">
        <v>195</v>
      </c>
      <c r="BJ386" t="s">
        <v>195</v>
      </c>
      <c r="BK386" t="s">
        <v>3791</v>
      </c>
      <c r="BL386" t="s">
        <v>5049</v>
      </c>
      <c r="BM386" t="s">
        <v>4949</v>
      </c>
      <c r="BN386" t="s">
        <v>5444</v>
      </c>
      <c r="BO386" t="s">
        <v>4950</v>
      </c>
      <c r="BP386" s="440" t="str">
        <f t="shared" ref="BP386:BP449" si="6">_xlfn.TEXTJOIN(".",TRUE,D386,E386,F386,J386,L386,M386,O386)</f>
        <v>WA.2378.EBD.952.101.D.521811</v>
      </c>
    </row>
    <row r="387" spans="1:68">
      <c r="A387" t="s">
        <v>5010</v>
      </c>
      <c r="B387" t="s">
        <v>4936</v>
      </c>
      <c r="C387" t="s">
        <v>4937</v>
      </c>
      <c r="D387" t="s">
        <v>3795</v>
      </c>
      <c r="E387" t="s">
        <v>197</v>
      </c>
      <c r="F387" t="s">
        <v>3842</v>
      </c>
      <c r="G387" t="s">
        <v>2445</v>
      </c>
      <c r="H387" t="s">
        <v>4938</v>
      </c>
      <c r="I387">
        <v>5</v>
      </c>
      <c r="J387" t="s">
        <v>5031</v>
      </c>
      <c r="K387">
        <v>1</v>
      </c>
      <c r="L387" t="s">
        <v>805</v>
      </c>
      <c r="M387" t="s">
        <v>511</v>
      </c>
      <c r="N387" t="s">
        <v>125</v>
      </c>
      <c r="O387" t="s">
        <v>530</v>
      </c>
      <c r="P387" t="s">
        <v>8</v>
      </c>
      <c r="Q387" t="s">
        <v>4570</v>
      </c>
      <c r="R387" t="s">
        <v>4940</v>
      </c>
      <c r="S387" t="s">
        <v>195</v>
      </c>
      <c r="T387" t="s">
        <v>4570</v>
      </c>
      <c r="U387" t="s">
        <v>4570</v>
      </c>
      <c r="V387" t="s">
        <v>4951</v>
      </c>
      <c r="W387" t="s">
        <v>4496</v>
      </c>
      <c r="X387" t="s">
        <v>4994</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5011</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5034</v>
      </c>
      <c r="BG387" t="s">
        <v>5048</v>
      </c>
      <c r="BH387" t="s">
        <v>4947</v>
      </c>
      <c r="BI387" t="s">
        <v>195</v>
      </c>
      <c r="BJ387" t="s">
        <v>195</v>
      </c>
      <c r="BK387" t="s">
        <v>3791</v>
      </c>
      <c r="BL387" t="s">
        <v>5450</v>
      </c>
      <c r="BM387" t="s">
        <v>4949</v>
      </c>
      <c r="BN387" t="s">
        <v>5444</v>
      </c>
      <c r="BO387" t="s">
        <v>4950</v>
      </c>
      <c r="BP387" s="440" t="str">
        <f t="shared" si="6"/>
        <v>WA.2378.EBD.952.101.D.521811</v>
      </c>
    </row>
    <row r="388" spans="1:68">
      <c r="A388" t="s">
        <v>5010</v>
      </c>
      <c r="B388" t="s">
        <v>4936</v>
      </c>
      <c r="C388" t="s">
        <v>4937</v>
      </c>
      <c r="D388" t="s">
        <v>3795</v>
      </c>
      <c r="E388" t="s">
        <v>197</v>
      </c>
      <c r="F388" t="s">
        <v>3842</v>
      </c>
      <c r="G388" t="s">
        <v>2445</v>
      </c>
      <c r="H388" t="s">
        <v>4938</v>
      </c>
      <c r="I388">
        <v>5</v>
      </c>
      <c r="J388" t="s">
        <v>5054</v>
      </c>
      <c r="K388">
        <v>2</v>
      </c>
      <c r="L388" t="s">
        <v>805</v>
      </c>
      <c r="M388" t="s">
        <v>8</v>
      </c>
      <c r="N388" t="s">
        <v>162</v>
      </c>
      <c r="O388" t="s">
        <v>530</v>
      </c>
      <c r="P388" t="s">
        <v>8</v>
      </c>
      <c r="Q388" t="s">
        <v>4570</v>
      </c>
      <c r="R388" t="s">
        <v>4940</v>
      </c>
      <c r="S388" t="s">
        <v>195</v>
      </c>
      <c r="T388" t="s">
        <v>4570</v>
      </c>
      <c r="U388" t="s">
        <v>4570</v>
      </c>
      <c r="V388" t="s">
        <v>4496</v>
      </c>
      <c r="W388" t="s">
        <v>4570</v>
      </c>
      <c r="X388" t="s">
        <v>5494</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5011</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5057</v>
      </c>
      <c r="BG388" t="s">
        <v>5058</v>
      </c>
      <c r="BH388" t="s">
        <v>4947</v>
      </c>
      <c r="BI388" t="s">
        <v>195</v>
      </c>
      <c r="BJ388" t="s">
        <v>195</v>
      </c>
      <c r="BK388" t="s">
        <v>3791</v>
      </c>
      <c r="BL388" t="s">
        <v>5049</v>
      </c>
      <c r="BM388" t="s">
        <v>4949</v>
      </c>
      <c r="BN388" t="s">
        <v>5444</v>
      </c>
      <c r="BO388" t="s">
        <v>4950</v>
      </c>
      <c r="BP388" s="440" t="str">
        <f t="shared" si="6"/>
        <v>WA.2378.EBD.953.101.A.521811</v>
      </c>
    </row>
    <row r="389" spans="1:68">
      <c r="A389" t="s">
        <v>5010</v>
      </c>
      <c r="B389" t="s">
        <v>4936</v>
      </c>
      <c r="C389" t="s">
        <v>4937</v>
      </c>
      <c r="D389" t="s">
        <v>3795</v>
      </c>
      <c r="E389" t="s">
        <v>197</v>
      </c>
      <c r="F389" t="s">
        <v>3842</v>
      </c>
      <c r="G389" t="s">
        <v>2445</v>
      </c>
      <c r="H389" t="s">
        <v>4938</v>
      </c>
      <c r="I389">
        <v>5</v>
      </c>
      <c r="J389" t="s">
        <v>5054</v>
      </c>
      <c r="K389">
        <v>2</v>
      </c>
      <c r="L389" t="s">
        <v>805</v>
      </c>
      <c r="M389" t="s">
        <v>8</v>
      </c>
      <c r="N389" t="s">
        <v>162</v>
      </c>
      <c r="O389" t="s">
        <v>530</v>
      </c>
      <c r="P389" t="s">
        <v>8</v>
      </c>
      <c r="Q389" t="s">
        <v>4570</v>
      </c>
      <c r="R389" t="s">
        <v>4940</v>
      </c>
      <c r="S389" t="s">
        <v>195</v>
      </c>
      <c r="T389" t="s">
        <v>4570</v>
      </c>
      <c r="U389" t="s">
        <v>4570</v>
      </c>
      <c r="V389" t="s">
        <v>4951</v>
      </c>
      <c r="W389" t="s">
        <v>4496</v>
      </c>
      <c r="X389" t="s">
        <v>5495</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5011</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5057</v>
      </c>
      <c r="BG389" t="s">
        <v>5058</v>
      </c>
      <c r="BH389" t="s">
        <v>4947</v>
      </c>
      <c r="BI389" t="s">
        <v>195</v>
      </c>
      <c r="BJ389" t="s">
        <v>195</v>
      </c>
      <c r="BK389" t="s">
        <v>3791</v>
      </c>
      <c r="BL389" t="s">
        <v>5450</v>
      </c>
      <c r="BM389" t="s">
        <v>4949</v>
      </c>
      <c r="BN389" t="s">
        <v>5444</v>
      </c>
      <c r="BO389" t="s">
        <v>4950</v>
      </c>
      <c r="BP389" s="440" t="str">
        <f t="shared" si="6"/>
        <v>WA.2378.EBD.953.101.A.521811</v>
      </c>
    </row>
    <row r="390" spans="1:68">
      <c r="A390" t="s">
        <v>5010</v>
      </c>
      <c r="B390" t="s">
        <v>4936</v>
      </c>
      <c r="C390" t="s">
        <v>4937</v>
      </c>
      <c r="D390" t="s">
        <v>3795</v>
      </c>
      <c r="E390" t="s">
        <v>197</v>
      </c>
      <c r="F390" t="s">
        <v>3842</v>
      </c>
      <c r="G390" t="s">
        <v>2445</v>
      </c>
      <c r="H390" t="s">
        <v>4938</v>
      </c>
      <c r="I390">
        <v>5</v>
      </c>
      <c r="J390" t="s">
        <v>5054</v>
      </c>
      <c r="K390">
        <v>2</v>
      </c>
      <c r="L390" t="s">
        <v>805</v>
      </c>
      <c r="M390" t="s">
        <v>508</v>
      </c>
      <c r="N390" t="s">
        <v>163</v>
      </c>
      <c r="O390" t="s">
        <v>530</v>
      </c>
      <c r="P390" t="s">
        <v>8</v>
      </c>
      <c r="Q390" t="s">
        <v>4570</v>
      </c>
      <c r="R390" t="s">
        <v>4940</v>
      </c>
      <c r="S390" t="s">
        <v>195</v>
      </c>
      <c r="T390" t="s">
        <v>4570</v>
      </c>
      <c r="U390" t="s">
        <v>4570</v>
      </c>
      <c r="V390" t="s">
        <v>4496</v>
      </c>
      <c r="W390" t="s">
        <v>4570</v>
      </c>
      <c r="X390" t="s">
        <v>5496</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5011</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5057</v>
      </c>
      <c r="BG390" t="s">
        <v>5067</v>
      </c>
      <c r="BH390" t="s">
        <v>4947</v>
      </c>
      <c r="BI390" t="s">
        <v>195</v>
      </c>
      <c r="BJ390" t="s">
        <v>195</v>
      </c>
      <c r="BK390" t="s">
        <v>3791</v>
      </c>
      <c r="BL390" t="s">
        <v>5049</v>
      </c>
      <c r="BM390" t="s">
        <v>4949</v>
      </c>
      <c r="BN390" t="s">
        <v>5444</v>
      </c>
      <c r="BO390" t="s">
        <v>4950</v>
      </c>
      <c r="BP390" s="440" t="str">
        <f t="shared" si="6"/>
        <v>WA.2378.EBD.953.101.B.521811</v>
      </c>
    </row>
    <row r="391" spans="1:68">
      <c r="A391" t="s">
        <v>5010</v>
      </c>
      <c r="B391" t="s">
        <v>4936</v>
      </c>
      <c r="C391" t="s">
        <v>4937</v>
      </c>
      <c r="D391" t="s">
        <v>3795</v>
      </c>
      <c r="E391" t="s">
        <v>197</v>
      </c>
      <c r="F391" t="s">
        <v>3842</v>
      </c>
      <c r="G391" t="s">
        <v>2445</v>
      </c>
      <c r="H391" t="s">
        <v>4938</v>
      </c>
      <c r="I391">
        <v>5</v>
      </c>
      <c r="J391" t="s">
        <v>5054</v>
      </c>
      <c r="K391">
        <v>2</v>
      </c>
      <c r="L391" t="s">
        <v>805</v>
      </c>
      <c r="M391" t="s">
        <v>508</v>
      </c>
      <c r="N391" t="s">
        <v>163</v>
      </c>
      <c r="O391" t="s">
        <v>530</v>
      </c>
      <c r="P391" t="s">
        <v>8</v>
      </c>
      <c r="Q391" t="s">
        <v>4570</v>
      </c>
      <c r="R391" t="s">
        <v>4940</v>
      </c>
      <c r="S391" t="s">
        <v>195</v>
      </c>
      <c r="T391" t="s">
        <v>4570</v>
      </c>
      <c r="U391" t="s">
        <v>4570</v>
      </c>
      <c r="V391" t="s">
        <v>4951</v>
      </c>
      <c r="W391" t="s">
        <v>4496</v>
      </c>
      <c r="X391" t="s">
        <v>5497</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5011</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5057</v>
      </c>
      <c r="BG391" t="s">
        <v>5067</v>
      </c>
      <c r="BH391" t="s">
        <v>4947</v>
      </c>
      <c r="BI391" t="s">
        <v>195</v>
      </c>
      <c r="BJ391" t="s">
        <v>195</v>
      </c>
      <c r="BK391" t="s">
        <v>3791</v>
      </c>
      <c r="BL391" t="s">
        <v>5450</v>
      </c>
      <c r="BM391" t="s">
        <v>4949</v>
      </c>
      <c r="BN391" t="s">
        <v>5444</v>
      </c>
      <c r="BO391" t="s">
        <v>4950</v>
      </c>
      <c r="BP391" s="440" t="str">
        <f t="shared" si="6"/>
        <v>WA.2378.EBD.953.101.B.521811</v>
      </c>
    </row>
    <row r="392" spans="1:68">
      <c r="A392" t="s">
        <v>5010</v>
      </c>
      <c r="B392" t="s">
        <v>4936</v>
      </c>
      <c r="C392" t="s">
        <v>4937</v>
      </c>
      <c r="D392" t="s">
        <v>3795</v>
      </c>
      <c r="E392" t="s">
        <v>197</v>
      </c>
      <c r="F392" t="s">
        <v>3842</v>
      </c>
      <c r="G392" t="s">
        <v>2445</v>
      </c>
      <c r="H392" t="s">
        <v>4938</v>
      </c>
      <c r="I392">
        <v>5</v>
      </c>
      <c r="J392" t="s">
        <v>5054</v>
      </c>
      <c r="K392">
        <v>2</v>
      </c>
      <c r="L392" t="s">
        <v>1081</v>
      </c>
      <c r="M392" t="s">
        <v>8</v>
      </c>
      <c r="N392" t="s">
        <v>2861</v>
      </c>
      <c r="O392" t="s">
        <v>530</v>
      </c>
      <c r="P392" t="s">
        <v>8</v>
      </c>
      <c r="Q392" t="s">
        <v>4570</v>
      </c>
      <c r="R392" t="s">
        <v>4940</v>
      </c>
      <c r="S392" t="s">
        <v>195</v>
      </c>
      <c r="T392" t="s">
        <v>4570</v>
      </c>
      <c r="U392" t="s">
        <v>4570</v>
      </c>
      <c r="V392" t="s">
        <v>4496</v>
      </c>
      <c r="W392" t="s">
        <v>4570</v>
      </c>
      <c r="X392" t="s">
        <v>5498</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5011</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5073</v>
      </c>
      <c r="BG392" t="s">
        <v>5074</v>
      </c>
      <c r="BH392" t="s">
        <v>4947</v>
      </c>
      <c r="BI392" t="s">
        <v>195</v>
      </c>
      <c r="BJ392" t="s">
        <v>195</v>
      </c>
      <c r="BK392" t="s">
        <v>3791</v>
      </c>
      <c r="BL392" t="s">
        <v>5049</v>
      </c>
      <c r="BM392" t="s">
        <v>4949</v>
      </c>
      <c r="BN392" t="s">
        <v>5444</v>
      </c>
      <c r="BO392" t="s">
        <v>4950</v>
      </c>
      <c r="BP392" s="440" t="str">
        <f t="shared" si="6"/>
        <v>WA.2378.EBD.953.102.A.521811</v>
      </c>
    </row>
    <row r="393" spans="1:68">
      <c r="A393" t="s">
        <v>5010</v>
      </c>
      <c r="B393" t="s">
        <v>4936</v>
      </c>
      <c r="C393" t="s">
        <v>4937</v>
      </c>
      <c r="D393" t="s">
        <v>3795</v>
      </c>
      <c r="E393" t="s">
        <v>197</v>
      </c>
      <c r="F393" t="s">
        <v>3842</v>
      </c>
      <c r="G393" t="s">
        <v>2445</v>
      </c>
      <c r="H393" t="s">
        <v>4938</v>
      </c>
      <c r="I393">
        <v>5</v>
      </c>
      <c r="J393" t="s">
        <v>5054</v>
      </c>
      <c r="K393">
        <v>2</v>
      </c>
      <c r="L393" t="s">
        <v>1081</v>
      </c>
      <c r="M393" t="s">
        <v>8</v>
      </c>
      <c r="N393" t="s">
        <v>2861</v>
      </c>
      <c r="O393" t="s">
        <v>530</v>
      </c>
      <c r="P393" t="s">
        <v>8</v>
      </c>
      <c r="Q393" t="s">
        <v>4570</v>
      </c>
      <c r="R393" t="s">
        <v>4940</v>
      </c>
      <c r="S393" t="s">
        <v>195</v>
      </c>
      <c r="T393" t="s">
        <v>4570</v>
      </c>
      <c r="U393" t="s">
        <v>4570</v>
      </c>
      <c r="V393" t="s">
        <v>4951</v>
      </c>
      <c r="W393" t="s">
        <v>4496</v>
      </c>
      <c r="X393" t="s">
        <v>5499</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5011</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5073</v>
      </c>
      <c r="BG393" t="s">
        <v>5074</v>
      </c>
      <c r="BH393" t="s">
        <v>4947</v>
      </c>
      <c r="BI393" t="s">
        <v>195</v>
      </c>
      <c r="BJ393" t="s">
        <v>195</v>
      </c>
      <c r="BK393" t="s">
        <v>3791</v>
      </c>
      <c r="BL393" t="s">
        <v>5446</v>
      </c>
      <c r="BM393" t="s">
        <v>4949</v>
      </c>
      <c r="BN393" t="s">
        <v>5444</v>
      </c>
      <c r="BO393" t="s">
        <v>4950</v>
      </c>
      <c r="BP393" s="440" t="str">
        <f t="shared" si="6"/>
        <v>WA.2378.EBD.953.102.A.521811</v>
      </c>
    </row>
    <row r="394" spans="1:68">
      <c r="A394" t="s">
        <v>5010</v>
      </c>
      <c r="B394" t="s">
        <v>4936</v>
      </c>
      <c r="C394" t="s">
        <v>4937</v>
      </c>
      <c r="D394" t="s">
        <v>3795</v>
      </c>
      <c r="E394" t="s">
        <v>197</v>
      </c>
      <c r="F394" t="s">
        <v>3842</v>
      </c>
      <c r="G394" t="s">
        <v>2445</v>
      </c>
      <c r="H394" t="s">
        <v>4938</v>
      </c>
      <c r="I394">
        <v>5</v>
      </c>
      <c r="J394" t="s">
        <v>5054</v>
      </c>
      <c r="K394">
        <v>2</v>
      </c>
      <c r="L394" t="s">
        <v>1081</v>
      </c>
      <c r="M394" t="s">
        <v>508</v>
      </c>
      <c r="N394" t="s">
        <v>165</v>
      </c>
      <c r="O394" t="s">
        <v>530</v>
      </c>
      <c r="P394" t="s">
        <v>8</v>
      </c>
      <c r="Q394" t="s">
        <v>4570</v>
      </c>
      <c r="R394" t="s">
        <v>4940</v>
      </c>
      <c r="S394" t="s">
        <v>195</v>
      </c>
      <c r="T394" t="s">
        <v>4570</v>
      </c>
      <c r="U394" t="s">
        <v>4570</v>
      </c>
      <c r="V394" t="s">
        <v>4496</v>
      </c>
      <c r="W394" t="s">
        <v>4570</v>
      </c>
      <c r="X394" t="s">
        <v>5500</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5011</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5073</v>
      </c>
      <c r="BG394" t="s">
        <v>5078</v>
      </c>
      <c r="BH394" t="s">
        <v>4947</v>
      </c>
      <c r="BI394" t="s">
        <v>195</v>
      </c>
      <c r="BJ394" t="s">
        <v>195</v>
      </c>
      <c r="BK394" t="s">
        <v>3791</v>
      </c>
      <c r="BL394" t="s">
        <v>5049</v>
      </c>
      <c r="BM394" t="s">
        <v>4949</v>
      </c>
      <c r="BN394" t="s">
        <v>5444</v>
      </c>
      <c r="BO394" t="s">
        <v>4950</v>
      </c>
      <c r="BP394" s="440" t="str">
        <f t="shared" si="6"/>
        <v>WA.2378.EBD.953.102.B.521811</v>
      </c>
    </row>
    <row r="395" spans="1:68">
      <c r="A395" t="s">
        <v>5010</v>
      </c>
      <c r="B395" t="s">
        <v>4936</v>
      </c>
      <c r="C395" t="s">
        <v>4937</v>
      </c>
      <c r="D395" t="s">
        <v>3795</v>
      </c>
      <c r="E395" t="s">
        <v>197</v>
      </c>
      <c r="F395" t="s">
        <v>3842</v>
      </c>
      <c r="G395" t="s">
        <v>2445</v>
      </c>
      <c r="H395" t="s">
        <v>4938</v>
      </c>
      <c r="I395">
        <v>5</v>
      </c>
      <c r="J395" t="s">
        <v>5054</v>
      </c>
      <c r="K395">
        <v>2</v>
      </c>
      <c r="L395" t="s">
        <v>1081</v>
      </c>
      <c r="M395" t="s">
        <v>508</v>
      </c>
      <c r="N395" t="s">
        <v>165</v>
      </c>
      <c r="O395" t="s">
        <v>530</v>
      </c>
      <c r="P395" t="s">
        <v>8</v>
      </c>
      <c r="Q395" t="s">
        <v>4570</v>
      </c>
      <c r="R395" t="s">
        <v>4940</v>
      </c>
      <c r="S395" t="s">
        <v>195</v>
      </c>
      <c r="T395" t="s">
        <v>4570</v>
      </c>
      <c r="U395" t="s">
        <v>4570</v>
      </c>
      <c r="V395" t="s">
        <v>4951</v>
      </c>
      <c r="W395" t="s">
        <v>4496</v>
      </c>
      <c r="X395" t="s">
        <v>5501</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5011</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5073</v>
      </c>
      <c r="BG395" t="s">
        <v>5078</v>
      </c>
      <c r="BH395" t="s">
        <v>4947</v>
      </c>
      <c r="BI395" t="s">
        <v>195</v>
      </c>
      <c r="BJ395" t="s">
        <v>195</v>
      </c>
      <c r="BK395" t="s">
        <v>3791</v>
      </c>
      <c r="BL395" t="s">
        <v>5446</v>
      </c>
      <c r="BM395" t="s">
        <v>4949</v>
      </c>
      <c r="BN395" t="s">
        <v>5444</v>
      </c>
      <c r="BO395" t="s">
        <v>4950</v>
      </c>
      <c r="BP395" s="440" t="str">
        <f t="shared" si="6"/>
        <v>WA.2378.EBD.953.102.B.521811</v>
      </c>
    </row>
    <row r="396" spans="1:68">
      <c r="A396" t="s">
        <v>5010</v>
      </c>
      <c r="B396" t="s">
        <v>4936</v>
      </c>
      <c r="C396" t="s">
        <v>4937</v>
      </c>
      <c r="D396" t="s">
        <v>3795</v>
      </c>
      <c r="E396" t="s">
        <v>197</v>
      </c>
      <c r="F396" t="s">
        <v>3842</v>
      </c>
      <c r="G396" t="s">
        <v>2445</v>
      </c>
      <c r="H396" t="s">
        <v>4938</v>
      </c>
      <c r="I396">
        <v>5</v>
      </c>
      <c r="J396" t="s">
        <v>5054</v>
      </c>
      <c r="K396">
        <v>2</v>
      </c>
      <c r="L396" t="s">
        <v>1081</v>
      </c>
      <c r="M396" t="s">
        <v>509</v>
      </c>
      <c r="N396" t="s">
        <v>166</v>
      </c>
      <c r="O396" t="s">
        <v>530</v>
      </c>
      <c r="P396" t="s">
        <v>8</v>
      </c>
      <c r="Q396" t="s">
        <v>4570</v>
      </c>
      <c r="R396" t="s">
        <v>4940</v>
      </c>
      <c r="S396" t="s">
        <v>195</v>
      </c>
      <c r="T396" t="s">
        <v>4570</v>
      </c>
      <c r="U396" t="s">
        <v>4570</v>
      </c>
      <c r="V396" t="s">
        <v>4496</v>
      </c>
      <c r="W396" t="s">
        <v>4570</v>
      </c>
      <c r="X396" t="s">
        <v>5502</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5011</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5073</v>
      </c>
      <c r="BG396" t="s">
        <v>5084</v>
      </c>
      <c r="BH396" t="s">
        <v>4947</v>
      </c>
      <c r="BI396" t="s">
        <v>195</v>
      </c>
      <c r="BJ396" t="s">
        <v>195</v>
      </c>
      <c r="BK396" t="s">
        <v>3791</v>
      </c>
      <c r="BL396" t="s">
        <v>5049</v>
      </c>
      <c r="BM396" t="s">
        <v>4949</v>
      </c>
      <c r="BN396" t="s">
        <v>5444</v>
      </c>
      <c r="BO396" t="s">
        <v>4950</v>
      </c>
      <c r="BP396" s="440" t="str">
        <f t="shared" si="6"/>
        <v>WA.2378.EBD.953.102.C.521811</v>
      </c>
    </row>
    <row r="397" spans="1:68">
      <c r="A397" t="s">
        <v>5010</v>
      </c>
      <c r="B397" t="s">
        <v>4936</v>
      </c>
      <c r="C397" t="s">
        <v>4937</v>
      </c>
      <c r="D397" t="s">
        <v>3795</v>
      </c>
      <c r="E397" t="s">
        <v>197</v>
      </c>
      <c r="F397" t="s">
        <v>3842</v>
      </c>
      <c r="G397" t="s">
        <v>2445</v>
      </c>
      <c r="H397" t="s">
        <v>4938</v>
      </c>
      <c r="I397">
        <v>5</v>
      </c>
      <c r="J397" t="s">
        <v>5054</v>
      </c>
      <c r="K397">
        <v>2</v>
      </c>
      <c r="L397" t="s">
        <v>1081</v>
      </c>
      <c r="M397" t="s">
        <v>509</v>
      </c>
      <c r="N397" t="s">
        <v>166</v>
      </c>
      <c r="O397" t="s">
        <v>530</v>
      </c>
      <c r="P397" t="s">
        <v>8</v>
      </c>
      <c r="Q397" t="s">
        <v>4570</v>
      </c>
      <c r="R397" t="s">
        <v>4940</v>
      </c>
      <c r="S397" t="s">
        <v>195</v>
      </c>
      <c r="T397" t="s">
        <v>4570</v>
      </c>
      <c r="U397" t="s">
        <v>4570</v>
      </c>
      <c r="V397" t="s">
        <v>4951</v>
      </c>
      <c r="W397" t="s">
        <v>4496</v>
      </c>
      <c r="X397" t="s">
        <v>5503</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5011</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5073</v>
      </c>
      <c r="BG397" t="s">
        <v>5084</v>
      </c>
      <c r="BH397" t="s">
        <v>4947</v>
      </c>
      <c r="BI397" t="s">
        <v>195</v>
      </c>
      <c r="BJ397" t="s">
        <v>195</v>
      </c>
      <c r="BK397" t="s">
        <v>3791</v>
      </c>
      <c r="BL397" t="s">
        <v>5446</v>
      </c>
      <c r="BM397" t="s">
        <v>4949</v>
      </c>
      <c r="BN397" t="s">
        <v>5444</v>
      </c>
      <c r="BO397" t="s">
        <v>4950</v>
      </c>
      <c r="BP397" s="440" t="str">
        <f t="shared" si="6"/>
        <v>WA.2378.EBD.953.102.C.521811</v>
      </c>
    </row>
    <row r="398" spans="1:68">
      <c r="A398" t="s">
        <v>5010</v>
      </c>
      <c r="B398" t="s">
        <v>4936</v>
      </c>
      <c r="C398" t="s">
        <v>4937</v>
      </c>
      <c r="D398" t="s">
        <v>3795</v>
      </c>
      <c r="E398" t="s">
        <v>197</v>
      </c>
      <c r="F398" t="s">
        <v>3842</v>
      </c>
      <c r="G398" t="s">
        <v>2445</v>
      </c>
      <c r="H398" t="s">
        <v>4938</v>
      </c>
      <c r="I398">
        <v>5</v>
      </c>
      <c r="J398" t="s">
        <v>5054</v>
      </c>
      <c r="K398">
        <v>2</v>
      </c>
      <c r="L398" t="s">
        <v>1081</v>
      </c>
      <c r="M398" t="s">
        <v>511</v>
      </c>
      <c r="N398" t="s">
        <v>167</v>
      </c>
      <c r="O398" t="s">
        <v>530</v>
      </c>
      <c r="P398" t="s">
        <v>8</v>
      </c>
      <c r="Q398" t="s">
        <v>4570</v>
      </c>
      <c r="R398" t="s">
        <v>4940</v>
      </c>
      <c r="S398" t="s">
        <v>195</v>
      </c>
      <c r="T398" t="s">
        <v>4570</v>
      </c>
      <c r="U398" t="s">
        <v>4570</v>
      </c>
      <c r="V398" t="s">
        <v>4496</v>
      </c>
      <c r="W398" t="s">
        <v>4570</v>
      </c>
      <c r="X398" t="s">
        <v>5504</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5011</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5073</v>
      </c>
      <c r="BG398" t="s">
        <v>5101</v>
      </c>
      <c r="BH398" t="s">
        <v>4947</v>
      </c>
      <c r="BI398" t="s">
        <v>195</v>
      </c>
      <c r="BJ398" t="s">
        <v>195</v>
      </c>
      <c r="BK398" t="s">
        <v>3791</v>
      </c>
      <c r="BL398" t="s">
        <v>5049</v>
      </c>
      <c r="BM398" t="s">
        <v>4949</v>
      </c>
      <c r="BN398" t="s">
        <v>5444</v>
      </c>
      <c r="BO398" t="s">
        <v>4950</v>
      </c>
      <c r="BP398" s="440" t="str">
        <f t="shared" si="6"/>
        <v>WA.2378.EBD.953.102.D.521811</v>
      </c>
    </row>
    <row r="399" spans="1:68">
      <c r="A399" t="s">
        <v>5010</v>
      </c>
      <c r="B399" t="s">
        <v>4936</v>
      </c>
      <c r="C399" t="s">
        <v>4937</v>
      </c>
      <c r="D399" t="s">
        <v>3795</v>
      </c>
      <c r="E399" t="s">
        <v>197</v>
      </c>
      <c r="F399" t="s">
        <v>3842</v>
      </c>
      <c r="G399" t="s">
        <v>2445</v>
      </c>
      <c r="H399" t="s">
        <v>4938</v>
      </c>
      <c r="I399">
        <v>5</v>
      </c>
      <c r="J399" t="s">
        <v>5054</v>
      </c>
      <c r="K399">
        <v>2</v>
      </c>
      <c r="L399" t="s">
        <v>1081</v>
      </c>
      <c r="M399" t="s">
        <v>511</v>
      </c>
      <c r="N399" t="s">
        <v>167</v>
      </c>
      <c r="O399" t="s">
        <v>530</v>
      </c>
      <c r="P399" t="s">
        <v>8</v>
      </c>
      <c r="Q399" t="s">
        <v>4570</v>
      </c>
      <c r="R399" t="s">
        <v>4940</v>
      </c>
      <c r="S399" t="s">
        <v>195</v>
      </c>
      <c r="T399" t="s">
        <v>4570</v>
      </c>
      <c r="U399" t="s">
        <v>4570</v>
      </c>
      <c r="V399" t="s">
        <v>4951</v>
      </c>
      <c r="W399" t="s">
        <v>4496</v>
      </c>
      <c r="X399" t="s">
        <v>5505</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5011</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5073</v>
      </c>
      <c r="BG399" t="s">
        <v>5101</v>
      </c>
      <c r="BH399" t="s">
        <v>4947</v>
      </c>
      <c r="BI399" t="s">
        <v>195</v>
      </c>
      <c r="BJ399" t="s">
        <v>195</v>
      </c>
      <c r="BK399" t="s">
        <v>3791</v>
      </c>
      <c r="BL399" t="s">
        <v>5446</v>
      </c>
      <c r="BM399" t="s">
        <v>4949</v>
      </c>
      <c r="BN399" t="s">
        <v>5444</v>
      </c>
      <c r="BO399" t="s">
        <v>4950</v>
      </c>
      <c r="BP399" s="440" t="str">
        <f t="shared" si="6"/>
        <v>WA.2378.EBD.953.102.D.521811</v>
      </c>
    </row>
    <row r="400" spans="1:68">
      <c r="A400" t="s">
        <v>4935</v>
      </c>
      <c r="B400" t="s">
        <v>4936</v>
      </c>
      <c r="C400" t="s">
        <v>4937</v>
      </c>
      <c r="D400" t="s">
        <v>3795</v>
      </c>
      <c r="E400" t="s">
        <v>197</v>
      </c>
      <c r="F400" t="s">
        <v>3812</v>
      </c>
      <c r="G400" t="s">
        <v>820</v>
      </c>
      <c r="H400" t="s">
        <v>4938</v>
      </c>
      <c r="I400">
        <v>9</v>
      </c>
      <c r="J400" t="s">
        <v>4959</v>
      </c>
      <c r="K400">
        <v>2</v>
      </c>
      <c r="L400" t="s">
        <v>1111</v>
      </c>
      <c r="M400" t="s">
        <v>8</v>
      </c>
      <c r="N400" t="s">
        <v>72</v>
      </c>
      <c r="O400" t="s">
        <v>504</v>
      </c>
      <c r="P400" t="s">
        <v>8</v>
      </c>
      <c r="Q400" t="s">
        <v>4570</v>
      </c>
      <c r="R400" t="s">
        <v>4940</v>
      </c>
      <c r="S400" t="s">
        <v>195</v>
      </c>
      <c r="T400" t="s">
        <v>4570</v>
      </c>
      <c r="U400" t="s">
        <v>4570</v>
      </c>
      <c r="V400" t="s">
        <v>4496</v>
      </c>
      <c r="W400" t="s">
        <v>4570</v>
      </c>
      <c r="X400" t="s">
        <v>5506</v>
      </c>
      <c r="Y400" t="s">
        <v>5507</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4943</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4967</v>
      </c>
      <c r="BG400" t="s">
        <v>4968</v>
      </c>
      <c r="BH400" t="s">
        <v>4947</v>
      </c>
      <c r="BI400" t="s">
        <v>195</v>
      </c>
      <c r="BJ400" t="s">
        <v>195</v>
      </c>
      <c r="BK400" t="s">
        <v>505</v>
      </c>
      <c r="BL400" t="s">
        <v>5508</v>
      </c>
      <c r="BM400" t="s">
        <v>4949</v>
      </c>
      <c r="BN400" t="s">
        <v>5509</v>
      </c>
      <c r="BO400" t="s">
        <v>4950</v>
      </c>
      <c r="BP400" s="440" t="str">
        <f t="shared" si="6"/>
        <v>WA.2378.EBA.958.111.A.524113</v>
      </c>
    </row>
    <row r="401" spans="1:68">
      <c r="A401" t="s">
        <v>4935</v>
      </c>
      <c r="B401" t="s">
        <v>4936</v>
      </c>
      <c r="C401" t="s">
        <v>4937</v>
      </c>
      <c r="D401" t="s">
        <v>3795</v>
      </c>
      <c r="E401" t="s">
        <v>197</v>
      </c>
      <c r="F401" t="s">
        <v>3812</v>
      </c>
      <c r="G401" t="s">
        <v>820</v>
      </c>
      <c r="H401" t="s">
        <v>4938</v>
      </c>
      <c r="I401">
        <v>9</v>
      </c>
      <c r="J401" t="s">
        <v>4959</v>
      </c>
      <c r="K401">
        <v>2</v>
      </c>
      <c r="L401" t="s">
        <v>1111</v>
      </c>
      <c r="M401" t="s">
        <v>8</v>
      </c>
      <c r="N401" t="s">
        <v>72</v>
      </c>
      <c r="O401" t="s">
        <v>504</v>
      </c>
      <c r="P401" t="s">
        <v>8</v>
      </c>
      <c r="Q401" t="s">
        <v>4570</v>
      </c>
      <c r="R401" t="s">
        <v>4940</v>
      </c>
      <c r="S401" t="s">
        <v>195</v>
      </c>
      <c r="T401" t="s">
        <v>4570</v>
      </c>
      <c r="U401" t="s">
        <v>4570</v>
      </c>
      <c r="V401" t="s">
        <v>4951</v>
      </c>
      <c r="W401" t="s">
        <v>4496</v>
      </c>
      <c r="X401" t="s">
        <v>5510</v>
      </c>
      <c r="Y401" t="s">
        <v>5511</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4943</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4967</v>
      </c>
      <c r="BG401" t="s">
        <v>4968</v>
      </c>
      <c r="BH401" t="s">
        <v>4947</v>
      </c>
      <c r="BI401" t="s">
        <v>195</v>
      </c>
      <c r="BJ401" t="s">
        <v>195</v>
      </c>
      <c r="BK401" t="s">
        <v>505</v>
      </c>
      <c r="BL401" t="s">
        <v>5512</v>
      </c>
      <c r="BM401" t="s">
        <v>4949</v>
      </c>
      <c r="BN401" t="s">
        <v>5509</v>
      </c>
      <c r="BO401" t="s">
        <v>4950</v>
      </c>
      <c r="BP401" s="440" t="str">
        <f t="shared" si="6"/>
        <v>WA.2378.EBA.958.111.A.524113</v>
      </c>
    </row>
    <row r="402" spans="1:68">
      <c r="A402" t="s">
        <v>4935</v>
      </c>
      <c r="B402" t="s">
        <v>4936</v>
      </c>
      <c r="C402" t="s">
        <v>4937</v>
      </c>
      <c r="D402" t="s">
        <v>3795</v>
      </c>
      <c r="E402" t="s">
        <v>197</v>
      </c>
      <c r="F402" t="s">
        <v>3812</v>
      </c>
      <c r="G402" t="s">
        <v>820</v>
      </c>
      <c r="H402" t="s">
        <v>4938</v>
      </c>
      <c r="I402">
        <v>9</v>
      </c>
      <c r="J402" t="s">
        <v>4959</v>
      </c>
      <c r="K402">
        <v>2</v>
      </c>
      <c r="L402" t="s">
        <v>1111</v>
      </c>
      <c r="M402" t="s">
        <v>508</v>
      </c>
      <c r="N402" t="s">
        <v>74</v>
      </c>
      <c r="O402" t="s">
        <v>504</v>
      </c>
      <c r="P402" t="s">
        <v>8</v>
      </c>
      <c r="Q402" t="s">
        <v>4570</v>
      </c>
      <c r="R402" t="s">
        <v>4940</v>
      </c>
      <c r="S402" t="s">
        <v>195</v>
      </c>
      <c r="T402" t="s">
        <v>4570</v>
      </c>
      <c r="U402" t="s">
        <v>4570</v>
      </c>
      <c r="V402" t="s">
        <v>4496</v>
      </c>
      <c r="W402" t="s">
        <v>4570</v>
      </c>
      <c r="X402" t="s">
        <v>5513</v>
      </c>
      <c r="Y402" t="s">
        <v>5514</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4943</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4967</v>
      </c>
      <c r="BG402" t="s">
        <v>4972</v>
      </c>
      <c r="BH402" t="s">
        <v>4947</v>
      </c>
      <c r="BI402" t="s">
        <v>195</v>
      </c>
      <c r="BJ402" t="s">
        <v>195</v>
      </c>
      <c r="BK402" t="s">
        <v>505</v>
      </c>
      <c r="BL402" t="s">
        <v>5515</v>
      </c>
      <c r="BM402" t="s">
        <v>4949</v>
      </c>
      <c r="BN402" t="s">
        <v>5509</v>
      </c>
      <c r="BO402" t="s">
        <v>4950</v>
      </c>
      <c r="BP402" s="440" t="str">
        <f t="shared" si="6"/>
        <v>WA.2378.EBA.958.111.B.524113</v>
      </c>
    </row>
    <row r="403" spans="1:68">
      <c r="A403" t="s">
        <v>4935</v>
      </c>
      <c r="B403" t="s">
        <v>4936</v>
      </c>
      <c r="C403" t="s">
        <v>4937</v>
      </c>
      <c r="D403" t="s">
        <v>3795</v>
      </c>
      <c r="E403" t="s">
        <v>197</v>
      </c>
      <c r="F403" t="s">
        <v>3812</v>
      </c>
      <c r="G403" t="s">
        <v>820</v>
      </c>
      <c r="H403" t="s">
        <v>4938</v>
      </c>
      <c r="I403">
        <v>9</v>
      </c>
      <c r="J403" t="s">
        <v>4959</v>
      </c>
      <c r="K403">
        <v>2</v>
      </c>
      <c r="L403" t="s">
        <v>1111</v>
      </c>
      <c r="M403" t="s">
        <v>508</v>
      </c>
      <c r="N403" t="s">
        <v>74</v>
      </c>
      <c r="O403" t="s">
        <v>504</v>
      </c>
      <c r="P403" t="s">
        <v>8</v>
      </c>
      <c r="Q403" t="s">
        <v>4570</v>
      </c>
      <c r="R403" t="s">
        <v>4940</v>
      </c>
      <c r="S403" t="s">
        <v>195</v>
      </c>
      <c r="T403" t="s">
        <v>4570</v>
      </c>
      <c r="U403" t="s">
        <v>4570</v>
      </c>
      <c r="V403" t="s">
        <v>4951</v>
      </c>
      <c r="W403" t="s">
        <v>4496</v>
      </c>
      <c r="X403" t="s">
        <v>5516</v>
      </c>
      <c r="Y403" t="s">
        <v>5517</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4943</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4967</v>
      </c>
      <c r="BG403" t="s">
        <v>4972</v>
      </c>
      <c r="BH403" t="s">
        <v>4947</v>
      </c>
      <c r="BI403" t="s">
        <v>195</v>
      </c>
      <c r="BJ403" t="s">
        <v>195</v>
      </c>
      <c r="BK403" t="s">
        <v>505</v>
      </c>
      <c r="BL403" t="s">
        <v>5518</v>
      </c>
      <c r="BM403" t="s">
        <v>4949</v>
      </c>
      <c r="BN403" t="s">
        <v>5509</v>
      </c>
      <c r="BO403" t="s">
        <v>4950</v>
      </c>
      <c r="BP403" s="440" t="str">
        <f t="shared" si="6"/>
        <v>WA.2378.EBA.958.111.B.524113</v>
      </c>
    </row>
    <row r="404" spans="1:68">
      <c r="A404" t="s">
        <v>4935</v>
      </c>
      <c r="B404" t="s">
        <v>4936</v>
      </c>
      <c r="C404" t="s">
        <v>4937</v>
      </c>
      <c r="D404" t="s">
        <v>3795</v>
      </c>
      <c r="E404" t="s">
        <v>197</v>
      </c>
      <c r="F404" t="s">
        <v>3812</v>
      </c>
      <c r="G404" t="s">
        <v>820</v>
      </c>
      <c r="H404" t="s">
        <v>4938</v>
      </c>
      <c r="I404">
        <v>9</v>
      </c>
      <c r="J404" t="s">
        <v>4994</v>
      </c>
      <c r="K404">
        <v>2</v>
      </c>
      <c r="L404" t="s">
        <v>805</v>
      </c>
      <c r="M404" t="s">
        <v>8</v>
      </c>
      <c r="N404" t="s">
        <v>1541</v>
      </c>
      <c r="O404" t="s">
        <v>504</v>
      </c>
      <c r="P404" t="s">
        <v>8</v>
      </c>
      <c r="Q404" t="s">
        <v>4570</v>
      </c>
      <c r="R404" t="s">
        <v>4940</v>
      </c>
      <c r="S404" t="s">
        <v>195</v>
      </c>
      <c r="T404" t="s">
        <v>4570</v>
      </c>
      <c r="U404" t="s">
        <v>4570</v>
      </c>
      <c r="V404" t="s">
        <v>4496</v>
      </c>
      <c r="W404" t="s">
        <v>4570</v>
      </c>
      <c r="X404" t="s">
        <v>5519</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4943</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4997</v>
      </c>
      <c r="BF404" t="s">
        <v>4998</v>
      </c>
      <c r="BG404" t="s">
        <v>4999</v>
      </c>
      <c r="BH404" t="s">
        <v>4947</v>
      </c>
      <c r="BI404" t="s">
        <v>195</v>
      </c>
      <c r="BJ404" t="s">
        <v>195</v>
      </c>
      <c r="BK404" t="s">
        <v>505</v>
      </c>
      <c r="BL404" t="s">
        <v>5520</v>
      </c>
      <c r="BM404" t="s">
        <v>4949</v>
      </c>
      <c r="BN404" t="s">
        <v>5509</v>
      </c>
      <c r="BO404" t="s">
        <v>4950</v>
      </c>
      <c r="BP404" s="440" t="str">
        <f t="shared" si="6"/>
        <v>WA.2378.EBA.963.101.A.524113</v>
      </c>
    </row>
    <row r="405" spans="1:68">
      <c r="A405" t="s">
        <v>5010</v>
      </c>
      <c r="B405" t="s">
        <v>4936</v>
      </c>
      <c r="C405" t="s">
        <v>4937</v>
      </c>
      <c r="D405" t="s">
        <v>3795</v>
      </c>
      <c r="E405" t="s">
        <v>197</v>
      </c>
      <c r="F405" t="s">
        <v>3812</v>
      </c>
      <c r="G405" t="s">
        <v>820</v>
      </c>
      <c r="H405" t="s">
        <v>4938</v>
      </c>
      <c r="I405">
        <v>9</v>
      </c>
      <c r="J405" t="s">
        <v>4959</v>
      </c>
      <c r="K405">
        <v>2</v>
      </c>
      <c r="L405" t="s">
        <v>1111</v>
      </c>
      <c r="M405" t="s">
        <v>8</v>
      </c>
      <c r="N405" t="s">
        <v>72</v>
      </c>
      <c r="O405" t="s">
        <v>504</v>
      </c>
      <c r="P405" t="s">
        <v>8</v>
      </c>
      <c r="Q405" t="s">
        <v>4570</v>
      </c>
      <c r="R405" t="s">
        <v>4940</v>
      </c>
      <c r="S405" t="s">
        <v>195</v>
      </c>
      <c r="T405" t="s">
        <v>4570</v>
      </c>
      <c r="U405" t="s">
        <v>4570</v>
      </c>
      <c r="V405" t="s">
        <v>4496</v>
      </c>
      <c r="W405" t="s">
        <v>4570</v>
      </c>
      <c r="X405" t="s">
        <v>5506</v>
      </c>
      <c r="Y405" t="s">
        <v>5521</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5011</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4967</v>
      </c>
      <c r="BG405" t="s">
        <v>4968</v>
      </c>
      <c r="BH405" t="s">
        <v>4947</v>
      </c>
      <c r="BI405" t="s">
        <v>195</v>
      </c>
      <c r="BJ405" t="s">
        <v>195</v>
      </c>
      <c r="BK405" t="s">
        <v>505</v>
      </c>
      <c r="BL405" t="s">
        <v>5522</v>
      </c>
      <c r="BM405" t="s">
        <v>4949</v>
      </c>
      <c r="BN405" t="s">
        <v>5509</v>
      </c>
      <c r="BO405" t="s">
        <v>4950</v>
      </c>
      <c r="BP405" s="440" t="str">
        <f t="shared" si="6"/>
        <v>WA.2378.EBA.958.111.A.524113</v>
      </c>
    </row>
    <row r="406" spans="1:68">
      <c r="A406" t="s">
        <v>5010</v>
      </c>
      <c r="B406" t="s">
        <v>4936</v>
      </c>
      <c r="C406" t="s">
        <v>4937</v>
      </c>
      <c r="D406" t="s">
        <v>3795</v>
      </c>
      <c r="E406" t="s">
        <v>197</v>
      </c>
      <c r="F406" t="s">
        <v>3812</v>
      </c>
      <c r="G406" t="s">
        <v>820</v>
      </c>
      <c r="H406" t="s">
        <v>4938</v>
      </c>
      <c r="I406">
        <v>9</v>
      </c>
      <c r="J406" t="s">
        <v>4959</v>
      </c>
      <c r="K406">
        <v>2</v>
      </c>
      <c r="L406" t="s">
        <v>1111</v>
      </c>
      <c r="M406" t="s">
        <v>8</v>
      </c>
      <c r="N406" t="s">
        <v>72</v>
      </c>
      <c r="O406" t="s">
        <v>504</v>
      </c>
      <c r="P406" t="s">
        <v>8</v>
      </c>
      <c r="Q406" t="s">
        <v>4570</v>
      </c>
      <c r="R406" t="s">
        <v>4940</v>
      </c>
      <c r="S406" t="s">
        <v>195</v>
      </c>
      <c r="T406" t="s">
        <v>4570</v>
      </c>
      <c r="U406" t="s">
        <v>4570</v>
      </c>
      <c r="V406" t="s">
        <v>4951</v>
      </c>
      <c r="W406" t="s">
        <v>4496</v>
      </c>
      <c r="X406" t="s">
        <v>5510</v>
      </c>
      <c r="Y406" t="s">
        <v>5523</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5011</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4967</v>
      </c>
      <c r="BG406" t="s">
        <v>4968</v>
      </c>
      <c r="BH406" t="s">
        <v>4947</v>
      </c>
      <c r="BI406" t="s">
        <v>195</v>
      </c>
      <c r="BJ406" t="s">
        <v>195</v>
      </c>
      <c r="BK406" t="s">
        <v>505</v>
      </c>
      <c r="BL406" t="s">
        <v>5524</v>
      </c>
      <c r="BM406" t="s">
        <v>4949</v>
      </c>
      <c r="BN406" t="s">
        <v>5509</v>
      </c>
      <c r="BO406" t="s">
        <v>4950</v>
      </c>
      <c r="BP406" s="440" t="str">
        <f t="shared" si="6"/>
        <v>WA.2378.EBA.958.111.A.524113</v>
      </c>
    </row>
    <row r="407" spans="1:68">
      <c r="A407" t="s">
        <v>5010</v>
      </c>
      <c r="B407" t="s">
        <v>4936</v>
      </c>
      <c r="C407" t="s">
        <v>4937</v>
      </c>
      <c r="D407" t="s">
        <v>3795</v>
      </c>
      <c r="E407" t="s">
        <v>197</v>
      </c>
      <c r="F407" t="s">
        <v>3812</v>
      </c>
      <c r="G407" t="s">
        <v>820</v>
      </c>
      <c r="H407" t="s">
        <v>4938</v>
      </c>
      <c r="I407">
        <v>9</v>
      </c>
      <c r="J407" t="s">
        <v>4959</v>
      </c>
      <c r="K407">
        <v>2</v>
      </c>
      <c r="L407" t="s">
        <v>1111</v>
      </c>
      <c r="M407" t="s">
        <v>508</v>
      </c>
      <c r="N407" t="s">
        <v>74</v>
      </c>
      <c r="O407" t="s">
        <v>504</v>
      </c>
      <c r="P407" t="s">
        <v>8</v>
      </c>
      <c r="Q407" t="s">
        <v>4570</v>
      </c>
      <c r="R407" t="s">
        <v>4940</v>
      </c>
      <c r="S407" t="s">
        <v>195</v>
      </c>
      <c r="T407" t="s">
        <v>4570</v>
      </c>
      <c r="U407" t="s">
        <v>4570</v>
      </c>
      <c r="V407" t="s">
        <v>4496</v>
      </c>
      <c r="W407" t="s">
        <v>4570</v>
      </c>
      <c r="X407" t="s">
        <v>5513</v>
      </c>
      <c r="Y407" t="s">
        <v>5521</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5011</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4967</v>
      </c>
      <c r="BG407" t="s">
        <v>4972</v>
      </c>
      <c r="BH407" t="s">
        <v>4947</v>
      </c>
      <c r="BI407" t="s">
        <v>195</v>
      </c>
      <c r="BJ407" t="s">
        <v>195</v>
      </c>
      <c r="BK407" t="s">
        <v>505</v>
      </c>
      <c r="BL407" t="s">
        <v>5522</v>
      </c>
      <c r="BM407" t="s">
        <v>4949</v>
      </c>
      <c r="BN407" t="s">
        <v>5509</v>
      </c>
      <c r="BO407" t="s">
        <v>4950</v>
      </c>
      <c r="BP407" s="440" t="str">
        <f t="shared" si="6"/>
        <v>WA.2378.EBA.958.111.B.524113</v>
      </c>
    </row>
    <row r="408" spans="1:68">
      <c r="A408" t="s">
        <v>5010</v>
      </c>
      <c r="B408" t="s">
        <v>4936</v>
      </c>
      <c r="C408" t="s">
        <v>4937</v>
      </c>
      <c r="D408" t="s">
        <v>3795</v>
      </c>
      <c r="E408" t="s">
        <v>197</v>
      </c>
      <c r="F408" t="s">
        <v>3812</v>
      </c>
      <c r="G408" t="s">
        <v>820</v>
      </c>
      <c r="H408" t="s">
        <v>4938</v>
      </c>
      <c r="I408">
        <v>9</v>
      </c>
      <c r="J408" t="s">
        <v>4959</v>
      </c>
      <c r="K408">
        <v>2</v>
      </c>
      <c r="L408" t="s">
        <v>1111</v>
      </c>
      <c r="M408" t="s">
        <v>508</v>
      </c>
      <c r="N408" t="s">
        <v>74</v>
      </c>
      <c r="O408" t="s">
        <v>504</v>
      </c>
      <c r="P408" t="s">
        <v>8</v>
      </c>
      <c r="Q408" t="s">
        <v>4570</v>
      </c>
      <c r="R408" t="s">
        <v>4940</v>
      </c>
      <c r="S408" t="s">
        <v>195</v>
      </c>
      <c r="T408" t="s">
        <v>4570</v>
      </c>
      <c r="U408" t="s">
        <v>4570</v>
      </c>
      <c r="V408" t="s">
        <v>4951</v>
      </c>
      <c r="W408" t="s">
        <v>4496</v>
      </c>
      <c r="X408" t="s">
        <v>5516</v>
      </c>
      <c r="Y408" t="s">
        <v>5525</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5011</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4967</v>
      </c>
      <c r="BG408" t="s">
        <v>4972</v>
      </c>
      <c r="BH408" t="s">
        <v>4947</v>
      </c>
      <c r="BI408" t="s">
        <v>195</v>
      </c>
      <c r="BJ408" t="s">
        <v>195</v>
      </c>
      <c r="BK408" t="s">
        <v>505</v>
      </c>
      <c r="BL408" t="s">
        <v>5526</v>
      </c>
      <c r="BM408" t="s">
        <v>4949</v>
      </c>
      <c r="BN408" t="s">
        <v>5509</v>
      </c>
      <c r="BO408" t="s">
        <v>4950</v>
      </c>
      <c r="BP408" s="440" t="str">
        <f t="shared" si="6"/>
        <v>WA.2378.EBA.958.111.B.524113</v>
      </c>
    </row>
    <row r="409" spans="1:68">
      <c r="A409" t="s">
        <v>5010</v>
      </c>
      <c r="B409" t="s">
        <v>4936</v>
      </c>
      <c r="C409" t="s">
        <v>4937</v>
      </c>
      <c r="D409" t="s">
        <v>3795</v>
      </c>
      <c r="E409" t="s">
        <v>197</v>
      </c>
      <c r="F409" t="s">
        <v>3812</v>
      </c>
      <c r="G409" t="s">
        <v>820</v>
      </c>
      <c r="H409" t="s">
        <v>4938</v>
      </c>
      <c r="I409">
        <v>9</v>
      </c>
      <c r="J409" t="s">
        <v>4994</v>
      </c>
      <c r="K409">
        <v>2</v>
      </c>
      <c r="L409" t="s">
        <v>805</v>
      </c>
      <c r="M409" t="s">
        <v>8</v>
      </c>
      <c r="N409" t="s">
        <v>1541</v>
      </c>
      <c r="O409" t="s">
        <v>504</v>
      </c>
      <c r="P409" t="s">
        <v>8</v>
      </c>
      <c r="Q409" t="s">
        <v>4570</v>
      </c>
      <c r="R409" t="s">
        <v>4940</v>
      </c>
      <c r="S409" t="s">
        <v>195</v>
      </c>
      <c r="T409" t="s">
        <v>4570</v>
      </c>
      <c r="U409" t="s">
        <v>4570</v>
      </c>
      <c r="V409" t="s">
        <v>4496</v>
      </c>
      <c r="W409" t="s">
        <v>4570</v>
      </c>
      <c r="X409" t="s">
        <v>5519</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5011</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4997</v>
      </c>
      <c r="BF409" t="s">
        <v>4998</v>
      </c>
      <c r="BG409" t="s">
        <v>4999</v>
      </c>
      <c r="BH409" t="s">
        <v>4947</v>
      </c>
      <c r="BI409" t="s">
        <v>195</v>
      </c>
      <c r="BJ409" t="s">
        <v>195</v>
      </c>
      <c r="BK409" t="s">
        <v>505</v>
      </c>
      <c r="BL409" t="s">
        <v>5520</v>
      </c>
      <c r="BM409" t="s">
        <v>4949</v>
      </c>
      <c r="BN409" t="s">
        <v>5509</v>
      </c>
      <c r="BO409" t="s">
        <v>4950</v>
      </c>
      <c r="BP409" s="440" t="str">
        <f t="shared" si="6"/>
        <v>WA.2378.EBA.963.101.A.524113</v>
      </c>
    </row>
    <row r="410" spans="1:68">
      <c r="A410" t="s">
        <v>4935</v>
      </c>
      <c r="B410" t="s">
        <v>4936</v>
      </c>
      <c r="C410" t="s">
        <v>4937</v>
      </c>
      <c r="D410" t="s">
        <v>3795</v>
      </c>
      <c r="E410" t="s">
        <v>197</v>
      </c>
      <c r="F410" t="s">
        <v>3842</v>
      </c>
      <c r="G410" t="s">
        <v>2445</v>
      </c>
      <c r="H410" t="s">
        <v>4938</v>
      </c>
      <c r="I410">
        <v>5</v>
      </c>
      <c r="J410" t="s">
        <v>5031</v>
      </c>
      <c r="K410">
        <v>1</v>
      </c>
      <c r="L410" t="s">
        <v>805</v>
      </c>
      <c r="M410" t="s">
        <v>8</v>
      </c>
      <c r="N410" t="s">
        <v>122</v>
      </c>
      <c r="O410" t="s">
        <v>504</v>
      </c>
      <c r="P410" t="s">
        <v>8</v>
      </c>
      <c r="Q410" t="s">
        <v>4570</v>
      </c>
      <c r="R410" t="s">
        <v>4940</v>
      </c>
      <c r="S410" t="s">
        <v>195</v>
      </c>
      <c r="T410" t="s">
        <v>4570</v>
      </c>
      <c r="U410" t="s">
        <v>4570</v>
      </c>
      <c r="V410" t="s">
        <v>4496</v>
      </c>
      <c r="W410" t="s">
        <v>4570</v>
      </c>
      <c r="X410" t="s">
        <v>5527</v>
      </c>
      <c r="Y410" t="s">
        <v>5528</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4943</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5034</v>
      </c>
      <c r="BG410" t="s">
        <v>5192</v>
      </c>
      <c r="BH410" t="s">
        <v>4947</v>
      </c>
      <c r="BI410" t="s">
        <v>195</v>
      </c>
      <c r="BJ410" t="s">
        <v>195</v>
      </c>
      <c r="BK410" t="s">
        <v>505</v>
      </c>
      <c r="BL410" t="s">
        <v>5529</v>
      </c>
      <c r="BM410" t="s">
        <v>4949</v>
      </c>
      <c r="BN410" t="s">
        <v>5509</v>
      </c>
      <c r="BO410" t="s">
        <v>4950</v>
      </c>
      <c r="BP410" s="440" t="str">
        <f t="shared" si="6"/>
        <v>WA.2378.EBD.952.101.A.524113</v>
      </c>
    </row>
    <row r="411" spans="1:68">
      <c r="A411" t="s">
        <v>4935</v>
      </c>
      <c r="B411" t="s">
        <v>4936</v>
      </c>
      <c r="C411" t="s">
        <v>4937</v>
      </c>
      <c r="D411" t="s">
        <v>3795</v>
      </c>
      <c r="E411" t="s">
        <v>197</v>
      </c>
      <c r="F411" t="s">
        <v>3842</v>
      </c>
      <c r="G411" t="s">
        <v>2445</v>
      </c>
      <c r="H411" t="s">
        <v>4938</v>
      </c>
      <c r="I411">
        <v>5</v>
      </c>
      <c r="J411" t="s">
        <v>5031</v>
      </c>
      <c r="K411">
        <v>1</v>
      </c>
      <c r="L411" t="s">
        <v>805</v>
      </c>
      <c r="M411" t="s">
        <v>508</v>
      </c>
      <c r="N411" t="s">
        <v>123</v>
      </c>
      <c r="O411" t="s">
        <v>504</v>
      </c>
      <c r="P411" t="s">
        <v>8</v>
      </c>
      <c r="Q411" t="s">
        <v>4570</v>
      </c>
      <c r="R411" t="s">
        <v>4940</v>
      </c>
      <c r="S411" t="s">
        <v>195</v>
      </c>
      <c r="T411" t="s">
        <v>4570</v>
      </c>
      <c r="U411" t="s">
        <v>4570</v>
      </c>
      <c r="V411" t="s">
        <v>4496</v>
      </c>
      <c r="W411" t="s">
        <v>4570</v>
      </c>
      <c r="X411" t="s">
        <v>5530</v>
      </c>
      <c r="Y411" t="s">
        <v>5531</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4943</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5034</v>
      </c>
      <c r="BG411" t="s">
        <v>5035</v>
      </c>
      <c r="BH411" t="s">
        <v>4947</v>
      </c>
      <c r="BI411" t="s">
        <v>195</v>
      </c>
      <c r="BJ411" t="s">
        <v>195</v>
      </c>
      <c r="BK411" t="s">
        <v>505</v>
      </c>
      <c r="BL411" t="s">
        <v>5532</v>
      </c>
      <c r="BM411" t="s">
        <v>4949</v>
      </c>
      <c r="BN411" t="s">
        <v>5509</v>
      </c>
      <c r="BO411" t="s">
        <v>4950</v>
      </c>
      <c r="BP411" s="440" t="str">
        <f t="shared" si="6"/>
        <v>WA.2378.EBD.952.101.B.524113</v>
      </c>
    </row>
    <row r="412" spans="1:68">
      <c r="A412" t="s">
        <v>4935</v>
      </c>
      <c r="B412" t="s">
        <v>4936</v>
      </c>
      <c r="C412" t="s">
        <v>4937</v>
      </c>
      <c r="D412" t="s">
        <v>3795</v>
      </c>
      <c r="E412" t="s">
        <v>197</v>
      </c>
      <c r="F412" t="s">
        <v>3842</v>
      </c>
      <c r="G412" t="s">
        <v>2445</v>
      </c>
      <c r="H412" t="s">
        <v>4938</v>
      </c>
      <c r="I412">
        <v>5</v>
      </c>
      <c r="J412" t="s">
        <v>5031</v>
      </c>
      <c r="K412">
        <v>1</v>
      </c>
      <c r="L412" t="s">
        <v>805</v>
      </c>
      <c r="M412" t="s">
        <v>508</v>
      </c>
      <c r="N412" t="s">
        <v>123</v>
      </c>
      <c r="O412" t="s">
        <v>504</v>
      </c>
      <c r="P412" t="s">
        <v>8</v>
      </c>
      <c r="Q412" t="s">
        <v>4570</v>
      </c>
      <c r="R412" t="s">
        <v>4940</v>
      </c>
      <c r="S412" t="s">
        <v>195</v>
      </c>
      <c r="T412" t="s">
        <v>4570</v>
      </c>
      <c r="U412" t="s">
        <v>4570</v>
      </c>
      <c r="V412" t="s">
        <v>4951</v>
      </c>
      <c r="W412" t="s">
        <v>4496</v>
      </c>
      <c r="X412" t="s">
        <v>5533</v>
      </c>
      <c r="Y412" t="s">
        <v>5534</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4943</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5034</v>
      </c>
      <c r="BG412" t="s">
        <v>5035</v>
      </c>
      <c r="BH412" t="s">
        <v>4947</v>
      </c>
      <c r="BI412" t="s">
        <v>195</v>
      </c>
      <c r="BJ412" t="s">
        <v>195</v>
      </c>
      <c r="BK412" t="s">
        <v>505</v>
      </c>
      <c r="BL412" t="s">
        <v>5535</v>
      </c>
      <c r="BM412" t="s">
        <v>4949</v>
      </c>
      <c r="BN412" t="s">
        <v>5509</v>
      </c>
      <c r="BO412" t="s">
        <v>4950</v>
      </c>
      <c r="BP412" s="440" t="str">
        <f t="shared" si="6"/>
        <v>WA.2378.EBD.952.101.B.524113</v>
      </c>
    </row>
    <row r="413" spans="1:68">
      <c r="A413" t="s">
        <v>4935</v>
      </c>
      <c r="B413" t="s">
        <v>4936</v>
      </c>
      <c r="C413" t="s">
        <v>4937</v>
      </c>
      <c r="D413" t="s">
        <v>3795</v>
      </c>
      <c r="E413" t="s">
        <v>197</v>
      </c>
      <c r="F413" t="s">
        <v>3842</v>
      </c>
      <c r="G413" t="s">
        <v>2445</v>
      </c>
      <c r="H413" t="s">
        <v>4938</v>
      </c>
      <c r="I413">
        <v>5</v>
      </c>
      <c r="J413" t="s">
        <v>5054</v>
      </c>
      <c r="K413">
        <v>2</v>
      </c>
      <c r="L413" t="s">
        <v>805</v>
      </c>
      <c r="M413" t="s">
        <v>8</v>
      </c>
      <c r="N413" t="s">
        <v>162</v>
      </c>
      <c r="O413" t="s">
        <v>504</v>
      </c>
      <c r="P413" t="s">
        <v>8</v>
      </c>
      <c r="Q413" t="s">
        <v>4570</v>
      </c>
      <c r="R413" t="s">
        <v>4940</v>
      </c>
      <c r="S413" t="s">
        <v>195</v>
      </c>
      <c r="T413" t="s">
        <v>4570</v>
      </c>
      <c r="U413" t="s">
        <v>4570</v>
      </c>
      <c r="V413" t="s">
        <v>4496</v>
      </c>
      <c r="W413" t="s">
        <v>4570</v>
      </c>
      <c r="X413" t="s">
        <v>5536</v>
      </c>
      <c r="Y413" t="s">
        <v>5537</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4943</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5057</v>
      </c>
      <c r="BG413" t="s">
        <v>5058</v>
      </c>
      <c r="BH413" t="s">
        <v>4947</v>
      </c>
      <c r="BI413" t="s">
        <v>195</v>
      </c>
      <c r="BJ413" t="s">
        <v>195</v>
      </c>
      <c r="BK413" t="s">
        <v>505</v>
      </c>
      <c r="BL413" t="s">
        <v>5538</v>
      </c>
      <c r="BM413" t="s">
        <v>4949</v>
      </c>
      <c r="BN413" t="s">
        <v>5509</v>
      </c>
      <c r="BO413" t="s">
        <v>4950</v>
      </c>
      <c r="BP413" s="440" t="str">
        <f t="shared" si="6"/>
        <v>WA.2378.EBD.953.101.A.524113</v>
      </c>
    </row>
    <row r="414" spans="1:68">
      <c r="A414" t="s">
        <v>4935</v>
      </c>
      <c r="B414" t="s">
        <v>4936</v>
      </c>
      <c r="C414" t="s">
        <v>4937</v>
      </c>
      <c r="D414" t="s">
        <v>3795</v>
      </c>
      <c r="E414" t="s">
        <v>197</v>
      </c>
      <c r="F414" t="s">
        <v>3842</v>
      </c>
      <c r="G414" t="s">
        <v>2445</v>
      </c>
      <c r="H414" t="s">
        <v>4938</v>
      </c>
      <c r="I414">
        <v>5</v>
      </c>
      <c r="J414" t="s">
        <v>5054</v>
      </c>
      <c r="K414">
        <v>2</v>
      </c>
      <c r="L414" t="s">
        <v>805</v>
      </c>
      <c r="M414" t="s">
        <v>8</v>
      </c>
      <c r="N414" t="s">
        <v>162</v>
      </c>
      <c r="O414" t="s">
        <v>504</v>
      </c>
      <c r="P414" t="s">
        <v>8</v>
      </c>
      <c r="Q414" t="s">
        <v>4570</v>
      </c>
      <c r="R414" t="s">
        <v>4940</v>
      </c>
      <c r="S414" t="s">
        <v>195</v>
      </c>
      <c r="T414" t="s">
        <v>4570</v>
      </c>
      <c r="U414" t="s">
        <v>4570</v>
      </c>
      <c r="V414" t="s">
        <v>4951</v>
      </c>
      <c r="W414" t="s">
        <v>4496</v>
      </c>
      <c r="X414" t="s">
        <v>5539</v>
      </c>
      <c r="Y414" t="s">
        <v>5540</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4943</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5057</v>
      </c>
      <c r="BG414" t="s">
        <v>5058</v>
      </c>
      <c r="BH414" t="s">
        <v>4947</v>
      </c>
      <c r="BI414" t="s">
        <v>195</v>
      </c>
      <c r="BJ414" t="s">
        <v>195</v>
      </c>
      <c r="BK414" t="s">
        <v>505</v>
      </c>
      <c r="BL414" t="s">
        <v>5541</v>
      </c>
      <c r="BM414" t="s">
        <v>4949</v>
      </c>
      <c r="BN414" t="s">
        <v>5509</v>
      </c>
      <c r="BO414" t="s">
        <v>4950</v>
      </c>
      <c r="BP414" s="440" t="str">
        <f t="shared" si="6"/>
        <v>WA.2378.EBD.953.101.A.524113</v>
      </c>
    </row>
    <row r="415" spans="1:68">
      <c r="A415" t="s">
        <v>4935</v>
      </c>
      <c r="B415" t="s">
        <v>4936</v>
      </c>
      <c r="C415" t="s">
        <v>4937</v>
      </c>
      <c r="D415" t="s">
        <v>3795</v>
      </c>
      <c r="E415" t="s">
        <v>197</v>
      </c>
      <c r="F415" t="s">
        <v>3842</v>
      </c>
      <c r="G415" t="s">
        <v>2445</v>
      </c>
      <c r="H415" t="s">
        <v>4938</v>
      </c>
      <c r="I415">
        <v>5</v>
      </c>
      <c r="J415" t="s">
        <v>5054</v>
      </c>
      <c r="K415">
        <v>2</v>
      </c>
      <c r="L415" t="s">
        <v>1081</v>
      </c>
      <c r="M415" t="s">
        <v>508</v>
      </c>
      <c r="N415" t="s">
        <v>165</v>
      </c>
      <c r="O415" t="s">
        <v>504</v>
      </c>
      <c r="P415" t="s">
        <v>8</v>
      </c>
      <c r="Q415" t="s">
        <v>4570</v>
      </c>
      <c r="R415" t="s">
        <v>4940</v>
      </c>
      <c r="S415" t="s">
        <v>195</v>
      </c>
      <c r="T415" t="s">
        <v>4570</v>
      </c>
      <c r="U415" t="s">
        <v>4570</v>
      </c>
      <c r="V415" t="s">
        <v>4496</v>
      </c>
      <c r="W415" t="s">
        <v>4570</v>
      </c>
      <c r="X415" t="s">
        <v>5542</v>
      </c>
      <c r="Y415" t="s">
        <v>5543</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4943</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5073</v>
      </c>
      <c r="BG415" t="s">
        <v>5078</v>
      </c>
      <c r="BH415" t="s">
        <v>4947</v>
      </c>
      <c r="BI415" t="s">
        <v>195</v>
      </c>
      <c r="BJ415" t="s">
        <v>195</v>
      </c>
      <c r="BK415" t="s">
        <v>505</v>
      </c>
      <c r="BL415" t="s">
        <v>5544</v>
      </c>
      <c r="BM415" t="s">
        <v>4949</v>
      </c>
      <c r="BN415" t="s">
        <v>5509</v>
      </c>
      <c r="BO415" t="s">
        <v>4950</v>
      </c>
      <c r="BP415" s="440" t="str">
        <f t="shared" si="6"/>
        <v>WA.2378.EBD.953.102.B.524113</v>
      </c>
    </row>
    <row r="416" spans="1:68">
      <c r="A416" t="s">
        <v>4935</v>
      </c>
      <c r="B416" t="s">
        <v>4936</v>
      </c>
      <c r="C416" t="s">
        <v>4937</v>
      </c>
      <c r="D416" t="s">
        <v>3795</v>
      </c>
      <c r="E416" t="s">
        <v>197</v>
      </c>
      <c r="F416" t="s">
        <v>3842</v>
      </c>
      <c r="G416" t="s">
        <v>2445</v>
      </c>
      <c r="H416" t="s">
        <v>4938</v>
      </c>
      <c r="I416">
        <v>5</v>
      </c>
      <c r="J416" t="s">
        <v>5054</v>
      </c>
      <c r="K416">
        <v>2</v>
      </c>
      <c r="L416" t="s">
        <v>1081</v>
      </c>
      <c r="M416" t="s">
        <v>508</v>
      </c>
      <c r="N416" t="s">
        <v>165</v>
      </c>
      <c r="O416" t="s">
        <v>504</v>
      </c>
      <c r="P416" t="s">
        <v>8</v>
      </c>
      <c r="Q416" t="s">
        <v>4570</v>
      </c>
      <c r="R416" t="s">
        <v>4940</v>
      </c>
      <c r="S416" t="s">
        <v>195</v>
      </c>
      <c r="T416" t="s">
        <v>4570</v>
      </c>
      <c r="U416" t="s">
        <v>4570</v>
      </c>
      <c r="V416" t="s">
        <v>4951</v>
      </c>
      <c r="W416" t="s">
        <v>4496</v>
      </c>
      <c r="X416" t="s">
        <v>5545</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4943</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5073</v>
      </c>
      <c r="BG416" t="s">
        <v>5078</v>
      </c>
      <c r="BH416" t="s">
        <v>4947</v>
      </c>
      <c r="BI416" t="s">
        <v>195</v>
      </c>
      <c r="BJ416" t="s">
        <v>195</v>
      </c>
      <c r="BK416" t="s">
        <v>505</v>
      </c>
      <c r="BL416" t="s">
        <v>5546</v>
      </c>
      <c r="BM416" t="s">
        <v>4949</v>
      </c>
      <c r="BN416" t="s">
        <v>5509</v>
      </c>
      <c r="BO416" t="s">
        <v>4950</v>
      </c>
      <c r="BP416" s="440" t="str">
        <f t="shared" si="6"/>
        <v>WA.2378.EBD.953.102.B.524113</v>
      </c>
    </row>
    <row r="417" spans="1:68">
      <c r="A417" t="s">
        <v>5010</v>
      </c>
      <c r="B417" t="s">
        <v>4936</v>
      </c>
      <c r="C417" t="s">
        <v>4937</v>
      </c>
      <c r="D417" t="s">
        <v>3795</v>
      </c>
      <c r="E417" t="s">
        <v>197</v>
      </c>
      <c r="F417" t="s">
        <v>3842</v>
      </c>
      <c r="G417" t="s">
        <v>2445</v>
      </c>
      <c r="H417" t="s">
        <v>4938</v>
      </c>
      <c r="I417">
        <v>5</v>
      </c>
      <c r="J417" t="s">
        <v>5031</v>
      </c>
      <c r="K417">
        <v>1</v>
      </c>
      <c r="L417" t="s">
        <v>805</v>
      </c>
      <c r="M417" t="s">
        <v>8</v>
      </c>
      <c r="N417" t="s">
        <v>122</v>
      </c>
      <c r="O417" t="s">
        <v>504</v>
      </c>
      <c r="P417" t="s">
        <v>8</v>
      </c>
      <c r="Q417" t="s">
        <v>4570</v>
      </c>
      <c r="R417" t="s">
        <v>4940</v>
      </c>
      <c r="S417" t="s">
        <v>195</v>
      </c>
      <c r="T417" t="s">
        <v>4570</v>
      </c>
      <c r="U417" t="s">
        <v>4570</v>
      </c>
      <c r="V417" t="s">
        <v>4496</v>
      </c>
      <c r="W417" t="s">
        <v>4570</v>
      </c>
      <c r="X417" t="s">
        <v>5527</v>
      </c>
      <c r="Y417" t="s">
        <v>5528</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5011</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5034</v>
      </c>
      <c r="BG417" t="s">
        <v>5192</v>
      </c>
      <c r="BH417" t="s">
        <v>4947</v>
      </c>
      <c r="BI417" t="s">
        <v>195</v>
      </c>
      <c r="BJ417" t="s">
        <v>195</v>
      </c>
      <c r="BK417" t="s">
        <v>505</v>
      </c>
      <c r="BL417" t="s">
        <v>5529</v>
      </c>
      <c r="BM417" t="s">
        <v>4949</v>
      </c>
      <c r="BN417" t="s">
        <v>5509</v>
      </c>
      <c r="BO417" t="s">
        <v>4950</v>
      </c>
      <c r="BP417" s="440" t="str">
        <f t="shared" si="6"/>
        <v>WA.2378.EBD.952.101.A.524113</v>
      </c>
    </row>
    <row r="418" spans="1:68">
      <c r="A418" t="s">
        <v>5010</v>
      </c>
      <c r="B418" t="s">
        <v>4936</v>
      </c>
      <c r="C418" t="s">
        <v>4937</v>
      </c>
      <c r="D418" t="s">
        <v>3795</v>
      </c>
      <c r="E418" t="s">
        <v>197</v>
      </c>
      <c r="F418" t="s">
        <v>3842</v>
      </c>
      <c r="G418" t="s">
        <v>2445</v>
      </c>
      <c r="H418" t="s">
        <v>4938</v>
      </c>
      <c r="I418">
        <v>5</v>
      </c>
      <c r="J418" t="s">
        <v>5031</v>
      </c>
      <c r="K418">
        <v>1</v>
      </c>
      <c r="L418" t="s">
        <v>805</v>
      </c>
      <c r="M418" t="s">
        <v>508</v>
      </c>
      <c r="N418" t="s">
        <v>123</v>
      </c>
      <c r="O418" t="s">
        <v>504</v>
      </c>
      <c r="P418" t="s">
        <v>8</v>
      </c>
      <c r="Q418" t="s">
        <v>4570</v>
      </c>
      <c r="R418" t="s">
        <v>4940</v>
      </c>
      <c r="S418" t="s">
        <v>195</v>
      </c>
      <c r="T418" t="s">
        <v>4570</v>
      </c>
      <c r="U418" t="s">
        <v>4570</v>
      </c>
      <c r="V418" t="s">
        <v>4496</v>
      </c>
      <c r="W418" t="s">
        <v>4570</v>
      </c>
      <c r="X418" t="s">
        <v>5530</v>
      </c>
      <c r="Y418" t="s">
        <v>5531</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5011</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5034</v>
      </c>
      <c r="BG418" t="s">
        <v>5035</v>
      </c>
      <c r="BH418" t="s">
        <v>4947</v>
      </c>
      <c r="BI418" t="s">
        <v>195</v>
      </c>
      <c r="BJ418" t="s">
        <v>195</v>
      </c>
      <c r="BK418" t="s">
        <v>505</v>
      </c>
      <c r="BL418" t="s">
        <v>5532</v>
      </c>
      <c r="BM418" t="s">
        <v>4949</v>
      </c>
      <c r="BN418" t="s">
        <v>5509</v>
      </c>
      <c r="BO418" t="s">
        <v>4950</v>
      </c>
      <c r="BP418" s="440" t="str">
        <f t="shared" si="6"/>
        <v>WA.2378.EBD.952.101.B.524113</v>
      </c>
    </row>
    <row r="419" spans="1:68">
      <c r="A419" t="s">
        <v>5010</v>
      </c>
      <c r="B419" t="s">
        <v>4936</v>
      </c>
      <c r="C419" t="s">
        <v>4937</v>
      </c>
      <c r="D419" t="s">
        <v>3795</v>
      </c>
      <c r="E419" t="s">
        <v>197</v>
      </c>
      <c r="F419" t="s">
        <v>3842</v>
      </c>
      <c r="G419" t="s">
        <v>2445</v>
      </c>
      <c r="H419" t="s">
        <v>4938</v>
      </c>
      <c r="I419">
        <v>5</v>
      </c>
      <c r="J419" t="s">
        <v>5031</v>
      </c>
      <c r="K419">
        <v>1</v>
      </c>
      <c r="L419" t="s">
        <v>805</v>
      </c>
      <c r="M419" t="s">
        <v>508</v>
      </c>
      <c r="N419" t="s">
        <v>123</v>
      </c>
      <c r="O419" t="s">
        <v>504</v>
      </c>
      <c r="P419" t="s">
        <v>8</v>
      </c>
      <c r="Q419" t="s">
        <v>4570</v>
      </c>
      <c r="R419" t="s">
        <v>4940</v>
      </c>
      <c r="S419" t="s">
        <v>195</v>
      </c>
      <c r="T419" t="s">
        <v>4570</v>
      </c>
      <c r="U419" t="s">
        <v>4570</v>
      </c>
      <c r="V419" t="s">
        <v>4951</v>
      </c>
      <c r="W419" t="s">
        <v>4496</v>
      </c>
      <c r="X419" t="s">
        <v>5533</v>
      </c>
      <c r="Y419" t="s">
        <v>5534</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5011</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5034</v>
      </c>
      <c r="BG419" t="s">
        <v>5035</v>
      </c>
      <c r="BH419" t="s">
        <v>4947</v>
      </c>
      <c r="BI419" t="s">
        <v>195</v>
      </c>
      <c r="BJ419" t="s">
        <v>195</v>
      </c>
      <c r="BK419" t="s">
        <v>505</v>
      </c>
      <c r="BL419" t="s">
        <v>5535</v>
      </c>
      <c r="BM419" t="s">
        <v>4949</v>
      </c>
      <c r="BN419" t="s">
        <v>5509</v>
      </c>
      <c r="BO419" t="s">
        <v>4950</v>
      </c>
      <c r="BP419" s="440" t="str">
        <f t="shared" si="6"/>
        <v>WA.2378.EBD.952.101.B.524113</v>
      </c>
    </row>
    <row r="420" spans="1:68">
      <c r="A420" t="s">
        <v>5010</v>
      </c>
      <c r="B420" t="s">
        <v>4936</v>
      </c>
      <c r="C420" t="s">
        <v>4937</v>
      </c>
      <c r="D420" t="s">
        <v>3795</v>
      </c>
      <c r="E420" t="s">
        <v>197</v>
      </c>
      <c r="F420" t="s">
        <v>3842</v>
      </c>
      <c r="G420" t="s">
        <v>2445</v>
      </c>
      <c r="H420" t="s">
        <v>4938</v>
      </c>
      <c r="I420">
        <v>5</v>
      </c>
      <c r="J420" t="s">
        <v>5054</v>
      </c>
      <c r="K420">
        <v>2</v>
      </c>
      <c r="L420" t="s">
        <v>805</v>
      </c>
      <c r="M420" t="s">
        <v>8</v>
      </c>
      <c r="N420" t="s">
        <v>162</v>
      </c>
      <c r="O420" t="s">
        <v>504</v>
      </c>
      <c r="P420" t="s">
        <v>8</v>
      </c>
      <c r="Q420" t="s">
        <v>4570</v>
      </c>
      <c r="R420" t="s">
        <v>4940</v>
      </c>
      <c r="S420" t="s">
        <v>195</v>
      </c>
      <c r="T420" t="s">
        <v>4570</v>
      </c>
      <c r="U420" t="s">
        <v>4570</v>
      </c>
      <c r="V420" t="s">
        <v>4496</v>
      </c>
      <c r="W420" t="s">
        <v>4570</v>
      </c>
      <c r="X420" t="s">
        <v>5536</v>
      </c>
      <c r="Y420" t="s">
        <v>5547</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5011</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5057</v>
      </c>
      <c r="BG420" t="s">
        <v>5058</v>
      </c>
      <c r="BH420" t="s">
        <v>4947</v>
      </c>
      <c r="BI420" t="s">
        <v>195</v>
      </c>
      <c r="BJ420" t="s">
        <v>195</v>
      </c>
      <c r="BK420" t="s">
        <v>505</v>
      </c>
      <c r="BL420" t="s">
        <v>5548</v>
      </c>
      <c r="BM420" t="s">
        <v>4949</v>
      </c>
      <c r="BN420" t="s">
        <v>5509</v>
      </c>
      <c r="BO420" t="s">
        <v>4950</v>
      </c>
      <c r="BP420" s="440" t="str">
        <f t="shared" si="6"/>
        <v>WA.2378.EBD.953.101.A.524113</v>
      </c>
    </row>
    <row r="421" spans="1:68">
      <c r="A421" t="s">
        <v>5010</v>
      </c>
      <c r="B421" t="s">
        <v>4936</v>
      </c>
      <c r="C421" t="s">
        <v>4937</v>
      </c>
      <c r="D421" t="s">
        <v>3795</v>
      </c>
      <c r="E421" t="s">
        <v>197</v>
      </c>
      <c r="F421" t="s">
        <v>3842</v>
      </c>
      <c r="G421" t="s">
        <v>2445</v>
      </c>
      <c r="H421" t="s">
        <v>4938</v>
      </c>
      <c r="I421">
        <v>5</v>
      </c>
      <c r="J421" t="s">
        <v>5054</v>
      </c>
      <c r="K421">
        <v>2</v>
      </c>
      <c r="L421" t="s">
        <v>805</v>
      </c>
      <c r="M421" t="s">
        <v>8</v>
      </c>
      <c r="N421" t="s">
        <v>162</v>
      </c>
      <c r="O421" t="s">
        <v>504</v>
      </c>
      <c r="P421" t="s">
        <v>8</v>
      </c>
      <c r="Q421" t="s">
        <v>4570</v>
      </c>
      <c r="R421" t="s">
        <v>4940</v>
      </c>
      <c r="S421" t="s">
        <v>195</v>
      </c>
      <c r="T421" t="s">
        <v>4570</v>
      </c>
      <c r="U421" t="s">
        <v>4570</v>
      </c>
      <c r="V421" t="s">
        <v>4951</v>
      </c>
      <c r="W421" t="s">
        <v>4496</v>
      </c>
      <c r="X421" t="s">
        <v>5539</v>
      </c>
      <c r="Y421" t="s">
        <v>5549</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5011</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5057</v>
      </c>
      <c r="BG421" t="s">
        <v>5058</v>
      </c>
      <c r="BH421" t="s">
        <v>4947</v>
      </c>
      <c r="BI421" t="s">
        <v>195</v>
      </c>
      <c r="BJ421" t="s">
        <v>195</v>
      </c>
      <c r="BK421" t="s">
        <v>505</v>
      </c>
      <c r="BL421" t="s">
        <v>5550</v>
      </c>
      <c r="BM421" t="s">
        <v>4949</v>
      </c>
      <c r="BN421" t="s">
        <v>5509</v>
      </c>
      <c r="BO421" t="s">
        <v>4950</v>
      </c>
      <c r="BP421" s="440" t="str">
        <f t="shared" si="6"/>
        <v>WA.2378.EBD.953.101.A.524113</v>
      </c>
    </row>
    <row r="422" spans="1:68">
      <c r="A422" t="s">
        <v>5010</v>
      </c>
      <c r="B422" t="s">
        <v>4936</v>
      </c>
      <c r="C422" t="s">
        <v>4937</v>
      </c>
      <c r="D422" t="s">
        <v>3795</v>
      </c>
      <c r="E422" t="s">
        <v>197</v>
      </c>
      <c r="F422" t="s">
        <v>3842</v>
      </c>
      <c r="G422" t="s">
        <v>2445</v>
      </c>
      <c r="H422" t="s">
        <v>4938</v>
      </c>
      <c r="I422">
        <v>5</v>
      </c>
      <c r="J422" t="s">
        <v>5054</v>
      </c>
      <c r="K422">
        <v>2</v>
      </c>
      <c r="L422" t="s">
        <v>1081</v>
      </c>
      <c r="M422" t="s">
        <v>508</v>
      </c>
      <c r="N422" t="s">
        <v>165</v>
      </c>
      <c r="O422" t="s">
        <v>504</v>
      </c>
      <c r="P422" t="s">
        <v>8</v>
      </c>
      <c r="Q422" t="s">
        <v>4570</v>
      </c>
      <c r="R422" t="s">
        <v>4940</v>
      </c>
      <c r="S422" t="s">
        <v>195</v>
      </c>
      <c r="T422" t="s">
        <v>4570</v>
      </c>
      <c r="U422" t="s">
        <v>4570</v>
      </c>
      <c r="V422" t="s">
        <v>4496</v>
      </c>
      <c r="W422" t="s">
        <v>4570</v>
      </c>
      <c r="X422" t="s">
        <v>5542</v>
      </c>
      <c r="Y422" t="s">
        <v>5543</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5011</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5073</v>
      </c>
      <c r="BG422" t="s">
        <v>5078</v>
      </c>
      <c r="BH422" t="s">
        <v>4947</v>
      </c>
      <c r="BI422" t="s">
        <v>195</v>
      </c>
      <c r="BJ422" t="s">
        <v>195</v>
      </c>
      <c r="BK422" t="s">
        <v>505</v>
      </c>
      <c r="BL422" t="s">
        <v>5544</v>
      </c>
      <c r="BM422" t="s">
        <v>4949</v>
      </c>
      <c r="BN422" t="s">
        <v>5509</v>
      </c>
      <c r="BO422" t="s">
        <v>4950</v>
      </c>
      <c r="BP422" s="440" t="str">
        <f t="shared" si="6"/>
        <v>WA.2378.EBD.953.102.B.524113</v>
      </c>
    </row>
    <row r="423" spans="1:68">
      <c r="A423" t="s">
        <v>5010</v>
      </c>
      <c r="B423" t="s">
        <v>4936</v>
      </c>
      <c r="C423" t="s">
        <v>4937</v>
      </c>
      <c r="D423" t="s">
        <v>3795</v>
      </c>
      <c r="E423" t="s">
        <v>197</v>
      </c>
      <c r="F423" t="s">
        <v>3842</v>
      </c>
      <c r="G423" t="s">
        <v>2445</v>
      </c>
      <c r="H423" t="s">
        <v>4938</v>
      </c>
      <c r="I423">
        <v>5</v>
      </c>
      <c r="J423" t="s">
        <v>5054</v>
      </c>
      <c r="K423">
        <v>2</v>
      </c>
      <c r="L423" t="s">
        <v>1081</v>
      </c>
      <c r="M423" t="s">
        <v>508</v>
      </c>
      <c r="N423" t="s">
        <v>165</v>
      </c>
      <c r="O423" t="s">
        <v>504</v>
      </c>
      <c r="P423" t="s">
        <v>8</v>
      </c>
      <c r="Q423" t="s">
        <v>4570</v>
      </c>
      <c r="R423" t="s">
        <v>4940</v>
      </c>
      <c r="S423" t="s">
        <v>195</v>
      </c>
      <c r="T423" t="s">
        <v>4570</v>
      </c>
      <c r="U423" t="s">
        <v>4570</v>
      </c>
      <c r="V423" t="s">
        <v>4951</v>
      </c>
      <c r="W423" t="s">
        <v>4496</v>
      </c>
      <c r="X423" t="s">
        <v>5545</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5011</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5073</v>
      </c>
      <c r="BG423" t="s">
        <v>5078</v>
      </c>
      <c r="BH423" t="s">
        <v>4947</v>
      </c>
      <c r="BI423" t="s">
        <v>195</v>
      </c>
      <c r="BJ423" t="s">
        <v>195</v>
      </c>
      <c r="BK423" t="s">
        <v>505</v>
      </c>
      <c r="BL423" t="s">
        <v>5546</v>
      </c>
      <c r="BM423" t="s">
        <v>4949</v>
      </c>
      <c r="BN423" t="s">
        <v>5509</v>
      </c>
      <c r="BO423" t="s">
        <v>4950</v>
      </c>
      <c r="BP423" s="440" t="str">
        <f t="shared" si="6"/>
        <v>WA.2378.EBD.953.102.B.524113</v>
      </c>
    </row>
    <row r="424" spans="1:68">
      <c r="A424" t="s">
        <v>4935</v>
      </c>
      <c r="B424" t="s">
        <v>4936</v>
      </c>
      <c r="C424" t="s">
        <v>4937</v>
      </c>
      <c r="D424" t="s">
        <v>3795</v>
      </c>
      <c r="E424" t="s">
        <v>197</v>
      </c>
      <c r="F424" t="s">
        <v>3812</v>
      </c>
      <c r="G424" t="s">
        <v>820</v>
      </c>
      <c r="H424" t="s">
        <v>4938</v>
      </c>
      <c r="I424">
        <v>9</v>
      </c>
      <c r="J424" t="s">
        <v>4939</v>
      </c>
      <c r="K424">
        <v>1</v>
      </c>
      <c r="L424" t="s">
        <v>805</v>
      </c>
      <c r="M424" t="s">
        <v>8</v>
      </c>
      <c r="N424" t="s">
        <v>972</v>
      </c>
      <c r="O424" t="s">
        <v>506</v>
      </c>
      <c r="P424" t="s">
        <v>8</v>
      </c>
      <c r="Q424" t="s">
        <v>4570</v>
      </c>
      <c r="R424" t="s">
        <v>4940</v>
      </c>
      <c r="S424" t="s">
        <v>195</v>
      </c>
      <c r="T424" t="s">
        <v>4570</v>
      </c>
      <c r="U424" t="s">
        <v>4570</v>
      </c>
      <c r="V424" t="s">
        <v>4496</v>
      </c>
      <c r="W424" t="s">
        <v>4570</v>
      </c>
      <c r="X424" t="s">
        <v>5551</v>
      </c>
      <c r="Y424" t="s">
        <v>5543</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4943</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4944</v>
      </c>
      <c r="BF424" t="s">
        <v>4945</v>
      </c>
      <c r="BG424" t="s">
        <v>4946</v>
      </c>
      <c r="BH424" t="s">
        <v>4947</v>
      </c>
      <c r="BI424" t="s">
        <v>195</v>
      </c>
      <c r="BJ424" t="s">
        <v>195</v>
      </c>
      <c r="BK424" t="s">
        <v>5552</v>
      </c>
      <c r="BL424" t="s">
        <v>5544</v>
      </c>
      <c r="BM424" t="s">
        <v>4949</v>
      </c>
      <c r="BN424" t="s">
        <v>5553</v>
      </c>
      <c r="BO424" t="s">
        <v>4950</v>
      </c>
      <c r="BP424" s="440" t="str">
        <f t="shared" si="6"/>
        <v>WA.2378.EBA.957.101.A.524114</v>
      </c>
    </row>
    <row r="425" spans="1:68">
      <c r="A425" t="s">
        <v>4935</v>
      </c>
      <c r="B425" t="s">
        <v>4936</v>
      </c>
      <c r="C425" t="s">
        <v>4937</v>
      </c>
      <c r="D425" t="s">
        <v>3795</v>
      </c>
      <c r="E425" t="s">
        <v>197</v>
      </c>
      <c r="F425" t="s">
        <v>3812</v>
      </c>
      <c r="G425" t="s">
        <v>820</v>
      </c>
      <c r="H425" t="s">
        <v>4938</v>
      </c>
      <c r="I425">
        <v>9</v>
      </c>
      <c r="J425" t="s">
        <v>4939</v>
      </c>
      <c r="K425">
        <v>1</v>
      </c>
      <c r="L425" t="s">
        <v>805</v>
      </c>
      <c r="M425" t="s">
        <v>508</v>
      </c>
      <c r="N425" t="s">
        <v>158</v>
      </c>
      <c r="O425" t="s">
        <v>506</v>
      </c>
      <c r="P425" t="s">
        <v>8</v>
      </c>
      <c r="Q425" t="s">
        <v>4570</v>
      </c>
      <c r="R425" t="s">
        <v>4940</v>
      </c>
      <c r="S425" t="s">
        <v>195</v>
      </c>
      <c r="T425" t="s">
        <v>4570</v>
      </c>
      <c r="U425" t="s">
        <v>4570</v>
      </c>
      <c r="V425" t="s">
        <v>4496</v>
      </c>
      <c r="W425" t="s">
        <v>4570</v>
      </c>
      <c r="X425" t="s">
        <v>5554</v>
      </c>
      <c r="Y425" t="s">
        <v>5543</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4943</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4944</v>
      </c>
      <c r="BF425" t="s">
        <v>4945</v>
      </c>
      <c r="BG425" t="s">
        <v>4957</v>
      </c>
      <c r="BH425" t="s">
        <v>4947</v>
      </c>
      <c r="BI425" t="s">
        <v>195</v>
      </c>
      <c r="BJ425" t="s">
        <v>195</v>
      </c>
      <c r="BK425" t="s">
        <v>5552</v>
      </c>
      <c r="BL425" t="s">
        <v>5544</v>
      </c>
      <c r="BM425" t="s">
        <v>4949</v>
      </c>
      <c r="BN425" t="s">
        <v>5553</v>
      </c>
      <c r="BO425" t="s">
        <v>4950</v>
      </c>
      <c r="BP425" s="440" t="str">
        <f t="shared" si="6"/>
        <v>WA.2378.EBA.957.101.B.524114</v>
      </c>
    </row>
    <row r="426" spans="1:68">
      <c r="A426" t="s">
        <v>4935</v>
      </c>
      <c r="B426" t="s">
        <v>4936</v>
      </c>
      <c r="C426" t="s">
        <v>4937</v>
      </c>
      <c r="D426" t="s">
        <v>3795</v>
      </c>
      <c r="E426" t="s">
        <v>197</v>
      </c>
      <c r="F426" t="s">
        <v>3812</v>
      </c>
      <c r="G426" t="s">
        <v>820</v>
      </c>
      <c r="H426" t="s">
        <v>4938</v>
      </c>
      <c r="I426">
        <v>9</v>
      </c>
      <c r="J426" t="s">
        <v>4939</v>
      </c>
      <c r="K426">
        <v>1</v>
      </c>
      <c r="L426" t="s">
        <v>805</v>
      </c>
      <c r="M426" t="s">
        <v>508</v>
      </c>
      <c r="N426" t="s">
        <v>158</v>
      </c>
      <c r="O426" t="s">
        <v>506</v>
      </c>
      <c r="P426" t="s">
        <v>8</v>
      </c>
      <c r="Q426" t="s">
        <v>4570</v>
      </c>
      <c r="R426" t="s">
        <v>4940</v>
      </c>
      <c r="S426" t="s">
        <v>195</v>
      </c>
      <c r="T426" t="s">
        <v>4570</v>
      </c>
      <c r="U426" t="s">
        <v>4570</v>
      </c>
      <c r="V426" t="s">
        <v>4951</v>
      </c>
      <c r="W426" t="s">
        <v>4496</v>
      </c>
      <c r="X426" t="s">
        <v>5555</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4943</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4944</v>
      </c>
      <c r="BF426" t="s">
        <v>4945</v>
      </c>
      <c r="BG426" t="s">
        <v>4957</v>
      </c>
      <c r="BH426" t="s">
        <v>4947</v>
      </c>
      <c r="BI426" t="s">
        <v>195</v>
      </c>
      <c r="BJ426" t="s">
        <v>195</v>
      </c>
      <c r="BK426" t="s">
        <v>5552</v>
      </c>
      <c r="BL426" t="s">
        <v>5546</v>
      </c>
      <c r="BM426" t="s">
        <v>4949</v>
      </c>
      <c r="BN426" t="s">
        <v>5553</v>
      </c>
      <c r="BO426" t="s">
        <v>4950</v>
      </c>
      <c r="BP426" s="440" t="str">
        <f t="shared" si="6"/>
        <v>WA.2378.EBA.957.101.B.524114</v>
      </c>
    </row>
    <row r="427" spans="1:68">
      <c r="A427" t="s">
        <v>4935</v>
      </c>
      <c r="B427" t="s">
        <v>4936</v>
      </c>
      <c r="C427" t="s">
        <v>4937</v>
      </c>
      <c r="D427" t="s">
        <v>3795</v>
      </c>
      <c r="E427" t="s">
        <v>197</v>
      </c>
      <c r="F427" t="s">
        <v>3812</v>
      </c>
      <c r="G427" t="s">
        <v>820</v>
      </c>
      <c r="H427" t="s">
        <v>4938</v>
      </c>
      <c r="I427">
        <v>9</v>
      </c>
      <c r="J427" t="s">
        <v>4959</v>
      </c>
      <c r="K427">
        <v>2</v>
      </c>
      <c r="L427" t="s">
        <v>805</v>
      </c>
      <c r="M427" t="s">
        <v>8</v>
      </c>
      <c r="N427" t="s">
        <v>1020</v>
      </c>
      <c r="O427" t="s">
        <v>506</v>
      </c>
      <c r="P427" t="s">
        <v>8</v>
      </c>
      <c r="Q427" t="s">
        <v>4570</v>
      </c>
      <c r="R427" t="s">
        <v>4940</v>
      </c>
      <c r="S427" t="s">
        <v>195</v>
      </c>
      <c r="T427" t="s">
        <v>4570</v>
      </c>
      <c r="U427" t="s">
        <v>4570</v>
      </c>
      <c r="V427" t="s">
        <v>4496</v>
      </c>
      <c r="W427" t="s">
        <v>4570</v>
      </c>
      <c r="X427" t="s">
        <v>5556</v>
      </c>
      <c r="Y427" t="s">
        <v>5557</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4943</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4962</v>
      </c>
      <c r="BG427" t="s">
        <v>4963</v>
      </c>
      <c r="BH427" t="s">
        <v>4947</v>
      </c>
      <c r="BI427" t="s">
        <v>195</v>
      </c>
      <c r="BJ427" t="s">
        <v>195</v>
      </c>
      <c r="BK427" t="s">
        <v>5552</v>
      </c>
      <c r="BL427" t="s">
        <v>5558</v>
      </c>
      <c r="BM427" t="s">
        <v>4949</v>
      </c>
      <c r="BN427" t="s">
        <v>5553</v>
      </c>
      <c r="BO427" t="s">
        <v>4950</v>
      </c>
      <c r="BP427" s="440" t="str">
        <f t="shared" si="6"/>
        <v>WA.2378.EBA.958.101.A.524114</v>
      </c>
    </row>
    <row r="428" spans="1:68">
      <c r="A428" t="s">
        <v>4935</v>
      </c>
      <c r="B428" t="s">
        <v>4936</v>
      </c>
      <c r="C428" t="s">
        <v>4937</v>
      </c>
      <c r="D428" t="s">
        <v>3795</v>
      </c>
      <c r="E428" t="s">
        <v>197</v>
      </c>
      <c r="F428" t="s">
        <v>3812</v>
      </c>
      <c r="G428" t="s">
        <v>820</v>
      </c>
      <c r="H428" t="s">
        <v>4938</v>
      </c>
      <c r="I428">
        <v>9</v>
      </c>
      <c r="J428" t="s">
        <v>4959</v>
      </c>
      <c r="K428">
        <v>2</v>
      </c>
      <c r="L428" t="s">
        <v>805</v>
      </c>
      <c r="M428" t="s">
        <v>8</v>
      </c>
      <c r="N428" t="s">
        <v>1020</v>
      </c>
      <c r="O428" t="s">
        <v>506</v>
      </c>
      <c r="P428" t="s">
        <v>8</v>
      </c>
      <c r="Q428" t="s">
        <v>4570</v>
      </c>
      <c r="R428" t="s">
        <v>4940</v>
      </c>
      <c r="S428" t="s">
        <v>195</v>
      </c>
      <c r="T428" t="s">
        <v>4570</v>
      </c>
      <c r="U428" t="s">
        <v>4570</v>
      </c>
      <c r="V428" t="s">
        <v>4951</v>
      </c>
      <c r="W428" t="s">
        <v>4496</v>
      </c>
      <c r="X428" t="s">
        <v>5559</v>
      </c>
      <c r="Y428" t="s">
        <v>5560</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4943</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4962</v>
      </c>
      <c r="BG428" t="s">
        <v>4963</v>
      </c>
      <c r="BH428" t="s">
        <v>4947</v>
      </c>
      <c r="BI428" t="s">
        <v>195</v>
      </c>
      <c r="BJ428" t="s">
        <v>195</v>
      </c>
      <c r="BK428" t="s">
        <v>5552</v>
      </c>
      <c r="BL428" t="s">
        <v>5561</v>
      </c>
      <c r="BM428" t="s">
        <v>4949</v>
      </c>
      <c r="BN428" t="s">
        <v>5553</v>
      </c>
      <c r="BO428" t="s">
        <v>4950</v>
      </c>
      <c r="BP428" s="440" t="str">
        <f t="shared" si="6"/>
        <v>WA.2378.EBA.958.101.A.524114</v>
      </c>
    </row>
    <row r="429" spans="1:68">
      <c r="A429" t="s">
        <v>4935</v>
      </c>
      <c r="B429" t="s">
        <v>4936</v>
      </c>
      <c r="C429" t="s">
        <v>4937</v>
      </c>
      <c r="D429" t="s">
        <v>3795</v>
      </c>
      <c r="E429" t="s">
        <v>197</v>
      </c>
      <c r="F429" t="s">
        <v>3812</v>
      </c>
      <c r="G429" t="s">
        <v>820</v>
      </c>
      <c r="H429" t="s">
        <v>4938</v>
      </c>
      <c r="I429">
        <v>9</v>
      </c>
      <c r="J429" t="s">
        <v>4974</v>
      </c>
      <c r="K429">
        <v>1</v>
      </c>
      <c r="L429" t="s">
        <v>805</v>
      </c>
      <c r="M429" t="s">
        <v>508</v>
      </c>
      <c r="N429" t="s">
        <v>160</v>
      </c>
      <c r="O429" t="s">
        <v>506</v>
      </c>
      <c r="P429" t="s">
        <v>8</v>
      </c>
      <c r="Q429" t="s">
        <v>4570</v>
      </c>
      <c r="R429" t="s">
        <v>4940</v>
      </c>
      <c r="S429" t="s">
        <v>195</v>
      </c>
      <c r="T429" t="s">
        <v>4570</v>
      </c>
      <c r="U429" t="s">
        <v>4570</v>
      </c>
      <c r="V429" t="s">
        <v>4496</v>
      </c>
      <c r="W429" t="s">
        <v>4570</v>
      </c>
      <c r="X429" t="s">
        <v>5562</v>
      </c>
      <c r="Y429" t="s">
        <v>5543</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4943</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4977</v>
      </c>
      <c r="BF429" t="s">
        <v>4978</v>
      </c>
      <c r="BG429" t="s">
        <v>4983</v>
      </c>
      <c r="BH429" t="s">
        <v>4947</v>
      </c>
      <c r="BI429" t="s">
        <v>195</v>
      </c>
      <c r="BJ429" t="s">
        <v>195</v>
      </c>
      <c r="BK429" t="s">
        <v>5552</v>
      </c>
      <c r="BL429" t="s">
        <v>5544</v>
      </c>
      <c r="BM429" t="s">
        <v>4949</v>
      </c>
      <c r="BN429" t="s">
        <v>5553</v>
      </c>
      <c r="BO429" t="s">
        <v>4950</v>
      </c>
      <c r="BP429" s="440" t="str">
        <f t="shared" si="6"/>
        <v>WA.2378.EBA.960.101.B.524114</v>
      </c>
    </row>
    <row r="430" spans="1:68">
      <c r="A430" t="s">
        <v>4935</v>
      </c>
      <c r="B430" t="s">
        <v>4936</v>
      </c>
      <c r="C430" t="s">
        <v>4937</v>
      </c>
      <c r="D430" t="s">
        <v>3795</v>
      </c>
      <c r="E430" t="s">
        <v>197</v>
      </c>
      <c r="F430" t="s">
        <v>3812</v>
      </c>
      <c r="G430" t="s">
        <v>820</v>
      </c>
      <c r="H430" t="s">
        <v>4938</v>
      </c>
      <c r="I430">
        <v>9</v>
      </c>
      <c r="J430" t="s">
        <v>4994</v>
      </c>
      <c r="K430">
        <v>2</v>
      </c>
      <c r="L430" t="s">
        <v>805</v>
      </c>
      <c r="M430" t="s">
        <v>8</v>
      </c>
      <c r="N430" t="s">
        <v>1541</v>
      </c>
      <c r="O430" t="s">
        <v>506</v>
      </c>
      <c r="P430" t="s">
        <v>8</v>
      </c>
      <c r="Q430" t="s">
        <v>4570</v>
      </c>
      <c r="R430" t="s">
        <v>4940</v>
      </c>
      <c r="S430" t="s">
        <v>195</v>
      </c>
      <c r="T430" t="s">
        <v>4570</v>
      </c>
      <c r="U430" t="s">
        <v>4570</v>
      </c>
      <c r="V430" t="s">
        <v>4496</v>
      </c>
      <c r="W430" t="s">
        <v>4570</v>
      </c>
      <c r="X430" t="s">
        <v>5563</v>
      </c>
      <c r="Y430" t="s">
        <v>5183</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4943</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4997</v>
      </c>
      <c r="BF430" t="s">
        <v>4998</v>
      </c>
      <c r="BG430" t="s">
        <v>4999</v>
      </c>
      <c r="BH430" t="s">
        <v>4947</v>
      </c>
      <c r="BI430" t="s">
        <v>195</v>
      </c>
      <c r="BJ430" t="s">
        <v>195</v>
      </c>
      <c r="BK430" t="s">
        <v>5552</v>
      </c>
      <c r="BL430" t="s">
        <v>5185</v>
      </c>
      <c r="BM430" t="s">
        <v>4949</v>
      </c>
      <c r="BN430" t="s">
        <v>5553</v>
      </c>
      <c r="BO430" t="s">
        <v>4950</v>
      </c>
      <c r="BP430" s="440" t="str">
        <f t="shared" si="6"/>
        <v>WA.2378.EBA.963.101.A.524114</v>
      </c>
    </row>
    <row r="431" spans="1:68">
      <c r="A431" t="s">
        <v>4935</v>
      </c>
      <c r="B431" t="s">
        <v>4936</v>
      </c>
      <c r="C431" t="s">
        <v>4937</v>
      </c>
      <c r="D431" t="s">
        <v>3795</v>
      </c>
      <c r="E431" t="s">
        <v>197</v>
      </c>
      <c r="F431" t="s">
        <v>3812</v>
      </c>
      <c r="G431" t="s">
        <v>820</v>
      </c>
      <c r="H431" t="s">
        <v>4938</v>
      </c>
      <c r="I431">
        <v>9</v>
      </c>
      <c r="J431" t="s">
        <v>4994</v>
      </c>
      <c r="K431">
        <v>2</v>
      </c>
      <c r="L431" t="s">
        <v>805</v>
      </c>
      <c r="M431" t="s">
        <v>8</v>
      </c>
      <c r="N431" t="s">
        <v>1541</v>
      </c>
      <c r="O431" t="s">
        <v>506</v>
      </c>
      <c r="P431" t="s">
        <v>8</v>
      </c>
      <c r="Q431" t="s">
        <v>4570</v>
      </c>
      <c r="R431" t="s">
        <v>4940</v>
      </c>
      <c r="S431" t="s">
        <v>195</v>
      </c>
      <c r="T431" t="s">
        <v>4570</v>
      </c>
      <c r="U431" t="s">
        <v>4570</v>
      </c>
      <c r="V431" t="s">
        <v>4951</v>
      </c>
      <c r="W431" t="s">
        <v>4496</v>
      </c>
      <c r="X431" t="s">
        <v>5564</v>
      </c>
      <c r="Y431" t="s">
        <v>5565</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4943</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4997</v>
      </c>
      <c r="BF431" t="s">
        <v>4998</v>
      </c>
      <c r="BG431" t="s">
        <v>4999</v>
      </c>
      <c r="BH431" t="s">
        <v>4947</v>
      </c>
      <c r="BI431" t="s">
        <v>195</v>
      </c>
      <c r="BJ431" t="s">
        <v>195</v>
      </c>
      <c r="BK431" t="s">
        <v>5552</v>
      </c>
      <c r="BL431" t="s">
        <v>5566</v>
      </c>
      <c r="BM431" t="s">
        <v>4949</v>
      </c>
      <c r="BN431" t="s">
        <v>5553</v>
      </c>
      <c r="BO431" t="s">
        <v>4950</v>
      </c>
      <c r="BP431" s="440" t="str">
        <f t="shared" si="6"/>
        <v>WA.2378.EBA.963.101.A.524114</v>
      </c>
    </row>
    <row r="432" spans="1:68">
      <c r="A432" t="s">
        <v>5010</v>
      </c>
      <c r="B432" t="s">
        <v>4936</v>
      </c>
      <c r="C432" t="s">
        <v>4937</v>
      </c>
      <c r="D432" t="s">
        <v>3795</v>
      </c>
      <c r="E432" t="s">
        <v>197</v>
      </c>
      <c r="F432" t="s">
        <v>3812</v>
      </c>
      <c r="G432" t="s">
        <v>820</v>
      </c>
      <c r="H432" t="s">
        <v>4938</v>
      </c>
      <c r="I432">
        <v>9</v>
      </c>
      <c r="J432" t="s">
        <v>4939</v>
      </c>
      <c r="K432">
        <v>1</v>
      </c>
      <c r="L432" t="s">
        <v>805</v>
      </c>
      <c r="M432" t="s">
        <v>8</v>
      </c>
      <c r="N432" t="s">
        <v>972</v>
      </c>
      <c r="O432" t="s">
        <v>506</v>
      </c>
      <c r="P432" t="s">
        <v>8</v>
      </c>
      <c r="Q432" t="s">
        <v>4570</v>
      </c>
      <c r="R432" t="s">
        <v>4940</v>
      </c>
      <c r="S432" t="s">
        <v>195</v>
      </c>
      <c r="T432" t="s">
        <v>4570</v>
      </c>
      <c r="U432" t="s">
        <v>4570</v>
      </c>
      <c r="V432" t="s">
        <v>4496</v>
      </c>
      <c r="W432" t="s">
        <v>4570</v>
      </c>
      <c r="X432" t="s">
        <v>5551</v>
      </c>
      <c r="Y432" t="s">
        <v>5543</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5011</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4944</v>
      </c>
      <c r="BF432" t="s">
        <v>4945</v>
      </c>
      <c r="BG432" t="s">
        <v>4946</v>
      </c>
      <c r="BH432" t="s">
        <v>4947</v>
      </c>
      <c r="BI432" t="s">
        <v>195</v>
      </c>
      <c r="BJ432" t="s">
        <v>195</v>
      </c>
      <c r="BK432" t="s">
        <v>5552</v>
      </c>
      <c r="BL432" t="s">
        <v>5544</v>
      </c>
      <c r="BM432" t="s">
        <v>4949</v>
      </c>
      <c r="BN432" t="s">
        <v>5553</v>
      </c>
      <c r="BO432" t="s">
        <v>4950</v>
      </c>
      <c r="BP432" s="440" t="str">
        <f t="shared" si="6"/>
        <v>WA.2378.EBA.957.101.A.524114</v>
      </c>
    </row>
    <row r="433" spans="1:68">
      <c r="A433" t="s">
        <v>5010</v>
      </c>
      <c r="B433" t="s">
        <v>4936</v>
      </c>
      <c r="C433" t="s">
        <v>4937</v>
      </c>
      <c r="D433" t="s">
        <v>3795</v>
      </c>
      <c r="E433" t="s">
        <v>197</v>
      </c>
      <c r="F433" t="s">
        <v>3812</v>
      </c>
      <c r="G433" t="s">
        <v>820</v>
      </c>
      <c r="H433" t="s">
        <v>4938</v>
      </c>
      <c r="I433">
        <v>9</v>
      </c>
      <c r="J433" t="s">
        <v>4939</v>
      </c>
      <c r="K433">
        <v>1</v>
      </c>
      <c r="L433" t="s">
        <v>805</v>
      </c>
      <c r="M433" t="s">
        <v>508</v>
      </c>
      <c r="N433" t="s">
        <v>158</v>
      </c>
      <c r="O433" t="s">
        <v>506</v>
      </c>
      <c r="P433" t="s">
        <v>8</v>
      </c>
      <c r="Q433" t="s">
        <v>4570</v>
      </c>
      <c r="R433" t="s">
        <v>4940</v>
      </c>
      <c r="S433" t="s">
        <v>195</v>
      </c>
      <c r="T433" t="s">
        <v>4570</v>
      </c>
      <c r="U433" t="s">
        <v>4570</v>
      </c>
      <c r="V433" t="s">
        <v>4496</v>
      </c>
      <c r="W433" t="s">
        <v>4570</v>
      </c>
      <c r="X433" t="s">
        <v>5554</v>
      </c>
      <c r="Y433" t="s">
        <v>5543</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5011</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4944</v>
      </c>
      <c r="BF433" t="s">
        <v>4945</v>
      </c>
      <c r="BG433" t="s">
        <v>4957</v>
      </c>
      <c r="BH433" t="s">
        <v>4947</v>
      </c>
      <c r="BI433" t="s">
        <v>195</v>
      </c>
      <c r="BJ433" t="s">
        <v>195</v>
      </c>
      <c r="BK433" t="s">
        <v>5552</v>
      </c>
      <c r="BL433" t="s">
        <v>5544</v>
      </c>
      <c r="BM433" t="s">
        <v>4949</v>
      </c>
      <c r="BN433" t="s">
        <v>5553</v>
      </c>
      <c r="BO433" t="s">
        <v>4950</v>
      </c>
      <c r="BP433" s="440" t="str">
        <f t="shared" si="6"/>
        <v>WA.2378.EBA.957.101.B.524114</v>
      </c>
    </row>
    <row r="434" spans="1:68">
      <c r="A434" t="s">
        <v>5010</v>
      </c>
      <c r="B434" t="s">
        <v>4936</v>
      </c>
      <c r="C434" t="s">
        <v>4937</v>
      </c>
      <c r="D434" t="s">
        <v>3795</v>
      </c>
      <c r="E434" t="s">
        <v>197</v>
      </c>
      <c r="F434" t="s">
        <v>3812</v>
      </c>
      <c r="G434" t="s">
        <v>820</v>
      </c>
      <c r="H434" t="s">
        <v>4938</v>
      </c>
      <c r="I434">
        <v>9</v>
      </c>
      <c r="J434" t="s">
        <v>4939</v>
      </c>
      <c r="K434">
        <v>1</v>
      </c>
      <c r="L434" t="s">
        <v>805</v>
      </c>
      <c r="M434" t="s">
        <v>508</v>
      </c>
      <c r="N434" t="s">
        <v>158</v>
      </c>
      <c r="O434" t="s">
        <v>506</v>
      </c>
      <c r="P434" t="s">
        <v>8</v>
      </c>
      <c r="Q434" t="s">
        <v>4570</v>
      </c>
      <c r="R434" t="s">
        <v>4940</v>
      </c>
      <c r="S434" t="s">
        <v>195</v>
      </c>
      <c r="T434" t="s">
        <v>4570</v>
      </c>
      <c r="U434" t="s">
        <v>4570</v>
      </c>
      <c r="V434" t="s">
        <v>4951</v>
      </c>
      <c r="W434" t="s">
        <v>4496</v>
      </c>
      <c r="X434" t="s">
        <v>5555</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5011</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4944</v>
      </c>
      <c r="BF434" t="s">
        <v>4945</v>
      </c>
      <c r="BG434" t="s">
        <v>4957</v>
      </c>
      <c r="BH434" t="s">
        <v>4947</v>
      </c>
      <c r="BI434" t="s">
        <v>195</v>
      </c>
      <c r="BJ434" t="s">
        <v>195</v>
      </c>
      <c r="BK434" t="s">
        <v>5552</v>
      </c>
      <c r="BL434" t="s">
        <v>5546</v>
      </c>
      <c r="BM434" t="s">
        <v>4949</v>
      </c>
      <c r="BN434" t="s">
        <v>5553</v>
      </c>
      <c r="BO434" t="s">
        <v>4950</v>
      </c>
      <c r="BP434" s="440" t="str">
        <f t="shared" si="6"/>
        <v>WA.2378.EBA.957.101.B.524114</v>
      </c>
    </row>
    <row r="435" spans="1:68">
      <c r="A435" t="s">
        <v>5010</v>
      </c>
      <c r="B435" t="s">
        <v>4936</v>
      </c>
      <c r="C435" t="s">
        <v>4937</v>
      </c>
      <c r="D435" t="s">
        <v>3795</v>
      </c>
      <c r="E435" t="s">
        <v>197</v>
      </c>
      <c r="F435" t="s">
        <v>3812</v>
      </c>
      <c r="G435" t="s">
        <v>820</v>
      </c>
      <c r="H435" t="s">
        <v>4938</v>
      </c>
      <c r="I435">
        <v>9</v>
      </c>
      <c r="J435" t="s">
        <v>4959</v>
      </c>
      <c r="K435">
        <v>2</v>
      </c>
      <c r="L435" t="s">
        <v>805</v>
      </c>
      <c r="M435" t="s">
        <v>8</v>
      </c>
      <c r="N435" t="s">
        <v>1020</v>
      </c>
      <c r="O435" t="s">
        <v>506</v>
      </c>
      <c r="P435" t="s">
        <v>8</v>
      </c>
      <c r="Q435" t="s">
        <v>4570</v>
      </c>
      <c r="R435" t="s">
        <v>4940</v>
      </c>
      <c r="S435" t="s">
        <v>195</v>
      </c>
      <c r="T435" t="s">
        <v>4570</v>
      </c>
      <c r="U435" t="s">
        <v>4570</v>
      </c>
      <c r="V435" t="s">
        <v>4496</v>
      </c>
      <c r="W435" t="s">
        <v>4570</v>
      </c>
      <c r="X435" t="s">
        <v>5556</v>
      </c>
      <c r="Y435" t="s">
        <v>5557</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5011</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4962</v>
      </c>
      <c r="BG435" t="s">
        <v>4963</v>
      </c>
      <c r="BH435" t="s">
        <v>4947</v>
      </c>
      <c r="BI435" t="s">
        <v>195</v>
      </c>
      <c r="BJ435" t="s">
        <v>195</v>
      </c>
      <c r="BK435" t="s">
        <v>5552</v>
      </c>
      <c r="BL435" t="s">
        <v>5558</v>
      </c>
      <c r="BM435" t="s">
        <v>4949</v>
      </c>
      <c r="BN435" t="s">
        <v>5553</v>
      </c>
      <c r="BO435" t="s">
        <v>4950</v>
      </c>
      <c r="BP435" s="440" t="str">
        <f t="shared" si="6"/>
        <v>WA.2378.EBA.958.101.A.524114</v>
      </c>
    </row>
    <row r="436" spans="1:68">
      <c r="A436" t="s">
        <v>5010</v>
      </c>
      <c r="B436" t="s">
        <v>4936</v>
      </c>
      <c r="C436" t="s">
        <v>4937</v>
      </c>
      <c r="D436" t="s">
        <v>3795</v>
      </c>
      <c r="E436" t="s">
        <v>197</v>
      </c>
      <c r="F436" t="s">
        <v>3812</v>
      </c>
      <c r="G436" t="s">
        <v>820</v>
      </c>
      <c r="H436" t="s">
        <v>4938</v>
      </c>
      <c r="I436">
        <v>9</v>
      </c>
      <c r="J436" t="s">
        <v>4959</v>
      </c>
      <c r="K436">
        <v>2</v>
      </c>
      <c r="L436" t="s">
        <v>805</v>
      </c>
      <c r="M436" t="s">
        <v>8</v>
      </c>
      <c r="N436" t="s">
        <v>1020</v>
      </c>
      <c r="O436" t="s">
        <v>506</v>
      </c>
      <c r="P436" t="s">
        <v>8</v>
      </c>
      <c r="Q436" t="s">
        <v>4570</v>
      </c>
      <c r="R436" t="s">
        <v>4940</v>
      </c>
      <c r="S436" t="s">
        <v>195</v>
      </c>
      <c r="T436" t="s">
        <v>4570</v>
      </c>
      <c r="U436" t="s">
        <v>4570</v>
      </c>
      <c r="V436" t="s">
        <v>4951</v>
      </c>
      <c r="W436" t="s">
        <v>4496</v>
      </c>
      <c r="X436" t="s">
        <v>5559</v>
      </c>
      <c r="Y436" t="s">
        <v>5560</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5011</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4962</v>
      </c>
      <c r="BG436" t="s">
        <v>4963</v>
      </c>
      <c r="BH436" t="s">
        <v>4947</v>
      </c>
      <c r="BI436" t="s">
        <v>195</v>
      </c>
      <c r="BJ436" t="s">
        <v>195</v>
      </c>
      <c r="BK436" t="s">
        <v>5552</v>
      </c>
      <c r="BL436" t="s">
        <v>5561</v>
      </c>
      <c r="BM436" t="s">
        <v>4949</v>
      </c>
      <c r="BN436" t="s">
        <v>5553</v>
      </c>
      <c r="BO436" t="s">
        <v>4950</v>
      </c>
      <c r="BP436" s="440" t="str">
        <f t="shared" si="6"/>
        <v>WA.2378.EBA.958.101.A.524114</v>
      </c>
    </row>
    <row r="437" spans="1:68">
      <c r="A437" t="s">
        <v>5010</v>
      </c>
      <c r="B437" t="s">
        <v>4936</v>
      </c>
      <c r="C437" t="s">
        <v>4937</v>
      </c>
      <c r="D437" t="s">
        <v>3795</v>
      </c>
      <c r="E437" t="s">
        <v>197</v>
      </c>
      <c r="F437" t="s">
        <v>3812</v>
      </c>
      <c r="G437" t="s">
        <v>820</v>
      </c>
      <c r="H437" t="s">
        <v>4938</v>
      </c>
      <c r="I437">
        <v>9</v>
      </c>
      <c r="J437" t="s">
        <v>4974</v>
      </c>
      <c r="K437">
        <v>1</v>
      </c>
      <c r="L437" t="s">
        <v>805</v>
      </c>
      <c r="M437" t="s">
        <v>508</v>
      </c>
      <c r="N437" t="s">
        <v>160</v>
      </c>
      <c r="O437" t="s">
        <v>506</v>
      </c>
      <c r="P437" t="s">
        <v>8</v>
      </c>
      <c r="Q437" t="s">
        <v>4570</v>
      </c>
      <c r="R437" t="s">
        <v>4940</v>
      </c>
      <c r="S437" t="s">
        <v>195</v>
      </c>
      <c r="T437" t="s">
        <v>4570</v>
      </c>
      <c r="U437" t="s">
        <v>4570</v>
      </c>
      <c r="V437" t="s">
        <v>4496</v>
      </c>
      <c r="W437" t="s">
        <v>4570</v>
      </c>
      <c r="X437" t="s">
        <v>5562</v>
      </c>
      <c r="Y437" t="s">
        <v>5543</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5011</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4977</v>
      </c>
      <c r="BF437" t="s">
        <v>4978</v>
      </c>
      <c r="BG437" t="s">
        <v>4983</v>
      </c>
      <c r="BH437" t="s">
        <v>4947</v>
      </c>
      <c r="BI437" t="s">
        <v>195</v>
      </c>
      <c r="BJ437" t="s">
        <v>195</v>
      </c>
      <c r="BK437" t="s">
        <v>5552</v>
      </c>
      <c r="BL437" t="s">
        <v>5544</v>
      </c>
      <c r="BM437" t="s">
        <v>4949</v>
      </c>
      <c r="BN437" t="s">
        <v>5553</v>
      </c>
      <c r="BO437" t="s">
        <v>4950</v>
      </c>
      <c r="BP437" s="440" t="str">
        <f t="shared" si="6"/>
        <v>WA.2378.EBA.960.101.B.524114</v>
      </c>
    </row>
    <row r="438" spans="1:68">
      <c r="A438" t="s">
        <v>5010</v>
      </c>
      <c r="B438" t="s">
        <v>4936</v>
      </c>
      <c r="C438" t="s">
        <v>4937</v>
      </c>
      <c r="D438" t="s">
        <v>3795</v>
      </c>
      <c r="E438" t="s">
        <v>197</v>
      </c>
      <c r="F438" t="s">
        <v>3812</v>
      </c>
      <c r="G438" t="s">
        <v>820</v>
      </c>
      <c r="H438" t="s">
        <v>4938</v>
      </c>
      <c r="I438">
        <v>9</v>
      </c>
      <c r="J438" t="s">
        <v>4994</v>
      </c>
      <c r="K438">
        <v>2</v>
      </c>
      <c r="L438" t="s">
        <v>805</v>
      </c>
      <c r="M438" t="s">
        <v>8</v>
      </c>
      <c r="N438" t="s">
        <v>1541</v>
      </c>
      <c r="O438" t="s">
        <v>506</v>
      </c>
      <c r="P438" t="s">
        <v>8</v>
      </c>
      <c r="Q438" t="s">
        <v>4570</v>
      </c>
      <c r="R438" t="s">
        <v>4940</v>
      </c>
      <c r="S438" t="s">
        <v>195</v>
      </c>
      <c r="T438" t="s">
        <v>4570</v>
      </c>
      <c r="U438" t="s">
        <v>4570</v>
      </c>
      <c r="V438" t="s">
        <v>4496</v>
      </c>
      <c r="W438" t="s">
        <v>4570</v>
      </c>
      <c r="X438" t="s">
        <v>5563</v>
      </c>
      <c r="Y438" t="s">
        <v>5183</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5011</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4997</v>
      </c>
      <c r="BF438" t="s">
        <v>4998</v>
      </c>
      <c r="BG438" t="s">
        <v>4999</v>
      </c>
      <c r="BH438" t="s">
        <v>4947</v>
      </c>
      <c r="BI438" t="s">
        <v>195</v>
      </c>
      <c r="BJ438" t="s">
        <v>195</v>
      </c>
      <c r="BK438" t="s">
        <v>5552</v>
      </c>
      <c r="BL438" t="s">
        <v>5185</v>
      </c>
      <c r="BM438" t="s">
        <v>4949</v>
      </c>
      <c r="BN438" t="s">
        <v>5553</v>
      </c>
      <c r="BO438" t="s">
        <v>4950</v>
      </c>
      <c r="BP438" s="440" t="str">
        <f t="shared" si="6"/>
        <v>WA.2378.EBA.963.101.A.524114</v>
      </c>
    </row>
    <row r="439" spans="1:68">
      <c r="A439" t="s">
        <v>5010</v>
      </c>
      <c r="B439" t="s">
        <v>4936</v>
      </c>
      <c r="C439" t="s">
        <v>4937</v>
      </c>
      <c r="D439" t="s">
        <v>3795</v>
      </c>
      <c r="E439" t="s">
        <v>197</v>
      </c>
      <c r="F439" t="s">
        <v>3812</v>
      </c>
      <c r="G439" t="s">
        <v>820</v>
      </c>
      <c r="H439" t="s">
        <v>4938</v>
      </c>
      <c r="I439">
        <v>9</v>
      </c>
      <c r="J439" t="s">
        <v>4994</v>
      </c>
      <c r="K439">
        <v>2</v>
      </c>
      <c r="L439" t="s">
        <v>805</v>
      </c>
      <c r="M439" t="s">
        <v>8</v>
      </c>
      <c r="N439" t="s">
        <v>1541</v>
      </c>
      <c r="O439" t="s">
        <v>506</v>
      </c>
      <c r="P439" t="s">
        <v>8</v>
      </c>
      <c r="Q439" t="s">
        <v>4570</v>
      </c>
      <c r="R439" t="s">
        <v>4940</v>
      </c>
      <c r="S439" t="s">
        <v>195</v>
      </c>
      <c r="T439" t="s">
        <v>4570</v>
      </c>
      <c r="U439" t="s">
        <v>4570</v>
      </c>
      <c r="V439" t="s">
        <v>4951</v>
      </c>
      <c r="W439" t="s">
        <v>4496</v>
      </c>
      <c r="X439" t="s">
        <v>5564</v>
      </c>
      <c r="Y439" t="s">
        <v>5565</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5011</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4997</v>
      </c>
      <c r="BF439" t="s">
        <v>4998</v>
      </c>
      <c r="BG439" t="s">
        <v>4999</v>
      </c>
      <c r="BH439" t="s">
        <v>4947</v>
      </c>
      <c r="BI439" t="s">
        <v>195</v>
      </c>
      <c r="BJ439" t="s">
        <v>195</v>
      </c>
      <c r="BK439" t="s">
        <v>5552</v>
      </c>
      <c r="BL439" t="s">
        <v>5566</v>
      </c>
      <c r="BM439" t="s">
        <v>4949</v>
      </c>
      <c r="BN439" t="s">
        <v>5553</v>
      </c>
      <c r="BO439" t="s">
        <v>4950</v>
      </c>
      <c r="BP439" s="440" t="str">
        <f t="shared" si="6"/>
        <v>WA.2378.EBA.963.101.A.524114</v>
      </c>
    </row>
    <row r="440" spans="1:68">
      <c r="A440" t="s">
        <v>4935</v>
      </c>
      <c r="B440" t="s">
        <v>4936</v>
      </c>
      <c r="C440" t="s">
        <v>4937</v>
      </c>
      <c r="D440" t="s">
        <v>3795</v>
      </c>
      <c r="E440" t="s">
        <v>197</v>
      </c>
      <c r="F440" t="s">
        <v>3861</v>
      </c>
      <c r="G440" t="s">
        <v>2290</v>
      </c>
      <c r="H440" t="s">
        <v>4938</v>
      </c>
      <c r="I440">
        <v>78</v>
      </c>
      <c r="J440" t="s">
        <v>5012</v>
      </c>
      <c r="K440">
        <v>78</v>
      </c>
      <c r="L440" t="s">
        <v>805</v>
      </c>
      <c r="M440" t="s">
        <v>8</v>
      </c>
      <c r="N440" t="s">
        <v>2298</v>
      </c>
      <c r="O440" t="s">
        <v>506</v>
      </c>
      <c r="P440" t="s">
        <v>8</v>
      </c>
      <c r="Q440" t="s">
        <v>4570</v>
      </c>
      <c r="R440" t="s">
        <v>4940</v>
      </c>
      <c r="S440" t="s">
        <v>195</v>
      </c>
      <c r="T440" t="s">
        <v>4570</v>
      </c>
      <c r="U440" t="s">
        <v>4570</v>
      </c>
      <c r="V440" t="s">
        <v>4496</v>
      </c>
      <c r="W440" t="s">
        <v>4570</v>
      </c>
      <c r="X440" t="s">
        <v>5567</v>
      </c>
      <c r="Y440" t="s">
        <v>5568</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4943</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5014</v>
      </c>
      <c r="BE440" t="s">
        <v>5015</v>
      </c>
      <c r="BF440" t="s">
        <v>5016</v>
      </c>
      <c r="BG440" t="s">
        <v>5017</v>
      </c>
      <c r="BH440" t="s">
        <v>4947</v>
      </c>
      <c r="BI440" t="s">
        <v>195</v>
      </c>
      <c r="BJ440" t="s">
        <v>195</v>
      </c>
      <c r="BK440" t="s">
        <v>5552</v>
      </c>
      <c r="BL440" t="s">
        <v>5569</v>
      </c>
      <c r="BM440" t="s">
        <v>4949</v>
      </c>
      <c r="BN440" t="s">
        <v>5553</v>
      </c>
      <c r="BO440" t="s">
        <v>4950</v>
      </c>
      <c r="BP440" s="440" t="str">
        <f t="shared" si="6"/>
        <v>WA.2378.EBC.954.101.A.524114</v>
      </c>
    </row>
    <row r="441" spans="1:68">
      <c r="A441" t="s">
        <v>4935</v>
      </c>
      <c r="B441" t="s">
        <v>4936</v>
      </c>
      <c r="C441" t="s">
        <v>4937</v>
      </c>
      <c r="D441" t="s">
        <v>3795</v>
      </c>
      <c r="E441" t="s">
        <v>197</v>
      </c>
      <c r="F441" t="s">
        <v>3861</v>
      </c>
      <c r="G441" t="s">
        <v>2290</v>
      </c>
      <c r="H441" t="s">
        <v>4938</v>
      </c>
      <c r="I441">
        <v>78</v>
      </c>
      <c r="J441" t="s">
        <v>5012</v>
      </c>
      <c r="K441">
        <v>78</v>
      </c>
      <c r="L441" t="s">
        <v>805</v>
      </c>
      <c r="M441" t="s">
        <v>8</v>
      </c>
      <c r="N441" t="s">
        <v>2298</v>
      </c>
      <c r="O441" t="s">
        <v>506</v>
      </c>
      <c r="P441" t="s">
        <v>8</v>
      </c>
      <c r="Q441" t="s">
        <v>4570</v>
      </c>
      <c r="R441" t="s">
        <v>4940</v>
      </c>
      <c r="S441" t="s">
        <v>195</v>
      </c>
      <c r="T441" t="s">
        <v>4570</v>
      </c>
      <c r="U441" t="s">
        <v>4570</v>
      </c>
      <c r="V441" t="s">
        <v>4951</v>
      </c>
      <c r="W441" t="s">
        <v>4496</v>
      </c>
      <c r="X441" t="s">
        <v>5570</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4943</v>
      </c>
      <c r="AP441">
        <v>0</v>
      </c>
      <c r="AQ441">
        <v>0</v>
      </c>
      <c r="AR441">
        <v>24083</v>
      </c>
      <c r="AS441">
        <v>2565</v>
      </c>
      <c r="AT441">
        <v>66229</v>
      </c>
      <c r="AU441">
        <v>0</v>
      </c>
      <c r="AV441">
        <v>23922</v>
      </c>
      <c r="AW441">
        <v>14353</v>
      </c>
      <c r="AX441">
        <v>87500</v>
      </c>
      <c r="AY441">
        <v>98332</v>
      </c>
      <c r="AZ441">
        <v>71766</v>
      </c>
      <c r="BA441">
        <v>361250</v>
      </c>
      <c r="BB441" t="s">
        <v>3796</v>
      </c>
      <c r="BC441" t="s">
        <v>3797</v>
      </c>
      <c r="BD441" t="s">
        <v>5014</v>
      </c>
      <c r="BE441" t="s">
        <v>5015</v>
      </c>
      <c r="BF441" t="s">
        <v>5016</v>
      </c>
      <c r="BG441" t="s">
        <v>5017</v>
      </c>
      <c r="BH441" t="s">
        <v>4947</v>
      </c>
      <c r="BI441" t="s">
        <v>195</v>
      </c>
      <c r="BJ441" t="s">
        <v>195</v>
      </c>
      <c r="BK441" t="s">
        <v>5552</v>
      </c>
      <c r="BL441" t="s">
        <v>5546</v>
      </c>
      <c r="BM441" t="s">
        <v>4949</v>
      </c>
      <c r="BN441" t="s">
        <v>5553</v>
      </c>
      <c r="BO441" t="s">
        <v>4950</v>
      </c>
      <c r="BP441" s="440" t="str">
        <f t="shared" si="6"/>
        <v>WA.2378.EBC.954.101.A.524114</v>
      </c>
    </row>
    <row r="442" spans="1:68">
      <c r="A442" t="s">
        <v>4935</v>
      </c>
      <c r="B442" t="s">
        <v>4936</v>
      </c>
      <c r="C442" t="s">
        <v>4937</v>
      </c>
      <c r="D442" t="s">
        <v>3795</v>
      </c>
      <c r="E442" t="s">
        <v>197</v>
      </c>
      <c r="F442" t="s">
        <v>3861</v>
      </c>
      <c r="G442" t="s">
        <v>2290</v>
      </c>
      <c r="H442" t="s">
        <v>4938</v>
      </c>
      <c r="I442">
        <v>78</v>
      </c>
      <c r="J442" t="s">
        <v>5012</v>
      </c>
      <c r="K442">
        <v>78</v>
      </c>
      <c r="L442" t="s">
        <v>1081</v>
      </c>
      <c r="M442" t="s">
        <v>8</v>
      </c>
      <c r="N442" t="s">
        <v>156</v>
      </c>
      <c r="O442" t="s">
        <v>506</v>
      </c>
      <c r="P442" t="s">
        <v>8</v>
      </c>
      <c r="Q442" t="s">
        <v>4570</v>
      </c>
      <c r="R442" t="s">
        <v>4940</v>
      </c>
      <c r="S442" t="s">
        <v>195</v>
      </c>
      <c r="T442" t="s">
        <v>4570</v>
      </c>
      <c r="U442" t="s">
        <v>4570</v>
      </c>
      <c r="V442" t="s">
        <v>4951</v>
      </c>
      <c r="W442" t="s">
        <v>4496</v>
      </c>
      <c r="X442" t="s">
        <v>5571</v>
      </c>
      <c r="Y442" t="s">
        <v>5572</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4943</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5014</v>
      </c>
      <c r="BE442" t="s">
        <v>5015</v>
      </c>
      <c r="BF442" t="s">
        <v>5021</v>
      </c>
      <c r="BG442" t="s">
        <v>5022</v>
      </c>
      <c r="BH442" t="s">
        <v>4947</v>
      </c>
      <c r="BI442" t="s">
        <v>195</v>
      </c>
      <c r="BJ442" t="s">
        <v>195</v>
      </c>
      <c r="BK442" t="s">
        <v>5552</v>
      </c>
      <c r="BL442" t="s">
        <v>5573</v>
      </c>
      <c r="BM442" t="s">
        <v>4949</v>
      </c>
      <c r="BN442" t="s">
        <v>5553</v>
      </c>
      <c r="BO442" t="s">
        <v>4950</v>
      </c>
      <c r="BP442" s="440" t="str">
        <f t="shared" si="6"/>
        <v>WA.2378.EBC.954.102.A.524114</v>
      </c>
    </row>
    <row r="443" spans="1:68">
      <c r="A443" t="s">
        <v>4935</v>
      </c>
      <c r="B443" t="s">
        <v>4936</v>
      </c>
      <c r="C443" t="s">
        <v>4937</v>
      </c>
      <c r="D443" t="s">
        <v>3795</v>
      </c>
      <c r="E443" t="s">
        <v>197</v>
      </c>
      <c r="F443" t="s">
        <v>3861</v>
      </c>
      <c r="G443" t="s">
        <v>2290</v>
      </c>
      <c r="H443" t="s">
        <v>4938</v>
      </c>
      <c r="I443">
        <v>78</v>
      </c>
      <c r="J443" t="s">
        <v>5012</v>
      </c>
      <c r="K443">
        <v>78</v>
      </c>
      <c r="L443" t="s">
        <v>1081</v>
      </c>
      <c r="M443" t="s">
        <v>8</v>
      </c>
      <c r="N443" t="s">
        <v>156</v>
      </c>
      <c r="O443" t="s">
        <v>506</v>
      </c>
      <c r="P443" t="s">
        <v>8</v>
      </c>
      <c r="Q443" t="s">
        <v>4570</v>
      </c>
      <c r="R443" t="s">
        <v>4940</v>
      </c>
      <c r="S443" t="s">
        <v>195</v>
      </c>
      <c r="T443" t="s">
        <v>4570</v>
      </c>
      <c r="U443" t="s">
        <v>4570</v>
      </c>
      <c r="V443" t="s">
        <v>5001</v>
      </c>
      <c r="W443" t="s">
        <v>4951</v>
      </c>
      <c r="X443" t="s">
        <v>5574</v>
      </c>
      <c r="Y443" t="s">
        <v>5575</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4943</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5014</v>
      </c>
      <c r="BE443" t="s">
        <v>5015</v>
      </c>
      <c r="BF443" t="s">
        <v>5021</v>
      </c>
      <c r="BG443" t="s">
        <v>5022</v>
      </c>
      <c r="BH443" t="s">
        <v>4947</v>
      </c>
      <c r="BI443" t="s">
        <v>195</v>
      </c>
      <c r="BJ443" t="s">
        <v>195</v>
      </c>
      <c r="BK443" t="s">
        <v>5552</v>
      </c>
      <c r="BL443" t="s">
        <v>5576</v>
      </c>
      <c r="BM443" t="s">
        <v>4949</v>
      </c>
      <c r="BN443" t="s">
        <v>5553</v>
      </c>
      <c r="BO443" t="s">
        <v>4950</v>
      </c>
      <c r="BP443" s="440" t="str">
        <f t="shared" si="6"/>
        <v>WA.2378.EBC.954.102.A.524114</v>
      </c>
    </row>
    <row r="444" spans="1:68">
      <c r="A444" t="s">
        <v>4935</v>
      </c>
      <c r="B444" t="s">
        <v>4936</v>
      </c>
      <c r="C444" t="s">
        <v>4937</v>
      </c>
      <c r="D444" t="s">
        <v>3795</v>
      </c>
      <c r="E444" t="s">
        <v>197</v>
      </c>
      <c r="F444" t="s">
        <v>3861</v>
      </c>
      <c r="G444" t="s">
        <v>2290</v>
      </c>
      <c r="H444" t="s">
        <v>4938</v>
      </c>
      <c r="I444">
        <v>78</v>
      </c>
      <c r="J444" t="s">
        <v>5012</v>
      </c>
      <c r="K444">
        <v>78</v>
      </c>
      <c r="L444" t="s">
        <v>1098</v>
      </c>
      <c r="M444" t="s">
        <v>508</v>
      </c>
      <c r="N444" t="s">
        <v>2422</v>
      </c>
      <c r="O444" t="s">
        <v>506</v>
      </c>
      <c r="P444" t="s">
        <v>8</v>
      </c>
      <c r="Q444" t="s">
        <v>4570</v>
      </c>
      <c r="R444" t="s">
        <v>4940</v>
      </c>
      <c r="S444" t="s">
        <v>195</v>
      </c>
      <c r="T444" t="s">
        <v>4570</v>
      </c>
      <c r="U444" t="s">
        <v>4570</v>
      </c>
      <c r="V444" t="s">
        <v>4496</v>
      </c>
      <c r="W444" t="s">
        <v>4570</v>
      </c>
      <c r="X444" t="s">
        <v>5577</v>
      </c>
      <c r="Y444" t="s">
        <v>5578</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4943</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5014</v>
      </c>
      <c r="BE444" t="s">
        <v>5015</v>
      </c>
      <c r="BF444" t="s">
        <v>5027</v>
      </c>
      <c r="BG444" t="s">
        <v>5030</v>
      </c>
      <c r="BH444" t="s">
        <v>4947</v>
      </c>
      <c r="BI444" t="s">
        <v>195</v>
      </c>
      <c r="BJ444" t="s">
        <v>195</v>
      </c>
      <c r="BK444" t="s">
        <v>5552</v>
      </c>
      <c r="BL444" t="s">
        <v>5579</v>
      </c>
      <c r="BM444" t="s">
        <v>4949</v>
      </c>
      <c r="BN444" t="s">
        <v>5553</v>
      </c>
      <c r="BO444" t="s">
        <v>4950</v>
      </c>
      <c r="BP444" s="440" t="str">
        <f t="shared" si="6"/>
        <v>WA.2378.EBC.954.103.B.524114</v>
      </c>
    </row>
    <row r="445" spans="1:68">
      <c r="A445" t="s">
        <v>5010</v>
      </c>
      <c r="B445" t="s">
        <v>4936</v>
      </c>
      <c r="C445" t="s">
        <v>4937</v>
      </c>
      <c r="D445" t="s">
        <v>3795</v>
      </c>
      <c r="E445" t="s">
        <v>197</v>
      </c>
      <c r="F445" t="s">
        <v>3861</v>
      </c>
      <c r="G445" t="s">
        <v>2290</v>
      </c>
      <c r="H445" t="s">
        <v>4938</v>
      </c>
      <c r="I445">
        <v>78</v>
      </c>
      <c r="J445" t="s">
        <v>5012</v>
      </c>
      <c r="K445">
        <v>78</v>
      </c>
      <c r="L445" t="s">
        <v>805</v>
      </c>
      <c r="M445" t="s">
        <v>8</v>
      </c>
      <c r="N445" t="s">
        <v>2298</v>
      </c>
      <c r="O445" t="s">
        <v>506</v>
      </c>
      <c r="P445" t="s">
        <v>8</v>
      </c>
      <c r="Q445" t="s">
        <v>4570</v>
      </c>
      <c r="R445" t="s">
        <v>4940</v>
      </c>
      <c r="S445" t="s">
        <v>195</v>
      </c>
      <c r="T445" t="s">
        <v>4570</v>
      </c>
      <c r="U445" t="s">
        <v>4570</v>
      </c>
      <c r="V445" t="s">
        <v>4496</v>
      </c>
      <c r="W445" t="s">
        <v>4570</v>
      </c>
      <c r="X445" t="s">
        <v>5567</v>
      </c>
      <c r="Y445" t="s">
        <v>5568</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5011</v>
      </c>
      <c r="AP445">
        <v>0</v>
      </c>
      <c r="AQ445">
        <v>0</v>
      </c>
      <c r="AR445">
        <v>17476</v>
      </c>
      <c r="AS445">
        <v>4692</v>
      </c>
      <c r="AT445">
        <v>0</v>
      </c>
      <c r="AU445">
        <v>67015</v>
      </c>
      <c r="AV445">
        <v>17359</v>
      </c>
      <c r="AW445">
        <v>10416</v>
      </c>
      <c r="AX445">
        <v>63496</v>
      </c>
      <c r="AY445">
        <v>49571</v>
      </c>
      <c r="AZ445">
        <v>52078</v>
      </c>
      <c r="BA445">
        <v>767897</v>
      </c>
      <c r="BB445" t="s">
        <v>3796</v>
      </c>
      <c r="BC445" t="s">
        <v>3797</v>
      </c>
      <c r="BD445" t="s">
        <v>5014</v>
      </c>
      <c r="BE445" t="s">
        <v>5015</v>
      </c>
      <c r="BF445" t="s">
        <v>5016</v>
      </c>
      <c r="BG445" t="s">
        <v>5017</v>
      </c>
      <c r="BH445" t="s">
        <v>4947</v>
      </c>
      <c r="BI445" t="s">
        <v>195</v>
      </c>
      <c r="BJ445" t="s">
        <v>195</v>
      </c>
      <c r="BK445" t="s">
        <v>5552</v>
      </c>
      <c r="BL445" t="s">
        <v>5569</v>
      </c>
      <c r="BM445" t="s">
        <v>4949</v>
      </c>
      <c r="BN445" t="s">
        <v>5553</v>
      </c>
      <c r="BO445" t="s">
        <v>4950</v>
      </c>
      <c r="BP445" s="440" t="str">
        <f t="shared" si="6"/>
        <v>WA.2378.EBC.954.101.A.524114</v>
      </c>
    </row>
    <row r="446" spans="1:68">
      <c r="A446" t="s">
        <v>5010</v>
      </c>
      <c r="B446" t="s">
        <v>4936</v>
      </c>
      <c r="C446" t="s">
        <v>4937</v>
      </c>
      <c r="D446" t="s">
        <v>3795</v>
      </c>
      <c r="E446" t="s">
        <v>197</v>
      </c>
      <c r="F446" t="s">
        <v>3861</v>
      </c>
      <c r="G446" t="s">
        <v>2290</v>
      </c>
      <c r="H446" t="s">
        <v>4938</v>
      </c>
      <c r="I446">
        <v>78</v>
      </c>
      <c r="J446" t="s">
        <v>5012</v>
      </c>
      <c r="K446">
        <v>78</v>
      </c>
      <c r="L446" t="s">
        <v>805</v>
      </c>
      <c r="M446" t="s">
        <v>8</v>
      </c>
      <c r="N446" t="s">
        <v>2298</v>
      </c>
      <c r="O446" t="s">
        <v>506</v>
      </c>
      <c r="P446" t="s">
        <v>8</v>
      </c>
      <c r="Q446" t="s">
        <v>4570</v>
      </c>
      <c r="R446" t="s">
        <v>4940</v>
      </c>
      <c r="S446" t="s">
        <v>195</v>
      </c>
      <c r="T446" t="s">
        <v>4570</v>
      </c>
      <c r="U446" t="s">
        <v>4570</v>
      </c>
      <c r="V446" t="s">
        <v>4951</v>
      </c>
      <c r="W446" t="s">
        <v>4496</v>
      </c>
      <c r="X446" t="s">
        <v>5570</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5011</v>
      </c>
      <c r="AP446">
        <v>0</v>
      </c>
      <c r="AQ446">
        <v>0</v>
      </c>
      <c r="AR446">
        <v>12483</v>
      </c>
      <c r="AS446">
        <v>3351</v>
      </c>
      <c r="AT446">
        <v>0</v>
      </c>
      <c r="AU446">
        <v>47868</v>
      </c>
      <c r="AV446">
        <v>12400</v>
      </c>
      <c r="AW446">
        <v>7440</v>
      </c>
      <c r="AX446">
        <v>45354</v>
      </c>
      <c r="AY446">
        <v>35408</v>
      </c>
      <c r="AZ446">
        <v>37199</v>
      </c>
      <c r="BA446">
        <v>548497</v>
      </c>
      <c r="BB446" t="s">
        <v>3796</v>
      </c>
      <c r="BC446" t="s">
        <v>3797</v>
      </c>
      <c r="BD446" t="s">
        <v>5014</v>
      </c>
      <c r="BE446" t="s">
        <v>5015</v>
      </c>
      <c r="BF446" t="s">
        <v>5016</v>
      </c>
      <c r="BG446" t="s">
        <v>5017</v>
      </c>
      <c r="BH446" t="s">
        <v>4947</v>
      </c>
      <c r="BI446" t="s">
        <v>195</v>
      </c>
      <c r="BJ446" t="s">
        <v>195</v>
      </c>
      <c r="BK446" t="s">
        <v>5552</v>
      </c>
      <c r="BL446" t="s">
        <v>5546</v>
      </c>
      <c r="BM446" t="s">
        <v>4949</v>
      </c>
      <c r="BN446" t="s">
        <v>5553</v>
      </c>
      <c r="BO446" t="s">
        <v>4950</v>
      </c>
      <c r="BP446" s="440" t="str">
        <f t="shared" si="6"/>
        <v>WA.2378.EBC.954.101.A.524114</v>
      </c>
    </row>
    <row r="447" spans="1:68">
      <c r="A447" t="s">
        <v>5010</v>
      </c>
      <c r="B447" t="s">
        <v>4936</v>
      </c>
      <c r="C447" t="s">
        <v>4937</v>
      </c>
      <c r="D447" t="s">
        <v>3795</v>
      </c>
      <c r="E447" t="s">
        <v>197</v>
      </c>
      <c r="F447" t="s">
        <v>3861</v>
      </c>
      <c r="G447" t="s">
        <v>2290</v>
      </c>
      <c r="H447" t="s">
        <v>4938</v>
      </c>
      <c r="I447">
        <v>78</v>
      </c>
      <c r="J447" t="s">
        <v>5012</v>
      </c>
      <c r="K447">
        <v>78</v>
      </c>
      <c r="L447" t="s">
        <v>1081</v>
      </c>
      <c r="M447" t="s">
        <v>8</v>
      </c>
      <c r="N447" t="s">
        <v>156</v>
      </c>
      <c r="O447" t="s">
        <v>506</v>
      </c>
      <c r="P447" t="s">
        <v>8</v>
      </c>
      <c r="Q447" t="s">
        <v>4570</v>
      </c>
      <c r="R447" t="s">
        <v>4940</v>
      </c>
      <c r="S447" t="s">
        <v>195</v>
      </c>
      <c r="T447" t="s">
        <v>4570</v>
      </c>
      <c r="U447" t="s">
        <v>4570</v>
      </c>
      <c r="V447" t="s">
        <v>4951</v>
      </c>
      <c r="W447" t="s">
        <v>4496</v>
      </c>
      <c r="X447" t="s">
        <v>5571</v>
      </c>
      <c r="Y447" t="s">
        <v>5572</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5011</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5014</v>
      </c>
      <c r="BE447" t="s">
        <v>5015</v>
      </c>
      <c r="BF447" t="s">
        <v>5021</v>
      </c>
      <c r="BG447" t="s">
        <v>5022</v>
      </c>
      <c r="BH447" t="s">
        <v>4947</v>
      </c>
      <c r="BI447" t="s">
        <v>195</v>
      </c>
      <c r="BJ447" t="s">
        <v>195</v>
      </c>
      <c r="BK447" t="s">
        <v>5552</v>
      </c>
      <c r="BL447" t="s">
        <v>5573</v>
      </c>
      <c r="BM447" t="s">
        <v>4949</v>
      </c>
      <c r="BN447" t="s">
        <v>5553</v>
      </c>
      <c r="BO447" t="s">
        <v>4950</v>
      </c>
      <c r="BP447" s="440" t="str">
        <f t="shared" si="6"/>
        <v>WA.2378.EBC.954.102.A.524114</v>
      </c>
    </row>
    <row r="448" spans="1:68">
      <c r="A448" t="s">
        <v>5010</v>
      </c>
      <c r="B448" t="s">
        <v>4936</v>
      </c>
      <c r="C448" t="s">
        <v>4937</v>
      </c>
      <c r="D448" t="s">
        <v>3795</v>
      </c>
      <c r="E448" t="s">
        <v>197</v>
      </c>
      <c r="F448" t="s">
        <v>3861</v>
      </c>
      <c r="G448" t="s">
        <v>2290</v>
      </c>
      <c r="H448" t="s">
        <v>4938</v>
      </c>
      <c r="I448">
        <v>78</v>
      </c>
      <c r="J448" t="s">
        <v>5012</v>
      </c>
      <c r="K448">
        <v>78</v>
      </c>
      <c r="L448" t="s">
        <v>1081</v>
      </c>
      <c r="M448" t="s">
        <v>8</v>
      </c>
      <c r="N448" t="s">
        <v>156</v>
      </c>
      <c r="O448" t="s">
        <v>506</v>
      </c>
      <c r="P448" t="s">
        <v>8</v>
      </c>
      <c r="Q448" t="s">
        <v>4570</v>
      </c>
      <c r="R448" t="s">
        <v>4940</v>
      </c>
      <c r="S448" t="s">
        <v>195</v>
      </c>
      <c r="T448" t="s">
        <v>4570</v>
      </c>
      <c r="U448" t="s">
        <v>4570</v>
      </c>
      <c r="V448" t="s">
        <v>5001</v>
      </c>
      <c r="W448" t="s">
        <v>4951</v>
      </c>
      <c r="X448" t="s">
        <v>5574</v>
      </c>
      <c r="Y448" t="s">
        <v>5575</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5011</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5014</v>
      </c>
      <c r="BE448" t="s">
        <v>5015</v>
      </c>
      <c r="BF448" t="s">
        <v>5021</v>
      </c>
      <c r="BG448" t="s">
        <v>5022</v>
      </c>
      <c r="BH448" t="s">
        <v>4947</v>
      </c>
      <c r="BI448" t="s">
        <v>195</v>
      </c>
      <c r="BJ448" t="s">
        <v>195</v>
      </c>
      <c r="BK448" t="s">
        <v>5552</v>
      </c>
      <c r="BL448" t="s">
        <v>5576</v>
      </c>
      <c r="BM448" t="s">
        <v>4949</v>
      </c>
      <c r="BN448" t="s">
        <v>5553</v>
      </c>
      <c r="BO448" t="s">
        <v>4950</v>
      </c>
      <c r="BP448" s="440" t="str">
        <f t="shared" si="6"/>
        <v>WA.2378.EBC.954.102.A.524114</v>
      </c>
    </row>
    <row r="449" spans="1:68">
      <c r="A449" t="s">
        <v>5010</v>
      </c>
      <c r="B449" t="s">
        <v>4936</v>
      </c>
      <c r="C449" t="s">
        <v>4937</v>
      </c>
      <c r="D449" t="s">
        <v>3795</v>
      </c>
      <c r="E449" t="s">
        <v>197</v>
      </c>
      <c r="F449" t="s">
        <v>3861</v>
      </c>
      <c r="G449" t="s">
        <v>2290</v>
      </c>
      <c r="H449" t="s">
        <v>4938</v>
      </c>
      <c r="I449">
        <v>78</v>
      </c>
      <c r="J449" t="s">
        <v>5012</v>
      </c>
      <c r="K449">
        <v>78</v>
      </c>
      <c r="L449" t="s">
        <v>1098</v>
      </c>
      <c r="M449" t="s">
        <v>508</v>
      </c>
      <c r="N449" t="s">
        <v>2422</v>
      </c>
      <c r="O449" t="s">
        <v>506</v>
      </c>
      <c r="P449" t="s">
        <v>8</v>
      </c>
      <c r="Q449" t="s">
        <v>4570</v>
      </c>
      <c r="R449" t="s">
        <v>4940</v>
      </c>
      <c r="S449" t="s">
        <v>195</v>
      </c>
      <c r="T449" t="s">
        <v>4570</v>
      </c>
      <c r="U449" t="s">
        <v>4570</v>
      </c>
      <c r="V449" t="s">
        <v>4496</v>
      </c>
      <c r="W449" t="s">
        <v>4570</v>
      </c>
      <c r="X449" t="s">
        <v>5577</v>
      </c>
      <c r="Y449" t="s">
        <v>5578</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5011</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5014</v>
      </c>
      <c r="BE449" t="s">
        <v>5015</v>
      </c>
      <c r="BF449" t="s">
        <v>5027</v>
      </c>
      <c r="BG449" t="s">
        <v>5030</v>
      </c>
      <c r="BH449" t="s">
        <v>4947</v>
      </c>
      <c r="BI449" t="s">
        <v>195</v>
      </c>
      <c r="BJ449" t="s">
        <v>195</v>
      </c>
      <c r="BK449" t="s">
        <v>5552</v>
      </c>
      <c r="BL449" t="s">
        <v>5579</v>
      </c>
      <c r="BM449" t="s">
        <v>4949</v>
      </c>
      <c r="BN449" t="s">
        <v>5553</v>
      </c>
      <c r="BO449" t="s">
        <v>4950</v>
      </c>
      <c r="BP449" s="440" t="str">
        <f t="shared" si="6"/>
        <v>WA.2378.EBC.954.103.B.524114</v>
      </c>
    </row>
    <row r="450" spans="1:68">
      <c r="A450" t="s">
        <v>4935</v>
      </c>
      <c r="B450" t="s">
        <v>4936</v>
      </c>
      <c r="C450" t="s">
        <v>4937</v>
      </c>
      <c r="D450" t="s">
        <v>3795</v>
      </c>
      <c r="E450" t="s">
        <v>197</v>
      </c>
      <c r="F450" t="s">
        <v>3842</v>
      </c>
      <c r="G450" t="s">
        <v>2445</v>
      </c>
      <c r="H450" t="s">
        <v>4938</v>
      </c>
      <c r="I450">
        <v>5</v>
      </c>
      <c r="J450" t="s">
        <v>5031</v>
      </c>
      <c r="K450">
        <v>1</v>
      </c>
      <c r="L450" t="s">
        <v>805</v>
      </c>
      <c r="M450" t="s">
        <v>8</v>
      </c>
      <c r="N450" t="s">
        <v>122</v>
      </c>
      <c r="O450" t="s">
        <v>506</v>
      </c>
      <c r="P450" t="s">
        <v>8</v>
      </c>
      <c r="Q450" t="s">
        <v>4570</v>
      </c>
      <c r="R450" t="s">
        <v>4940</v>
      </c>
      <c r="S450" t="s">
        <v>195</v>
      </c>
      <c r="T450" t="s">
        <v>4570</v>
      </c>
      <c r="U450" t="s">
        <v>4570</v>
      </c>
      <c r="V450" t="s">
        <v>4496</v>
      </c>
      <c r="W450" t="s">
        <v>4570</v>
      </c>
      <c r="X450" t="s">
        <v>5580</v>
      </c>
      <c r="Y450" t="s">
        <v>5581</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4943</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5034</v>
      </c>
      <c r="BG450" t="s">
        <v>5192</v>
      </c>
      <c r="BH450" t="s">
        <v>4947</v>
      </c>
      <c r="BI450" t="s">
        <v>195</v>
      </c>
      <c r="BJ450" t="s">
        <v>195</v>
      </c>
      <c r="BK450" t="s">
        <v>5552</v>
      </c>
      <c r="BL450" t="s">
        <v>5582</v>
      </c>
      <c r="BM450" t="s">
        <v>4949</v>
      </c>
      <c r="BN450" t="s">
        <v>5553</v>
      </c>
      <c r="BO450" t="s">
        <v>4950</v>
      </c>
      <c r="BP450" s="440" t="str">
        <f t="shared" ref="BP450:BP513" si="7">_xlfn.TEXTJOIN(".",TRUE,D450,E450,F450,J450,L450,M450,O450)</f>
        <v>WA.2378.EBD.952.101.A.524114</v>
      </c>
    </row>
    <row r="451" spans="1:68">
      <c r="A451" t="s">
        <v>4935</v>
      </c>
      <c r="B451" t="s">
        <v>4936</v>
      </c>
      <c r="C451" t="s">
        <v>4937</v>
      </c>
      <c r="D451" t="s">
        <v>3795</v>
      </c>
      <c r="E451" t="s">
        <v>197</v>
      </c>
      <c r="F451" t="s">
        <v>3842</v>
      </c>
      <c r="G451" t="s">
        <v>2445</v>
      </c>
      <c r="H451" t="s">
        <v>4938</v>
      </c>
      <c r="I451">
        <v>5</v>
      </c>
      <c r="J451" t="s">
        <v>5031</v>
      </c>
      <c r="K451">
        <v>1</v>
      </c>
      <c r="L451" t="s">
        <v>805</v>
      </c>
      <c r="M451" t="s">
        <v>8</v>
      </c>
      <c r="N451" t="s">
        <v>122</v>
      </c>
      <c r="O451" t="s">
        <v>506</v>
      </c>
      <c r="P451" t="s">
        <v>8</v>
      </c>
      <c r="Q451" t="s">
        <v>4570</v>
      </c>
      <c r="R451" t="s">
        <v>4940</v>
      </c>
      <c r="S451" t="s">
        <v>195</v>
      </c>
      <c r="T451" t="s">
        <v>4570</v>
      </c>
      <c r="U451" t="s">
        <v>4570</v>
      </c>
      <c r="V451" t="s">
        <v>4951</v>
      </c>
      <c r="W451" t="s">
        <v>4496</v>
      </c>
      <c r="X451" t="s">
        <v>5583</v>
      </c>
      <c r="Y451" t="s">
        <v>5584</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4943</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5034</v>
      </c>
      <c r="BG451" t="s">
        <v>5192</v>
      </c>
      <c r="BH451" t="s">
        <v>4947</v>
      </c>
      <c r="BI451" t="s">
        <v>195</v>
      </c>
      <c r="BJ451" t="s">
        <v>195</v>
      </c>
      <c r="BK451" t="s">
        <v>5552</v>
      </c>
      <c r="BL451" t="s">
        <v>5585</v>
      </c>
      <c r="BM451" t="s">
        <v>4949</v>
      </c>
      <c r="BN451" t="s">
        <v>5553</v>
      </c>
      <c r="BO451" t="s">
        <v>4950</v>
      </c>
      <c r="BP451" s="440" t="str">
        <f t="shared" si="7"/>
        <v>WA.2378.EBD.952.101.A.524114</v>
      </c>
    </row>
    <row r="452" spans="1:68">
      <c r="A452" t="s">
        <v>4935</v>
      </c>
      <c r="B452" t="s">
        <v>4936</v>
      </c>
      <c r="C452" t="s">
        <v>4937</v>
      </c>
      <c r="D452" t="s">
        <v>3795</v>
      </c>
      <c r="E452" t="s">
        <v>197</v>
      </c>
      <c r="F452" t="s">
        <v>3842</v>
      </c>
      <c r="G452" t="s">
        <v>2445</v>
      </c>
      <c r="H452" t="s">
        <v>4938</v>
      </c>
      <c r="I452">
        <v>5</v>
      </c>
      <c r="J452" t="s">
        <v>5031</v>
      </c>
      <c r="K452">
        <v>1</v>
      </c>
      <c r="L452" t="s">
        <v>805</v>
      </c>
      <c r="M452" t="s">
        <v>508</v>
      </c>
      <c r="N452" t="s">
        <v>123</v>
      </c>
      <c r="O452" t="s">
        <v>506</v>
      </c>
      <c r="P452" t="s">
        <v>8</v>
      </c>
      <c r="Q452" t="s">
        <v>4570</v>
      </c>
      <c r="R452" t="s">
        <v>4940</v>
      </c>
      <c r="S452" t="s">
        <v>195</v>
      </c>
      <c r="T452" t="s">
        <v>4570</v>
      </c>
      <c r="U452" t="s">
        <v>4570</v>
      </c>
      <c r="V452" t="s">
        <v>4496</v>
      </c>
      <c r="W452" t="s">
        <v>4570</v>
      </c>
      <c r="X452" t="s">
        <v>5586</v>
      </c>
      <c r="Y452" t="s">
        <v>5587</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4943</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5034</v>
      </c>
      <c r="BG452" t="s">
        <v>5035</v>
      </c>
      <c r="BH452" t="s">
        <v>4947</v>
      </c>
      <c r="BI452" t="s">
        <v>195</v>
      </c>
      <c r="BJ452" t="s">
        <v>195</v>
      </c>
      <c r="BK452" t="s">
        <v>5552</v>
      </c>
      <c r="BL452" t="s">
        <v>5588</v>
      </c>
      <c r="BM452" t="s">
        <v>4949</v>
      </c>
      <c r="BN452" t="s">
        <v>5553</v>
      </c>
      <c r="BO452" t="s">
        <v>4950</v>
      </c>
      <c r="BP452" s="440" t="str">
        <f t="shared" si="7"/>
        <v>WA.2378.EBD.952.101.B.524114</v>
      </c>
    </row>
    <row r="453" spans="1:68">
      <c r="A453" t="s">
        <v>4935</v>
      </c>
      <c r="B453" t="s">
        <v>4936</v>
      </c>
      <c r="C453" t="s">
        <v>4937</v>
      </c>
      <c r="D453" t="s">
        <v>3795</v>
      </c>
      <c r="E453" t="s">
        <v>197</v>
      </c>
      <c r="F453" t="s">
        <v>3842</v>
      </c>
      <c r="G453" t="s">
        <v>2445</v>
      </c>
      <c r="H453" t="s">
        <v>4938</v>
      </c>
      <c r="I453">
        <v>5</v>
      </c>
      <c r="J453" t="s">
        <v>5031</v>
      </c>
      <c r="K453">
        <v>1</v>
      </c>
      <c r="L453" t="s">
        <v>805</v>
      </c>
      <c r="M453" t="s">
        <v>508</v>
      </c>
      <c r="N453" t="s">
        <v>123</v>
      </c>
      <c r="O453" t="s">
        <v>506</v>
      </c>
      <c r="P453" t="s">
        <v>8</v>
      </c>
      <c r="Q453" t="s">
        <v>4570</v>
      </c>
      <c r="R453" t="s">
        <v>4940</v>
      </c>
      <c r="S453" t="s">
        <v>195</v>
      </c>
      <c r="T453" t="s">
        <v>4570</v>
      </c>
      <c r="U453" t="s">
        <v>4570</v>
      </c>
      <c r="V453" t="s">
        <v>4951</v>
      </c>
      <c r="W453" t="s">
        <v>4496</v>
      </c>
      <c r="X453" t="s">
        <v>5589</v>
      </c>
      <c r="Y453" t="s">
        <v>5590</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4943</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5034</v>
      </c>
      <c r="BG453" t="s">
        <v>5035</v>
      </c>
      <c r="BH453" t="s">
        <v>4947</v>
      </c>
      <c r="BI453" t="s">
        <v>195</v>
      </c>
      <c r="BJ453" t="s">
        <v>195</v>
      </c>
      <c r="BK453" t="s">
        <v>5552</v>
      </c>
      <c r="BL453" t="s">
        <v>5591</v>
      </c>
      <c r="BM453" t="s">
        <v>4949</v>
      </c>
      <c r="BN453" t="s">
        <v>5553</v>
      </c>
      <c r="BO453" t="s">
        <v>4950</v>
      </c>
      <c r="BP453" s="440" t="str">
        <f t="shared" si="7"/>
        <v>WA.2378.EBD.952.101.B.524114</v>
      </c>
    </row>
    <row r="454" spans="1:68">
      <c r="A454" t="s">
        <v>4935</v>
      </c>
      <c r="B454" t="s">
        <v>4936</v>
      </c>
      <c r="C454" t="s">
        <v>4937</v>
      </c>
      <c r="D454" t="s">
        <v>3795</v>
      </c>
      <c r="E454" t="s">
        <v>197</v>
      </c>
      <c r="F454" t="s">
        <v>3842</v>
      </c>
      <c r="G454" t="s">
        <v>2445</v>
      </c>
      <c r="H454" t="s">
        <v>4938</v>
      </c>
      <c r="I454">
        <v>5</v>
      </c>
      <c r="J454" t="s">
        <v>5031</v>
      </c>
      <c r="K454">
        <v>1</v>
      </c>
      <c r="L454" t="s">
        <v>805</v>
      </c>
      <c r="M454" t="s">
        <v>511</v>
      </c>
      <c r="N454" t="s">
        <v>125</v>
      </c>
      <c r="O454" t="s">
        <v>506</v>
      </c>
      <c r="P454" t="s">
        <v>8</v>
      </c>
      <c r="Q454" t="s">
        <v>4570</v>
      </c>
      <c r="R454" t="s">
        <v>4940</v>
      </c>
      <c r="S454" t="s">
        <v>195</v>
      </c>
      <c r="T454" t="s">
        <v>4570</v>
      </c>
      <c r="U454" t="s">
        <v>4570</v>
      </c>
      <c r="V454" t="s">
        <v>4496</v>
      </c>
      <c r="W454" t="s">
        <v>4570</v>
      </c>
      <c r="X454" t="s">
        <v>5592</v>
      </c>
      <c r="Y454" t="s">
        <v>5593</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4943</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5034</v>
      </c>
      <c r="BG454" t="s">
        <v>5048</v>
      </c>
      <c r="BH454" t="s">
        <v>4947</v>
      </c>
      <c r="BI454" t="s">
        <v>195</v>
      </c>
      <c r="BJ454" t="s">
        <v>195</v>
      </c>
      <c r="BK454" t="s">
        <v>5552</v>
      </c>
      <c r="BL454" t="s">
        <v>5594</v>
      </c>
      <c r="BM454" t="s">
        <v>4949</v>
      </c>
      <c r="BN454" t="s">
        <v>5553</v>
      </c>
      <c r="BO454" t="s">
        <v>4950</v>
      </c>
      <c r="BP454" s="440" t="str">
        <f t="shared" si="7"/>
        <v>WA.2378.EBD.952.101.D.524114</v>
      </c>
    </row>
    <row r="455" spans="1:68">
      <c r="A455" t="s">
        <v>4935</v>
      </c>
      <c r="B455" t="s">
        <v>4936</v>
      </c>
      <c r="C455" t="s">
        <v>4937</v>
      </c>
      <c r="D455" t="s">
        <v>3795</v>
      </c>
      <c r="E455" t="s">
        <v>197</v>
      </c>
      <c r="F455" t="s">
        <v>3842</v>
      </c>
      <c r="G455" t="s">
        <v>2445</v>
      </c>
      <c r="H455" t="s">
        <v>4938</v>
      </c>
      <c r="I455">
        <v>5</v>
      </c>
      <c r="J455" t="s">
        <v>5031</v>
      </c>
      <c r="K455">
        <v>1</v>
      </c>
      <c r="L455" t="s">
        <v>805</v>
      </c>
      <c r="M455" t="s">
        <v>511</v>
      </c>
      <c r="N455" t="s">
        <v>125</v>
      </c>
      <c r="O455" t="s">
        <v>506</v>
      </c>
      <c r="P455" t="s">
        <v>8</v>
      </c>
      <c r="Q455" t="s">
        <v>4570</v>
      </c>
      <c r="R455" t="s">
        <v>4940</v>
      </c>
      <c r="S455" t="s">
        <v>195</v>
      </c>
      <c r="T455" t="s">
        <v>4570</v>
      </c>
      <c r="U455" t="s">
        <v>4570</v>
      </c>
      <c r="V455" t="s">
        <v>4951</v>
      </c>
      <c r="W455" t="s">
        <v>4496</v>
      </c>
      <c r="X455" t="s">
        <v>5595</v>
      </c>
      <c r="Y455" t="s">
        <v>5596</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4943</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5034</v>
      </c>
      <c r="BG455" t="s">
        <v>5048</v>
      </c>
      <c r="BH455" t="s">
        <v>4947</v>
      </c>
      <c r="BI455" t="s">
        <v>195</v>
      </c>
      <c r="BJ455" t="s">
        <v>195</v>
      </c>
      <c r="BK455" t="s">
        <v>5552</v>
      </c>
      <c r="BL455" t="s">
        <v>5597</v>
      </c>
      <c r="BM455" t="s">
        <v>4949</v>
      </c>
      <c r="BN455" t="s">
        <v>5553</v>
      </c>
      <c r="BO455" t="s">
        <v>4950</v>
      </c>
      <c r="BP455" s="440" t="str">
        <f t="shared" si="7"/>
        <v>WA.2378.EBD.952.101.D.524114</v>
      </c>
    </row>
    <row r="456" spans="1:68">
      <c r="A456" t="s">
        <v>4935</v>
      </c>
      <c r="B456" t="s">
        <v>4936</v>
      </c>
      <c r="C456" t="s">
        <v>4937</v>
      </c>
      <c r="D456" t="s">
        <v>3795</v>
      </c>
      <c r="E456" t="s">
        <v>197</v>
      </c>
      <c r="F456" t="s">
        <v>3842</v>
      </c>
      <c r="G456" t="s">
        <v>2445</v>
      </c>
      <c r="H456" t="s">
        <v>4938</v>
      </c>
      <c r="I456">
        <v>5</v>
      </c>
      <c r="J456" t="s">
        <v>5031</v>
      </c>
      <c r="K456">
        <v>1</v>
      </c>
      <c r="L456" t="s">
        <v>805</v>
      </c>
      <c r="M456" t="s">
        <v>511</v>
      </c>
      <c r="N456" t="s">
        <v>125</v>
      </c>
      <c r="O456" t="s">
        <v>506</v>
      </c>
      <c r="P456" t="s">
        <v>8</v>
      </c>
      <c r="Q456" t="s">
        <v>4570</v>
      </c>
      <c r="R456" t="s">
        <v>4940</v>
      </c>
      <c r="S456" t="s">
        <v>195</v>
      </c>
      <c r="T456" t="s">
        <v>4570</v>
      </c>
      <c r="U456" t="s">
        <v>4570</v>
      </c>
      <c r="V456" t="s">
        <v>5001</v>
      </c>
      <c r="W456" t="s">
        <v>4951</v>
      </c>
      <c r="X456" t="s">
        <v>5598</v>
      </c>
      <c r="Y456" t="s">
        <v>5599</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4943</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5034</v>
      </c>
      <c r="BG456" t="s">
        <v>5048</v>
      </c>
      <c r="BH456" t="s">
        <v>4947</v>
      </c>
      <c r="BI456" t="s">
        <v>195</v>
      </c>
      <c r="BJ456" t="s">
        <v>195</v>
      </c>
      <c r="BK456" t="s">
        <v>5552</v>
      </c>
      <c r="BL456" t="s">
        <v>5600</v>
      </c>
      <c r="BM456" t="s">
        <v>4949</v>
      </c>
      <c r="BN456" t="s">
        <v>5553</v>
      </c>
      <c r="BO456" t="s">
        <v>4950</v>
      </c>
      <c r="BP456" s="440" t="str">
        <f t="shared" si="7"/>
        <v>WA.2378.EBD.952.101.D.524114</v>
      </c>
    </row>
    <row r="457" spans="1:68">
      <c r="A457" t="s">
        <v>4935</v>
      </c>
      <c r="B457" t="s">
        <v>4936</v>
      </c>
      <c r="C457" t="s">
        <v>4937</v>
      </c>
      <c r="D457" t="s">
        <v>3795</v>
      </c>
      <c r="E457" t="s">
        <v>197</v>
      </c>
      <c r="F457" t="s">
        <v>3842</v>
      </c>
      <c r="G457" t="s">
        <v>2445</v>
      </c>
      <c r="H457" t="s">
        <v>4938</v>
      </c>
      <c r="I457">
        <v>5</v>
      </c>
      <c r="J457" t="s">
        <v>5054</v>
      </c>
      <c r="K457">
        <v>2</v>
      </c>
      <c r="L457" t="s">
        <v>1081</v>
      </c>
      <c r="M457" t="s">
        <v>509</v>
      </c>
      <c r="N457" t="s">
        <v>166</v>
      </c>
      <c r="O457" t="s">
        <v>506</v>
      </c>
      <c r="P457" t="s">
        <v>8</v>
      </c>
      <c r="Q457" t="s">
        <v>4570</v>
      </c>
      <c r="R457" t="s">
        <v>4940</v>
      </c>
      <c r="S457" t="s">
        <v>195</v>
      </c>
      <c r="T457" t="s">
        <v>4570</v>
      </c>
      <c r="U457" t="s">
        <v>4570</v>
      </c>
      <c r="V457" t="s">
        <v>4496</v>
      </c>
      <c r="W457" t="s">
        <v>4570</v>
      </c>
      <c r="X457" t="s">
        <v>5601</v>
      </c>
      <c r="Y457" t="s">
        <v>5602</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4943</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5073</v>
      </c>
      <c r="BG457" t="s">
        <v>5084</v>
      </c>
      <c r="BH457" t="s">
        <v>4947</v>
      </c>
      <c r="BI457" t="s">
        <v>195</v>
      </c>
      <c r="BJ457" t="s">
        <v>195</v>
      </c>
      <c r="BK457" t="s">
        <v>5552</v>
      </c>
      <c r="BL457" t="s">
        <v>5603</v>
      </c>
      <c r="BM457" t="s">
        <v>4949</v>
      </c>
      <c r="BN457" t="s">
        <v>5553</v>
      </c>
      <c r="BO457" t="s">
        <v>4950</v>
      </c>
      <c r="BP457" s="440" t="str">
        <f t="shared" si="7"/>
        <v>WA.2378.EBD.953.102.C.524114</v>
      </c>
    </row>
    <row r="458" spans="1:68">
      <c r="A458" t="s">
        <v>4935</v>
      </c>
      <c r="B458" t="s">
        <v>4936</v>
      </c>
      <c r="C458" t="s">
        <v>4937</v>
      </c>
      <c r="D458" t="s">
        <v>3795</v>
      </c>
      <c r="E458" t="s">
        <v>197</v>
      </c>
      <c r="F458" t="s">
        <v>3842</v>
      </c>
      <c r="G458" t="s">
        <v>2445</v>
      </c>
      <c r="H458" t="s">
        <v>4938</v>
      </c>
      <c r="I458">
        <v>5</v>
      </c>
      <c r="J458" t="s">
        <v>5054</v>
      </c>
      <c r="K458">
        <v>2</v>
      </c>
      <c r="L458" t="s">
        <v>1081</v>
      </c>
      <c r="M458" t="s">
        <v>509</v>
      </c>
      <c r="N458" t="s">
        <v>166</v>
      </c>
      <c r="O458" t="s">
        <v>506</v>
      </c>
      <c r="P458" t="s">
        <v>8</v>
      </c>
      <c r="Q458" t="s">
        <v>4570</v>
      </c>
      <c r="R458" t="s">
        <v>4940</v>
      </c>
      <c r="S458" t="s">
        <v>195</v>
      </c>
      <c r="T458" t="s">
        <v>4570</v>
      </c>
      <c r="U458" t="s">
        <v>4570</v>
      </c>
      <c r="V458" t="s">
        <v>4951</v>
      </c>
      <c r="W458" t="s">
        <v>4496</v>
      </c>
      <c r="X458" t="s">
        <v>5604</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4943</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5073</v>
      </c>
      <c r="BG458" t="s">
        <v>5084</v>
      </c>
      <c r="BH458" t="s">
        <v>4947</v>
      </c>
      <c r="BI458" t="s">
        <v>195</v>
      </c>
      <c r="BJ458" t="s">
        <v>195</v>
      </c>
      <c r="BK458" t="s">
        <v>5552</v>
      </c>
      <c r="BL458" t="s">
        <v>5546</v>
      </c>
      <c r="BM458" t="s">
        <v>4949</v>
      </c>
      <c r="BN458" t="s">
        <v>5553</v>
      </c>
      <c r="BO458" t="s">
        <v>4950</v>
      </c>
      <c r="BP458" s="440" t="str">
        <f t="shared" si="7"/>
        <v>WA.2378.EBD.953.102.C.524114</v>
      </c>
    </row>
    <row r="459" spans="1:68">
      <c r="A459" t="s">
        <v>4935</v>
      </c>
      <c r="B459" t="s">
        <v>4936</v>
      </c>
      <c r="C459" t="s">
        <v>4937</v>
      </c>
      <c r="D459" t="s">
        <v>3795</v>
      </c>
      <c r="E459" t="s">
        <v>197</v>
      </c>
      <c r="F459" t="s">
        <v>3842</v>
      </c>
      <c r="G459" t="s">
        <v>2445</v>
      </c>
      <c r="H459" t="s">
        <v>4938</v>
      </c>
      <c r="I459">
        <v>5</v>
      </c>
      <c r="J459" t="s">
        <v>5054</v>
      </c>
      <c r="K459">
        <v>2</v>
      </c>
      <c r="L459" t="s">
        <v>1081</v>
      </c>
      <c r="M459" t="s">
        <v>511</v>
      </c>
      <c r="N459" t="s">
        <v>167</v>
      </c>
      <c r="O459" t="s">
        <v>506</v>
      </c>
      <c r="P459" t="s">
        <v>8</v>
      </c>
      <c r="Q459" t="s">
        <v>4570</v>
      </c>
      <c r="R459" t="s">
        <v>4940</v>
      </c>
      <c r="S459" t="s">
        <v>195</v>
      </c>
      <c r="T459" t="s">
        <v>4570</v>
      </c>
      <c r="U459" t="s">
        <v>4570</v>
      </c>
      <c r="V459" t="s">
        <v>4496</v>
      </c>
      <c r="W459" t="s">
        <v>4570</v>
      </c>
      <c r="X459" t="s">
        <v>5605</v>
      </c>
      <c r="Y459" t="s">
        <v>5543</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4943</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5073</v>
      </c>
      <c r="BG459" t="s">
        <v>5101</v>
      </c>
      <c r="BH459" t="s">
        <v>4947</v>
      </c>
      <c r="BI459" t="s">
        <v>195</v>
      </c>
      <c r="BJ459" t="s">
        <v>195</v>
      </c>
      <c r="BK459" t="s">
        <v>5552</v>
      </c>
      <c r="BL459" t="s">
        <v>5544</v>
      </c>
      <c r="BM459" t="s">
        <v>4949</v>
      </c>
      <c r="BN459" t="s">
        <v>5553</v>
      </c>
      <c r="BO459" t="s">
        <v>4950</v>
      </c>
      <c r="BP459" s="440" t="str">
        <f t="shared" si="7"/>
        <v>WA.2378.EBD.953.102.D.524114</v>
      </c>
    </row>
    <row r="460" spans="1:68">
      <c r="A460" t="s">
        <v>4935</v>
      </c>
      <c r="B460" t="s">
        <v>4936</v>
      </c>
      <c r="C460" t="s">
        <v>4937</v>
      </c>
      <c r="D460" t="s">
        <v>3795</v>
      </c>
      <c r="E460" t="s">
        <v>197</v>
      </c>
      <c r="F460" t="s">
        <v>3842</v>
      </c>
      <c r="G460" t="s">
        <v>2445</v>
      </c>
      <c r="H460" t="s">
        <v>4938</v>
      </c>
      <c r="I460">
        <v>5</v>
      </c>
      <c r="J460" t="s">
        <v>5054</v>
      </c>
      <c r="K460">
        <v>2</v>
      </c>
      <c r="L460" t="s">
        <v>1081</v>
      </c>
      <c r="M460" t="s">
        <v>511</v>
      </c>
      <c r="N460" t="s">
        <v>167</v>
      </c>
      <c r="O460" t="s">
        <v>506</v>
      </c>
      <c r="P460" t="s">
        <v>8</v>
      </c>
      <c r="Q460" t="s">
        <v>4570</v>
      </c>
      <c r="R460" t="s">
        <v>4940</v>
      </c>
      <c r="S460" t="s">
        <v>195</v>
      </c>
      <c r="T460" t="s">
        <v>4570</v>
      </c>
      <c r="U460" t="s">
        <v>4570</v>
      </c>
      <c r="V460" t="s">
        <v>4951</v>
      </c>
      <c r="W460" t="s">
        <v>4496</v>
      </c>
      <c r="X460" t="s">
        <v>5606</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4943</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5073</v>
      </c>
      <c r="BG460" t="s">
        <v>5101</v>
      </c>
      <c r="BH460" t="s">
        <v>4947</v>
      </c>
      <c r="BI460" t="s">
        <v>195</v>
      </c>
      <c r="BJ460" t="s">
        <v>195</v>
      </c>
      <c r="BK460" t="s">
        <v>5552</v>
      </c>
      <c r="BL460" t="s">
        <v>5546</v>
      </c>
      <c r="BM460" t="s">
        <v>4949</v>
      </c>
      <c r="BN460" t="s">
        <v>5553</v>
      </c>
      <c r="BO460" t="s">
        <v>4950</v>
      </c>
      <c r="BP460" s="440" t="str">
        <f t="shared" si="7"/>
        <v>WA.2378.EBD.953.102.D.524114</v>
      </c>
    </row>
    <row r="461" spans="1:68">
      <c r="A461" t="s">
        <v>5010</v>
      </c>
      <c r="B461" t="s">
        <v>4936</v>
      </c>
      <c r="C461" t="s">
        <v>4937</v>
      </c>
      <c r="D461" t="s">
        <v>3795</v>
      </c>
      <c r="E461" t="s">
        <v>197</v>
      </c>
      <c r="F461" t="s">
        <v>3842</v>
      </c>
      <c r="G461" t="s">
        <v>2445</v>
      </c>
      <c r="H461" t="s">
        <v>4938</v>
      </c>
      <c r="I461">
        <v>5</v>
      </c>
      <c r="J461" t="s">
        <v>5031</v>
      </c>
      <c r="K461">
        <v>1</v>
      </c>
      <c r="L461" t="s">
        <v>805</v>
      </c>
      <c r="M461" t="s">
        <v>8</v>
      </c>
      <c r="N461" t="s">
        <v>122</v>
      </c>
      <c r="O461" t="s">
        <v>506</v>
      </c>
      <c r="P461" t="s">
        <v>8</v>
      </c>
      <c r="Q461" t="s">
        <v>4570</v>
      </c>
      <c r="R461" t="s">
        <v>4940</v>
      </c>
      <c r="S461" t="s">
        <v>195</v>
      </c>
      <c r="T461" t="s">
        <v>4570</v>
      </c>
      <c r="U461" t="s">
        <v>4570</v>
      </c>
      <c r="V461" t="s">
        <v>4496</v>
      </c>
      <c r="W461" t="s">
        <v>4570</v>
      </c>
      <c r="X461" t="s">
        <v>5580</v>
      </c>
      <c r="Y461" t="s">
        <v>5581</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5011</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5034</v>
      </c>
      <c r="BG461" t="s">
        <v>5192</v>
      </c>
      <c r="BH461" t="s">
        <v>4947</v>
      </c>
      <c r="BI461" t="s">
        <v>195</v>
      </c>
      <c r="BJ461" t="s">
        <v>195</v>
      </c>
      <c r="BK461" t="s">
        <v>5552</v>
      </c>
      <c r="BL461" t="s">
        <v>5582</v>
      </c>
      <c r="BM461" t="s">
        <v>4949</v>
      </c>
      <c r="BN461" t="s">
        <v>5553</v>
      </c>
      <c r="BO461" t="s">
        <v>4950</v>
      </c>
      <c r="BP461" s="440" t="str">
        <f t="shared" si="7"/>
        <v>WA.2378.EBD.952.101.A.524114</v>
      </c>
    </row>
    <row r="462" spans="1:68">
      <c r="A462" t="s">
        <v>5010</v>
      </c>
      <c r="B462" t="s">
        <v>4936</v>
      </c>
      <c r="C462" t="s">
        <v>4937</v>
      </c>
      <c r="D462" t="s">
        <v>3795</v>
      </c>
      <c r="E462" t="s">
        <v>197</v>
      </c>
      <c r="F462" t="s">
        <v>3842</v>
      </c>
      <c r="G462" t="s">
        <v>2445</v>
      </c>
      <c r="H462" t="s">
        <v>4938</v>
      </c>
      <c r="I462">
        <v>5</v>
      </c>
      <c r="J462" t="s">
        <v>5031</v>
      </c>
      <c r="K462">
        <v>1</v>
      </c>
      <c r="L462" t="s">
        <v>805</v>
      </c>
      <c r="M462" t="s">
        <v>8</v>
      </c>
      <c r="N462" t="s">
        <v>122</v>
      </c>
      <c r="O462" t="s">
        <v>506</v>
      </c>
      <c r="P462" t="s">
        <v>8</v>
      </c>
      <c r="Q462" t="s">
        <v>4570</v>
      </c>
      <c r="R462" t="s">
        <v>4940</v>
      </c>
      <c r="S462" t="s">
        <v>195</v>
      </c>
      <c r="T462" t="s">
        <v>4570</v>
      </c>
      <c r="U462" t="s">
        <v>4570</v>
      </c>
      <c r="V462" t="s">
        <v>4951</v>
      </c>
      <c r="W462" t="s">
        <v>4496</v>
      </c>
      <c r="X462" t="s">
        <v>5583</v>
      </c>
      <c r="Y462" t="s">
        <v>5584</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5011</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5034</v>
      </c>
      <c r="BG462" t="s">
        <v>5192</v>
      </c>
      <c r="BH462" t="s">
        <v>4947</v>
      </c>
      <c r="BI462" t="s">
        <v>195</v>
      </c>
      <c r="BJ462" t="s">
        <v>195</v>
      </c>
      <c r="BK462" t="s">
        <v>5552</v>
      </c>
      <c r="BL462" t="s">
        <v>5585</v>
      </c>
      <c r="BM462" t="s">
        <v>4949</v>
      </c>
      <c r="BN462" t="s">
        <v>5553</v>
      </c>
      <c r="BO462" t="s">
        <v>4950</v>
      </c>
      <c r="BP462" s="440" t="str">
        <f t="shared" si="7"/>
        <v>WA.2378.EBD.952.101.A.524114</v>
      </c>
    </row>
    <row r="463" spans="1:68">
      <c r="A463" t="s">
        <v>5010</v>
      </c>
      <c r="B463" t="s">
        <v>4936</v>
      </c>
      <c r="C463" t="s">
        <v>4937</v>
      </c>
      <c r="D463" t="s">
        <v>3795</v>
      </c>
      <c r="E463" t="s">
        <v>197</v>
      </c>
      <c r="F463" t="s">
        <v>3842</v>
      </c>
      <c r="G463" t="s">
        <v>2445</v>
      </c>
      <c r="H463" t="s">
        <v>4938</v>
      </c>
      <c r="I463">
        <v>5</v>
      </c>
      <c r="J463" t="s">
        <v>5031</v>
      </c>
      <c r="K463">
        <v>1</v>
      </c>
      <c r="L463" t="s">
        <v>805</v>
      </c>
      <c r="M463" t="s">
        <v>508</v>
      </c>
      <c r="N463" t="s">
        <v>123</v>
      </c>
      <c r="O463" t="s">
        <v>506</v>
      </c>
      <c r="P463" t="s">
        <v>8</v>
      </c>
      <c r="Q463" t="s">
        <v>4570</v>
      </c>
      <c r="R463" t="s">
        <v>4940</v>
      </c>
      <c r="S463" t="s">
        <v>195</v>
      </c>
      <c r="T463" t="s">
        <v>4570</v>
      </c>
      <c r="U463" t="s">
        <v>4570</v>
      </c>
      <c r="V463" t="s">
        <v>4496</v>
      </c>
      <c r="W463" t="s">
        <v>4570</v>
      </c>
      <c r="X463" t="s">
        <v>5586</v>
      </c>
      <c r="Y463" t="s">
        <v>5587</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5011</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5034</v>
      </c>
      <c r="BG463" t="s">
        <v>5035</v>
      </c>
      <c r="BH463" t="s">
        <v>4947</v>
      </c>
      <c r="BI463" t="s">
        <v>195</v>
      </c>
      <c r="BJ463" t="s">
        <v>195</v>
      </c>
      <c r="BK463" t="s">
        <v>5552</v>
      </c>
      <c r="BL463" t="s">
        <v>5588</v>
      </c>
      <c r="BM463" t="s">
        <v>4949</v>
      </c>
      <c r="BN463" t="s">
        <v>5553</v>
      </c>
      <c r="BO463" t="s">
        <v>4950</v>
      </c>
      <c r="BP463" s="440" t="str">
        <f t="shared" si="7"/>
        <v>WA.2378.EBD.952.101.B.524114</v>
      </c>
    </row>
    <row r="464" spans="1:68">
      <c r="A464" t="s">
        <v>5010</v>
      </c>
      <c r="B464" t="s">
        <v>4936</v>
      </c>
      <c r="C464" t="s">
        <v>4937</v>
      </c>
      <c r="D464" t="s">
        <v>3795</v>
      </c>
      <c r="E464" t="s">
        <v>197</v>
      </c>
      <c r="F464" t="s">
        <v>3842</v>
      </c>
      <c r="G464" t="s">
        <v>2445</v>
      </c>
      <c r="H464" t="s">
        <v>4938</v>
      </c>
      <c r="I464">
        <v>5</v>
      </c>
      <c r="J464" t="s">
        <v>5031</v>
      </c>
      <c r="K464">
        <v>1</v>
      </c>
      <c r="L464" t="s">
        <v>805</v>
      </c>
      <c r="M464" t="s">
        <v>508</v>
      </c>
      <c r="N464" t="s">
        <v>123</v>
      </c>
      <c r="O464" t="s">
        <v>506</v>
      </c>
      <c r="P464" t="s">
        <v>8</v>
      </c>
      <c r="Q464" t="s">
        <v>4570</v>
      </c>
      <c r="R464" t="s">
        <v>4940</v>
      </c>
      <c r="S464" t="s">
        <v>195</v>
      </c>
      <c r="T464" t="s">
        <v>4570</v>
      </c>
      <c r="U464" t="s">
        <v>4570</v>
      </c>
      <c r="V464" t="s">
        <v>4951</v>
      </c>
      <c r="W464" t="s">
        <v>4496</v>
      </c>
      <c r="X464" t="s">
        <v>5589</v>
      </c>
      <c r="Y464" t="s">
        <v>5590</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5011</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5034</v>
      </c>
      <c r="BG464" t="s">
        <v>5035</v>
      </c>
      <c r="BH464" t="s">
        <v>4947</v>
      </c>
      <c r="BI464" t="s">
        <v>195</v>
      </c>
      <c r="BJ464" t="s">
        <v>195</v>
      </c>
      <c r="BK464" t="s">
        <v>5552</v>
      </c>
      <c r="BL464" t="s">
        <v>5591</v>
      </c>
      <c r="BM464" t="s">
        <v>4949</v>
      </c>
      <c r="BN464" t="s">
        <v>5553</v>
      </c>
      <c r="BO464" t="s">
        <v>4950</v>
      </c>
      <c r="BP464" s="440" t="str">
        <f t="shared" si="7"/>
        <v>WA.2378.EBD.952.101.B.524114</v>
      </c>
    </row>
    <row r="465" spans="1:68">
      <c r="A465" t="s">
        <v>5010</v>
      </c>
      <c r="B465" t="s">
        <v>4936</v>
      </c>
      <c r="C465" t="s">
        <v>4937</v>
      </c>
      <c r="D465" t="s">
        <v>3795</v>
      </c>
      <c r="E465" t="s">
        <v>197</v>
      </c>
      <c r="F465" t="s">
        <v>3842</v>
      </c>
      <c r="G465" t="s">
        <v>2445</v>
      </c>
      <c r="H465" t="s">
        <v>4938</v>
      </c>
      <c r="I465">
        <v>5</v>
      </c>
      <c r="J465" t="s">
        <v>5031</v>
      </c>
      <c r="K465">
        <v>1</v>
      </c>
      <c r="L465" t="s">
        <v>805</v>
      </c>
      <c r="M465" t="s">
        <v>511</v>
      </c>
      <c r="N465" t="s">
        <v>125</v>
      </c>
      <c r="O465" t="s">
        <v>506</v>
      </c>
      <c r="P465" t="s">
        <v>8</v>
      </c>
      <c r="Q465" t="s">
        <v>4570</v>
      </c>
      <c r="R465" t="s">
        <v>4940</v>
      </c>
      <c r="S465" t="s">
        <v>195</v>
      </c>
      <c r="T465" t="s">
        <v>4570</v>
      </c>
      <c r="U465" t="s">
        <v>4570</v>
      </c>
      <c r="V465" t="s">
        <v>4496</v>
      </c>
      <c r="W465" t="s">
        <v>4570</v>
      </c>
      <c r="X465" t="s">
        <v>5607</v>
      </c>
      <c r="Y465" t="s">
        <v>5608</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5011</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5034</v>
      </c>
      <c r="BG465" t="s">
        <v>5048</v>
      </c>
      <c r="BH465" t="s">
        <v>4947</v>
      </c>
      <c r="BI465" t="s">
        <v>195</v>
      </c>
      <c r="BJ465" t="s">
        <v>195</v>
      </c>
      <c r="BK465" t="s">
        <v>5552</v>
      </c>
      <c r="BL465" t="s">
        <v>5609</v>
      </c>
      <c r="BM465" t="s">
        <v>4949</v>
      </c>
      <c r="BN465" t="s">
        <v>5553</v>
      </c>
      <c r="BO465" t="s">
        <v>4950</v>
      </c>
      <c r="BP465" s="440" t="str">
        <f t="shared" si="7"/>
        <v>WA.2378.EBD.952.101.D.524114</v>
      </c>
    </row>
    <row r="466" spans="1:68">
      <c r="A466" t="s">
        <v>5010</v>
      </c>
      <c r="B466" t="s">
        <v>4936</v>
      </c>
      <c r="C466" t="s">
        <v>4937</v>
      </c>
      <c r="D466" t="s">
        <v>3795</v>
      </c>
      <c r="E466" t="s">
        <v>197</v>
      </c>
      <c r="F466" t="s">
        <v>3842</v>
      </c>
      <c r="G466" t="s">
        <v>2445</v>
      </c>
      <c r="H466" t="s">
        <v>4938</v>
      </c>
      <c r="I466">
        <v>5</v>
      </c>
      <c r="J466" t="s">
        <v>5031</v>
      </c>
      <c r="K466">
        <v>1</v>
      </c>
      <c r="L466" t="s">
        <v>805</v>
      </c>
      <c r="M466" t="s">
        <v>511</v>
      </c>
      <c r="N466" t="s">
        <v>125</v>
      </c>
      <c r="O466" t="s">
        <v>506</v>
      </c>
      <c r="P466" t="s">
        <v>8</v>
      </c>
      <c r="Q466" t="s">
        <v>4570</v>
      </c>
      <c r="R466" t="s">
        <v>4940</v>
      </c>
      <c r="S466" t="s">
        <v>195</v>
      </c>
      <c r="T466" t="s">
        <v>4570</v>
      </c>
      <c r="U466" t="s">
        <v>4570</v>
      </c>
      <c r="V466" t="s">
        <v>4951</v>
      </c>
      <c r="W466" t="s">
        <v>4496</v>
      </c>
      <c r="X466" t="s">
        <v>5592</v>
      </c>
      <c r="Y466" t="s">
        <v>5610</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5011</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5034</v>
      </c>
      <c r="BG466" t="s">
        <v>5048</v>
      </c>
      <c r="BH466" t="s">
        <v>4947</v>
      </c>
      <c r="BI466" t="s">
        <v>195</v>
      </c>
      <c r="BJ466" t="s">
        <v>195</v>
      </c>
      <c r="BK466" t="s">
        <v>5552</v>
      </c>
      <c r="BL466" t="s">
        <v>5611</v>
      </c>
      <c r="BM466" t="s">
        <v>4949</v>
      </c>
      <c r="BN466" t="s">
        <v>5553</v>
      </c>
      <c r="BO466" t="s">
        <v>4950</v>
      </c>
      <c r="BP466" s="440" t="str">
        <f t="shared" si="7"/>
        <v>WA.2378.EBD.952.101.D.524114</v>
      </c>
    </row>
    <row r="467" spans="1:68">
      <c r="A467" t="s">
        <v>5010</v>
      </c>
      <c r="B467" t="s">
        <v>4936</v>
      </c>
      <c r="C467" t="s">
        <v>4937</v>
      </c>
      <c r="D467" t="s">
        <v>3795</v>
      </c>
      <c r="E467" t="s">
        <v>197</v>
      </c>
      <c r="F467" t="s">
        <v>3842</v>
      </c>
      <c r="G467" t="s">
        <v>2445</v>
      </c>
      <c r="H467" t="s">
        <v>4938</v>
      </c>
      <c r="I467">
        <v>5</v>
      </c>
      <c r="J467" t="s">
        <v>5031</v>
      </c>
      <c r="K467">
        <v>1</v>
      </c>
      <c r="L467" t="s">
        <v>805</v>
      </c>
      <c r="M467" t="s">
        <v>511</v>
      </c>
      <c r="N467" t="s">
        <v>125</v>
      </c>
      <c r="O467" t="s">
        <v>506</v>
      </c>
      <c r="P467" t="s">
        <v>8</v>
      </c>
      <c r="Q467" t="s">
        <v>4570</v>
      </c>
      <c r="R467" t="s">
        <v>4940</v>
      </c>
      <c r="S467" t="s">
        <v>195</v>
      </c>
      <c r="T467" t="s">
        <v>4570</v>
      </c>
      <c r="U467" t="s">
        <v>4570</v>
      </c>
      <c r="V467" t="s">
        <v>5001</v>
      </c>
      <c r="W467" t="s">
        <v>4951</v>
      </c>
      <c r="X467" t="s">
        <v>5595</v>
      </c>
      <c r="Y467" t="s">
        <v>5596</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5011</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5034</v>
      </c>
      <c r="BG467" t="s">
        <v>5048</v>
      </c>
      <c r="BH467" t="s">
        <v>4947</v>
      </c>
      <c r="BI467" t="s">
        <v>195</v>
      </c>
      <c r="BJ467" t="s">
        <v>195</v>
      </c>
      <c r="BK467" t="s">
        <v>5552</v>
      </c>
      <c r="BL467" t="s">
        <v>5612</v>
      </c>
      <c r="BM467" t="s">
        <v>4949</v>
      </c>
      <c r="BN467" t="s">
        <v>5553</v>
      </c>
      <c r="BO467" t="s">
        <v>4950</v>
      </c>
      <c r="BP467" s="440" t="str">
        <f t="shared" si="7"/>
        <v>WA.2378.EBD.952.101.D.524114</v>
      </c>
    </row>
    <row r="468" spans="1:68">
      <c r="A468" t="s">
        <v>5010</v>
      </c>
      <c r="B468" t="s">
        <v>4936</v>
      </c>
      <c r="C468" t="s">
        <v>4937</v>
      </c>
      <c r="D468" t="s">
        <v>3795</v>
      </c>
      <c r="E468" t="s">
        <v>197</v>
      </c>
      <c r="F468" t="s">
        <v>3842</v>
      </c>
      <c r="G468" t="s">
        <v>2445</v>
      </c>
      <c r="H468" t="s">
        <v>4938</v>
      </c>
      <c r="I468">
        <v>5</v>
      </c>
      <c r="J468" t="s">
        <v>5031</v>
      </c>
      <c r="K468">
        <v>1</v>
      </c>
      <c r="L468" t="s">
        <v>805</v>
      </c>
      <c r="M468" t="s">
        <v>511</v>
      </c>
      <c r="N468" t="s">
        <v>125</v>
      </c>
      <c r="O468" t="s">
        <v>506</v>
      </c>
      <c r="P468" t="s">
        <v>8</v>
      </c>
      <c r="Q468" t="s">
        <v>4570</v>
      </c>
      <c r="R468" t="s">
        <v>4940</v>
      </c>
      <c r="S468" t="s">
        <v>195</v>
      </c>
      <c r="T468" t="s">
        <v>4570</v>
      </c>
      <c r="U468" t="s">
        <v>4570</v>
      </c>
      <c r="V468" t="s">
        <v>5092</v>
      </c>
      <c r="W468" t="s">
        <v>5001</v>
      </c>
      <c r="X468" t="s">
        <v>5598</v>
      </c>
      <c r="Y468" t="s">
        <v>5599</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5011</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5034</v>
      </c>
      <c r="BG468" t="s">
        <v>5048</v>
      </c>
      <c r="BH468" t="s">
        <v>4947</v>
      </c>
      <c r="BI468" t="s">
        <v>195</v>
      </c>
      <c r="BJ468" t="s">
        <v>195</v>
      </c>
      <c r="BK468" t="s">
        <v>5552</v>
      </c>
      <c r="BL468" t="s">
        <v>5613</v>
      </c>
      <c r="BM468" t="s">
        <v>4949</v>
      </c>
      <c r="BN468" t="s">
        <v>5553</v>
      </c>
      <c r="BO468" t="s">
        <v>4950</v>
      </c>
      <c r="BP468" s="440" t="str">
        <f t="shared" si="7"/>
        <v>WA.2378.EBD.952.101.D.524114</v>
      </c>
    </row>
    <row r="469" spans="1:68">
      <c r="A469" t="s">
        <v>5010</v>
      </c>
      <c r="B469" t="s">
        <v>4936</v>
      </c>
      <c r="C469" t="s">
        <v>4937</v>
      </c>
      <c r="D469" t="s">
        <v>3795</v>
      </c>
      <c r="E469" t="s">
        <v>197</v>
      </c>
      <c r="F469" t="s">
        <v>3842</v>
      </c>
      <c r="G469" t="s">
        <v>2445</v>
      </c>
      <c r="H469" t="s">
        <v>4938</v>
      </c>
      <c r="I469">
        <v>5</v>
      </c>
      <c r="J469" t="s">
        <v>5054</v>
      </c>
      <c r="K469">
        <v>2</v>
      </c>
      <c r="L469" t="s">
        <v>1081</v>
      </c>
      <c r="M469" t="s">
        <v>509</v>
      </c>
      <c r="N469" t="s">
        <v>166</v>
      </c>
      <c r="O469" t="s">
        <v>506</v>
      </c>
      <c r="P469" t="s">
        <v>8</v>
      </c>
      <c r="Q469" t="s">
        <v>4570</v>
      </c>
      <c r="R469" t="s">
        <v>4940</v>
      </c>
      <c r="S469" t="s">
        <v>195</v>
      </c>
      <c r="T469" t="s">
        <v>4570</v>
      </c>
      <c r="U469" t="s">
        <v>4570</v>
      </c>
      <c r="V469" t="s">
        <v>4496</v>
      </c>
      <c r="W469" t="s">
        <v>4570</v>
      </c>
      <c r="X469" t="s">
        <v>5601</v>
      </c>
      <c r="Y469" t="s">
        <v>5602</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5011</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5073</v>
      </c>
      <c r="BG469" t="s">
        <v>5084</v>
      </c>
      <c r="BH469" t="s">
        <v>4947</v>
      </c>
      <c r="BI469" t="s">
        <v>195</v>
      </c>
      <c r="BJ469" t="s">
        <v>195</v>
      </c>
      <c r="BK469" t="s">
        <v>5552</v>
      </c>
      <c r="BL469" t="s">
        <v>5603</v>
      </c>
      <c r="BM469" t="s">
        <v>4949</v>
      </c>
      <c r="BN469" t="s">
        <v>5553</v>
      </c>
      <c r="BO469" t="s">
        <v>4950</v>
      </c>
      <c r="BP469" s="440" t="str">
        <f t="shared" si="7"/>
        <v>WA.2378.EBD.953.102.C.524114</v>
      </c>
    </row>
    <row r="470" spans="1:68">
      <c r="A470" t="s">
        <v>5010</v>
      </c>
      <c r="B470" t="s">
        <v>4936</v>
      </c>
      <c r="C470" t="s">
        <v>4937</v>
      </c>
      <c r="D470" t="s">
        <v>3795</v>
      </c>
      <c r="E470" t="s">
        <v>197</v>
      </c>
      <c r="F470" t="s">
        <v>3842</v>
      </c>
      <c r="G470" t="s">
        <v>2445</v>
      </c>
      <c r="H470" t="s">
        <v>4938</v>
      </c>
      <c r="I470">
        <v>5</v>
      </c>
      <c r="J470" t="s">
        <v>5054</v>
      </c>
      <c r="K470">
        <v>2</v>
      </c>
      <c r="L470" t="s">
        <v>1081</v>
      </c>
      <c r="M470" t="s">
        <v>509</v>
      </c>
      <c r="N470" t="s">
        <v>166</v>
      </c>
      <c r="O470" t="s">
        <v>506</v>
      </c>
      <c r="P470" t="s">
        <v>8</v>
      </c>
      <c r="Q470" t="s">
        <v>4570</v>
      </c>
      <c r="R470" t="s">
        <v>4940</v>
      </c>
      <c r="S470" t="s">
        <v>195</v>
      </c>
      <c r="T470" t="s">
        <v>4570</v>
      </c>
      <c r="U470" t="s">
        <v>4570</v>
      </c>
      <c r="V470" t="s">
        <v>4951</v>
      </c>
      <c r="W470" t="s">
        <v>4496</v>
      </c>
      <c r="X470" t="s">
        <v>5604</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5011</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5073</v>
      </c>
      <c r="BG470" t="s">
        <v>5084</v>
      </c>
      <c r="BH470" t="s">
        <v>4947</v>
      </c>
      <c r="BI470" t="s">
        <v>195</v>
      </c>
      <c r="BJ470" t="s">
        <v>195</v>
      </c>
      <c r="BK470" t="s">
        <v>5552</v>
      </c>
      <c r="BL470" t="s">
        <v>5546</v>
      </c>
      <c r="BM470" t="s">
        <v>4949</v>
      </c>
      <c r="BN470" t="s">
        <v>5553</v>
      </c>
      <c r="BO470" t="s">
        <v>4950</v>
      </c>
      <c r="BP470" s="440" t="str">
        <f t="shared" si="7"/>
        <v>WA.2378.EBD.953.102.C.524114</v>
      </c>
    </row>
    <row r="471" spans="1:68">
      <c r="A471" t="s">
        <v>5010</v>
      </c>
      <c r="B471" t="s">
        <v>4936</v>
      </c>
      <c r="C471" t="s">
        <v>4937</v>
      </c>
      <c r="D471" t="s">
        <v>3795</v>
      </c>
      <c r="E471" t="s">
        <v>197</v>
      </c>
      <c r="F471" t="s">
        <v>3842</v>
      </c>
      <c r="G471" t="s">
        <v>2445</v>
      </c>
      <c r="H471" t="s">
        <v>4938</v>
      </c>
      <c r="I471">
        <v>5</v>
      </c>
      <c r="J471" t="s">
        <v>5054</v>
      </c>
      <c r="K471">
        <v>2</v>
      </c>
      <c r="L471" t="s">
        <v>1081</v>
      </c>
      <c r="M471" t="s">
        <v>511</v>
      </c>
      <c r="N471" t="s">
        <v>167</v>
      </c>
      <c r="O471" t="s">
        <v>506</v>
      </c>
      <c r="P471" t="s">
        <v>8</v>
      </c>
      <c r="Q471" t="s">
        <v>4570</v>
      </c>
      <c r="R471" t="s">
        <v>4940</v>
      </c>
      <c r="S471" t="s">
        <v>195</v>
      </c>
      <c r="T471" t="s">
        <v>4570</v>
      </c>
      <c r="U471" t="s">
        <v>4570</v>
      </c>
      <c r="V471" t="s">
        <v>4496</v>
      </c>
      <c r="W471" t="s">
        <v>4570</v>
      </c>
      <c r="X471" t="s">
        <v>5605</v>
      </c>
      <c r="Y471" t="s">
        <v>5543</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5011</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5073</v>
      </c>
      <c r="BG471" t="s">
        <v>5101</v>
      </c>
      <c r="BH471" t="s">
        <v>4947</v>
      </c>
      <c r="BI471" t="s">
        <v>195</v>
      </c>
      <c r="BJ471" t="s">
        <v>195</v>
      </c>
      <c r="BK471" t="s">
        <v>5552</v>
      </c>
      <c r="BL471" t="s">
        <v>5544</v>
      </c>
      <c r="BM471" t="s">
        <v>4949</v>
      </c>
      <c r="BN471" t="s">
        <v>5553</v>
      </c>
      <c r="BO471" t="s">
        <v>4950</v>
      </c>
      <c r="BP471" s="440" t="str">
        <f t="shared" si="7"/>
        <v>WA.2378.EBD.953.102.D.524114</v>
      </c>
    </row>
    <row r="472" spans="1:68">
      <c r="A472" t="s">
        <v>5010</v>
      </c>
      <c r="B472" t="s">
        <v>4936</v>
      </c>
      <c r="C472" t="s">
        <v>4937</v>
      </c>
      <c r="D472" t="s">
        <v>3795</v>
      </c>
      <c r="E472" t="s">
        <v>197</v>
      </c>
      <c r="F472" t="s">
        <v>3842</v>
      </c>
      <c r="G472" t="s">
        <v>2445</v>
      </c>
      <c r="H472" t="s">
        <v>4938</v>
      </c>
      <c r="I472">
        <v>5</v>
      </c>
      <c r="J472" t="s">
        <v>5054</v>
      </c>
      <c r="K472">
        <v>2</v>
      </c>
      <c r="L472" t="s">
        <v>1081</v>
      </c>
      <c r="M472" t="s">
        <v>511</v>
      </c>
      <c r="N472" t="s">
        <v>167</v>
      </c>
      <c r="O472" t="s">
        <v>506</v>
      </c>
      <c r="P472" t="s">
        <v>8</v>
      </c>
      <c r="Q472" t="s">
        <v>4570</v>
      </c>
      <c r="R472" t="s">
        <v>4940</v>
      </c>
      <c r="S472" t="s">
        <v>195</v>
      </c>
      <c r="T472" t="s">
        <v>4570</v>
      </c>
      <c r="U472" t="s">
        <v>4570</v>
      </c>
      <c r="V472" t="s">
        <v>4951</v>
      </c>
      <c r="W472" t="s">
        <v>4496</v>
      </c>
      <c r="X472" t="s">
        <v>5606</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5011</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5073</v>
      </c>
      <c r="BG472" t="s">
        <v>5101</v>
      </c>
      <c r="BH472" t="s">
        <v>4947</v>
      </c>
      <c r="BI472" t="s">
        <v>195</v>
      </c>
      <c r="BJ472" t="s">
        <v>195</v>
      </c>
      <c r="BK472" t="s">
        <v>5552</v>
      </c>
      <c r="BL472" t="s">
        <v>5546</v>
      </c>
      <c r="BM472" t="s">
        <v>4949</v>
      </c>
      <c r="BN472" t="s">
        <v>5553</v>
      </c>
      <c r="BO472" t="s">
        <v>4950</v>
      </c>
      <c r="BP472" s="440" t="str">
        <f t="shared" si="7"/>
        <v>WA.2378.EBD.953.102.D.524114</v>
      </c>
    </row>
    <row r="473" spans="1:68">
      <c r="A473" t="s">
        <v>4935</v>
      </c>
      <c r="B473" t="s">
        <v>4936</v>
      </c>
      <c r="C473" t="s">
        <v>4937</v>
      </c>
      <c r="D473" t="s">
        <v>3795</v>
      </c>
      <c r="E473" t="s">
        <v>197</v>
      </c>
      <c r="F473" t="s">
        <v>3812</v>
      </c>
      <c r="G473" t="s">
        <v>820</v>
      </c>
      <c r="H473" t="s">
        <v>4938</v>
      </c>
      <c r="I473">
        <v>9</v>
      </c>
      <c r="J473" t="s">
        <v>4959</v>
      </c>
      <c r="K473">
        <v>2</v>
      </c>
      <c r="L473" t="s">
        <v>1111</v>
      </c>
      <c r="M473" t="s">
        <v>8</v>
      </c>
      <c r="N473" t="s">
        <v>72</v>
      </c>
      <c r="O473" t="s">
        <v>1129</v>
      </c>
      <c r="P473" t="s">
        <v>8</v>
      </c>
      <c r="Q473" t="s">
        <v>4570</v>
      </c>
      <c r="R473" t="s">
        <v>4940</v>
      </c>
      <c r="S473" t="s">
        <v>195</v>
      </c>
      <c r="T473" t="s">
        <v>4570</v>
      </c>
      <c r="U473" t="s">
        <v>4570</v>
      </c>
      <c r="V473" t="s">
        <v>4496</v>
      </c>
      <c r="W473" t="s">
        <v>4570</v>
      </c>
      <c r="X473" t="s">
        <v>5614</v>
      </c>
      <c r="Y473" t="s">
        <v>5615</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4943</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4967</v>
      </c>
      <c r="BG473" t="s">
        <v>4968</v>
      </c>
      <c r="BH473" t="s">
        <v>4947</v>
      </c>
      <c r="BI473" t="s">
        <v>195</v>
      </c>
      <c r="BJ473" t="s">
        <v>195</v>
      </c>
      <c r="BK473" t="s">
        <v>3870</v>
      </c>
      <c r="BL473" t="s">
        <v>5616</v>
      </c>
      <c r="BM473" t="s">
        <v>4949</v>
      </c>
      <c r="BN473" t="s">
        <v>5186</v>
      </c>
      <c r="BO473" t="s">
        <v>4950</v>
      </c>
      <c r="BP473" s="440" t="str">
        <f t="shared" si="7"/>
        <v>WA.2378.EBA.958.111.A.524211</v>
      </c>
    </row>
    <row r="474" spans="1:68">
      <c r="A474" t="s">
        <v>5010</v>
      </c>
      <c r="B474" t="s">
        <v>4936</v>
      </c>
      <c r="C474" t="s">
        <v>4937</v>
      </c>
      <c r="D474" t="s">
        <v>3795</v>
      </c>
      <c r="E474" t="s">
        <v>197</v>
      </c>
      <c r="F474" t="s">
        <v>3812</v>
      </c>
      <c r="G474" t="s">
        <v>820</v>
      </c>
      <c r="H474" t="s">
        <v>4938</v>
      </c>
      <c r="I474">
        <v>9</v>
      </c>
      <c r="J474" t="s">
        <v>4959</v>
      </c>
      <c r="K474">
        <v>2</v>
      </c>
      <c r="L474" t="s">
        <v>1111</v>
      </c>
      <c r="M474" t="s">
        <v>8</v>
      </c>
      <c r="N474" t="s">
        <v>72</v>
      </c>
      <c r="O474" t="s">
        <v>1129</v>
      </c>
      <c r="P474" t="s">
        <v>8</v>
      </c>
      <c r="Q474" t="s">
        <v>4570</v>
      </c>
      <c r="R474" t="s">
        <v>4940</v>
      </c>
      <c r="S474" t="s">
        <v>195</v>
      </c>
      <c r="T474" t="s">
        <v>4570</v>
      </c>
      <c r="U474" t="s">
        <v>4570</v>
      </c>
      <c r="V474" t="s">
        <v>4496</v>
      </c>
      <c r="W474" t="s">
        <v>4570</v>
      </c>
      <c r="X474" t="s">
        <v>5614</v>
      </c>
      <c r="Y474" t="s">
        <v>5615</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5011</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4967</v>
      </c>
      <c r="BG474" t="s">
        <v>4968</v>
      </c>
      <c r="BH474" t="s">
        <v>4947</v>
      </c>
      <c r="BI474" t="s">
        <v>195</v>
      </c>
      <c r="BJ474" t="s">
        <v>195</v>
      </c>
      <c r="BK474" t="s">
        <v>3870</v>
      </c>
      <c r="BL474" t="s">
        <v>5616</v>
      </c>
      <c r="BM474" t="s">
        <v>4949</v>
      </c>
      <c r="BN474" t="s">
        <v>5186</v>
      </c>
      <c r="BO474" t="s">
        <v>4950</v>
      </c>
      <c r="BP474" s="440" t="str">
        <f t="shared" si="7"/>
        <v>WA.2378.EBA.958.111.A.524211</v>
      </c>
    </row>
    <row r="475" spans="1:68">
      <c r="A475" t="s">
        <v>4935</v>
      </c>
      <c r="B475" t="s">
        <v>4936</v>
      </c>
      <c r="C475" t="s">
        <v>4937</v>
      </c>
      <c r="D475" t="s">
        <v>3795</v>
      </c>
      <c r="E475" t="s">
        <v>197</v>
      </c>
      <c r="F475" t="s">
        <v>3812</v>
      </c>
      <c r="G475" t="s">
        <v>820</v>
      </c>
      <c r="H475" t="s">
        <v>4938</v>
      </c>
      <c r="I475">
        <v>9</v>
      </c>
      <c r="J475" t="s">
        <v>4939</v>
      </c>
      <c r="K475">
        <v>1</v>
      </c>
      <c r="L475" t="s">
        <v>805</v>
      </c>
      <c r="M475" t="s">
        <v>8</v>
      </c>
      <c r="N475" t="s">
        <v>972</v>
      </c>
      <c r="O475" t="s">
        <v>512</v>
      </c>
      <c r="P475" t="s">
        <v>8</v>
      </c>
      <c r="Q475" t="s">
        <v>4570</v>
      </c>
      <c r="R475" t="s">
        <v>4940</v>
      </c>
      <c r="S475" t="s">
        <v>195</v>
      </c>
      <c r="T475" t="s">
        <v>4570</v>
      </c>
      <c r="U475" t="s">
        <v>4570</v>
      </c>
      <c r="V475" t="s">
        <v>4496</v>
      </c>
      <c r="W475" t="s">
        <v>4570</v>
      </c>
      <c r="X475" t="s">
        <v>5617</v>
      </c>
      <c r="Y475" t="s">
        <v>5618</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4943</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4944</v>
      </c>
      <c r="BF475" t="s">
        <v>4945</v>
      </c>
      <c r="BG475" t="s">
        <v>4946</v>
      </c>
      <c r="BH475" t="s">
        <v>4947</v>
      </c>
      <c r="BI475" t="s">
        <v>195</v>
      </c>
      <c r="BJ475" t="s">
        <v>195</v>
      </c>
      <c r="BK475" t="s">
        <v>3821</v>
      </c>
      <c r="BL475" t="s">
        <v>5619</v>
      </c>
      <c r="BM475" t="s">
        <v>4949</v>
      </c>
      <c r="BN475" t="s">
        <v>5439</v>
      </c>
      <c r="BO475" t="s">
        <v>5620</v>
      </c>
      <c r="BP475" s="440" t="str">
        <f t="shared" si="7"/>
        <v>WA.2378.EBA.957.101.A.521241</v>
      </c>
    </row>
    <row r="476" spans="1:68">
      <c r="A476" t="s">
        <v>4935</v>
      </c>
      <c r="B476" t="s">
        <v>4936</v>
      </c>
      <c r="C476" t="s">
        <v>4937</v>
      </c>
      <c r="D476" t="s">
        <v>3795</v>
      </c>
      <c r="E476" t="s">
        <v>197</v>
      </c>
      <c r="F476" t="s">
        <v>3812</v>
      </c>
      <c r="G476" t="s">
        <v>820</v>
      </c>
      <c r="H476" t="s">
        <v>4938</v>
      </c>
      <c r="I476">
        <v>9</v>
      </c>
      <c r="J476" t="s">
        <v>4959</v>
      </c>
      <c r="K476">
        <v>2</v>
      </c>
      <c r="L476" t="s">
        <v>805</v>
      </c>
      <c r="M476" t="s">
        <v>8</v>
      </c>
      <c r="N476" t="s">
        <v>1020</v>
      </c>
      <c r="O476" t="s">
        <v>512</v>
      </c>
      <c r="P476" t="s">
        <v>8</v>
      </c>
      <c r="Q476" t="s">
        <v>4570</v>
      </c>
      <c r="R476" t="s">
        <v>4940</v>
      </c>
      <c r="S476" t="s">
        <v>195</v>
      </c>
      <c r="T476" t="s">
        <v>4570</v>
      </c>
      <c r="U476" t="s">
        <v>4570</v>
      </c>
      <c r="V476" t="s">
        <v>4496</v>
      </c>
      <c r="W476" t="s">
        <v>4570</v>
      </c>
      <c r="X476" t="s">
        <v>5621</v>
      </c>
      <c r="Y476" t="s">
        <v>5622</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4943</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4962</v>
      </c>
      <c r="BG476" t="s">
        <v>4963</v>
      </c>
      <c r="BH476" t="s">
        <v>4947</v>
      </c>
      <c r="BI476" t="s">
        <v>195</v>
      </c>
      <c r="BJ476" t="s">
        <v>195</v>
      </c>
      <c r="BK476" t="s">
        <v>3821</v>
      </c>
      <c r="BL476" t="s">
        <v>5623</v>
      </c>
      <c r="BM476" t="s">
        <v>4949</v>
      </c>
      <c r="BN476" t="s">
        <v>5439</v>
      </c>
      <c r="BO476" t="s">
        <v>5620</v>
      </c>
      <c r="BP476" s="440" t="str">
        <f t="shared" si="7"/>
        <v>WA.2378.EBA.958.101.A.521241</v>
      </c>
    </row>
    <row r="477" spans="1:68">
      <c r="A477" t="s">
        <v>4935</v>
      </c>
      <c r="B477" t="s">
        <v>4936</v>
      </c>
      <c r="C477" t="s">
        <v>4937</v>
      </c>
      <c r="D477" t="s">
        <v>3795</v>
      </c>
      <c r="E477" t="s">
        <v>197</v>
      </c>
      <c r="F477" t="s">
        <v>3812</v>
      </c>
      <c r="G477" t="s">
        <v>820</v>
      </c>
      <c r="H477" t="s">
        <v>4938</v>
      </c>
      <c r="I477">
        <v>9</v>
      </c>
      <c r="J477" t="s">
        <v>4959</v>
      </c>
      <c r="K477">
        <v>2</v>
      </c>
      <c r="L477" t="s">
        <v>805</v>
      </c>
      <c r="M477" t="s">
        <v>8</v>
      </c>
      <c r="N477" t="s">
        <v>1020</v>
      </c>
      <c r="O477" t="s">
        <v>512</v>
      </c>
      <c r="P477" t="s">
        <v>8</v>
      </c>
      <c r="Q477" t="s">
        <v>4570</v>
      </c>
      <c r="R477" t="s">
        <v>4940</v>
      </c>
      <c r="S477" t="s">
        <v>195</v>
      </c>
      <c r="T477" t="s">
        <v>4570</v>
      </c>
      <c r="U477" t="s">
        <v>4570</v>
      </c>
      <c r="V477" t="s">
        <v>4951</v>
      </c>
      <c r="W477" t="s">
        <v>4496</v>
      </c>
      <c r="X477" t="s">
        <v>5624</v>
      </c>
      <c r="Y477" t="s">
        <v>5625</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4943</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4962</v>
      </c>
      <c r="BG477" t="s">
        <v>4963</v>
      </c>
      <c r="BH477" t="s">
        <v>4947</v>
      </c>
      <c r="BI477" t="s">
        <v>195</v>
      </c>
      <c r="BJ477" t="s">
        <v>195</v>
      </c>
      <c r="BK477" t="s">
        <v>3821</v>
      </c>
      <c r="BL477" t="s">
        <v>5626</v>
      </c>
      <c r="BM477" t="s">
        <v>4949</v>
      </c>
      <c r="BN477" t="s">
        <v>5439</v>
      </c>
      <c r="BO477" t="s">
        <v>5620</v>
      </c>
      <c r="BP477" s="440" t="str">
        <f t="shared" si="7"/>
        <v>WA.2378.EBA.958.101.A.521241</v>
      </c>
    </row>
    <row r="478" spans="1:68">
      <c r="A478" t="s">
        <v>4935</v>
      </c>
      <c r="B478" t="s">
        <v>4936</v>
      </c>
      <c r="C478" t="s">
        <v>4937</v>
      </c>
      <c r="D478" t="s">
        <v>3795</v>
      </c>
      <c r="E478" t="s">
        <v>197</v>
      </c>
      <c r="F478" t="s">
        <v>3812</v>
      </c>
      <c r="G478" t="s">
        <v>820</v>
      </c>
      <c r="H478" t="s">
        <v>4938</v>
      </c>
      <c r="I478">
        <v>9</v>
      </c>
      <c r="J478" t="s">
        <v>4959</v>
      </c>
      <c r="K478">
        <v>2</v>
      </c>
      <c r="L478" t="s">
        <v>1111</v>
      </c>
      <c r="M478" t="s">
        <v>508</v>
      </c>
      <c r="N478" t="s">
        <v>74</v>
      </c>
      <c r="O478" t="s">
        <v>512</v>
      </c>
      <c r="P478" t="s">
        <v>8</v>
      </c>
      <c r="Q478" t="s">
        <v>4570</v>
      </c>
      <c r="R478" t="s">
        <v>4940</v>
      </c>
      <c r="S478" t="s">
        <v>195</v>
      </c>
      <c r="T478" t="s">
        <v>4570</v>
      </c>
      <c r="U478" t="s">
        <v>4570</v>
      </c>
      <c r="V478" t="s">
        <v>4496</v>
      </c>
      <c r="W478" t="s">
        <v>4570</v>
      </c>
      <c r="X478" t="s">
        <v>5627</v>
      </c>
      <c r="Y478" t="s">
        <v>5628</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4943</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4967</v>
      </c>
      <c r="BG478" t="s">
        <v>4972</v>
      </c>
      <c r="BH478" t="s">
        <v>4947</v>
      </c>
      <c r="BI478" t="s">
        <v>195</v>
      </c>
      <c r="BJ478" t="s">
        <v>195</v>
      </c>
      <c r="BK478" t="s">
        <v>3821</v>
      </c>
      <c r="BL478" t="s">
        <v>5629</v>
      </c>
      <c r="BM478" t="s">
        <v>4949</v>
      </c>
      <c r="BN478" t="s">
        <v>5439</v>
      </c>
      <c r="BO478" t="s">
        <v>5620</v>
      </c>
      <c r="BP478" s="440" t="str">
        <f t="shared" si="7"/>
        <v>WA.2378.EBA.958.111.B.521241</v>
      </c>
    </row>
    <row r="479" spans="1:68">
      <c r="A479" t="s">
        <v>4935</v>
      </c>
      <c r="B479" t="s">
        <v>4936</v>
      </c>
      <c r="C479" t="s">
        <v>4937</v>
      </c>
      <c r="D479" t="s">
        <v>3795</v>
      </c>
      <c r="E479" t="s">
        <v>197</v>
      </c>
      <c r="F479" t="s">
        <v>3812</v>
      </c>
      <c r="G479" t="s">
        <v>820</v>
      </c>
      <c r="H479" t="s">
        <v>4938</v>
      </c>
      <c r="I479">
        <v>9</v>
      </c>
      <c r="J479" t="s">
        <v>4974</v>
      </c>
      <c r="K479">
        <v>1</v>
      </c>
      <c r="L479" t="s">
        <v>805</v>
      </c>
      <c r="M479" t="s">
        <v>8</v>
      </c>
      <c r="N479" t="s">
        <v>159</v>
      </c>
      <c r="O479" t="s">
        <v>512</v>
      </c>
      <c r="P479" t="s">
        <v>8</v>
      </c>
      <c r="Q479" t="s">
        <v>4570</v>
      </c>
      <c r="R479" t="s">
        <v>4940</v>
      </c>
      <c r="S479" t="s">
        <v>195</v>
      </c>
      <c r="T479" t="s">
        <v>4570</v>
      </c>
      <c r="U479" t="s">
        <v>4570</v>
      </c>
      <c r="V479" t="s">
        <v>4496</v>
      </c>
      <c r="W479" t="s">
        <v>4570</v>
      </c>
      <c r="X479" t="s">
        <v>5630</v>
      </c>
      <c r="Y479" t="s">
        <v>5622</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4943</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4977</v>
      </c>
      <c r="BF479" t="s">
        <v>4978</v>
      </c>
      <c r="BG479" t="s">
        <v>4979</v>
      </c>
      <c r="BH479" t="s">
        <v>4947</v>
      </c>
      <c r="BI479" t="s">
        <v>195</v>
      </c>
      <c r="BJ479" t="s">
        <v>195</v>
      </c>
      <c r="BK479" t="s">
        <v>3821</v>
      </c>
      <c r="BL479" t="s">
        <v>5623</v>
      </c>
      <c r="BM479" t="s">
        <v>4949</v>
      </c>
      <c r="BN479" t="s">
        <v>5439</v>
      </c>
      <c r="BO479" t="s">
        <v>5620</v>
      </c>
      <c r="BP479" s="440" t="str">
        <f t="shared" si="7"/>
        <v>WA.2378.EBA.960.101.A.521241</v>
      </c>
    </row>
    <row r="480" spans="1:68">
      <c r="A480" t="s">
        <v>4935</v>
      </c>
      <c r="B480" t="s">
        <v>4936</v>
      </c>
      <c r="C480" t="s">
        <v>4937</v>
      </c>
      <c r="D480" t="s">
        <v>3795</v>
      </c>
      <c r="E480" t="s">
        <v>197</v>
      </c>
      <c r="F480" t="s">
        <v>3812</v>
      </c>
      <c r="G480" t="s">
        <v>820</v>
      </c>
      <c r="H480" t="s">
        <v>4938</v>
      </c>
      <c r="I480">
        <v>9</v>
      </c>
      <c r="J480" t="s">
        <v>4994</v>
      </c>
      <c r="K480">
        <v>2</v>
      </c>
      <c r="L480" t="s">
        <v>805</v>
      </c>
      <c r="M480" t="s">
        <v>8</v>
      </c>
      <c r="N480" t="s">
        <v>1541</v>
      </c>
      <c r="O480" t="s">
        <v>512</v>
      </c>
      <c r="P480" t="s">
        <v>8</v>
      </c>
      <c r="Q480" t="s">
        <v>4570</v>
      </c>
      <c r="R480" t="s">
        <v>4940</v>
      </c>
      <c r="S480" t="s">
        <v>195</v>
      </c>
      <c r="T480" t="s">
        <v>4570</v>
      </c>
      <c r="U480" t="s">
        <v>4570</v>
      </c>
      <c r="V480" t="s">
        <v>4496</v>
      </c>
      <c r="W480" t="s">
        <v>4570</v>
      </c>
      <c r="X480" t="s">
        <v>5631</v>
      </c>
      <c r="Y480" t="s">
        <v>5632</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4943</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4997</v>
      </c>
      <c r="BF480" t="s">
        <v>4998</v>
      </c>
      <c r="BG480" t="s">
        <v>4999</v>
      </c>
      <c r="BH480" t="s">
        <v>4947</v>
      </c>
      <c r="BI480" t="s">
        <v>195</v>
      </c>
      <c r="BJ480" t="s">
        <v>195</v>
      </c>
      <c r="BK480" t="s">
        <v>3821</v>
      </c>
      <c r="BL480" t="s">
        <v>5633</v>
      </c>
      <c r="BM480" t="s">
        <v>4949</v>
      </c>
      <c r="BN480" t="s">
        <v>5439</v>
      </c>
      <c r="BO480" t="s">
        <v>5620</v>
      </c>
      <c r="BP480" s="440" t="str">
        <f t="shared" si="7"/>
        <v>WA.2378.EBA.963.101.A.521241</v>
      </c>
    </row>
    <row r="481" spans="1:68">
      <c r="A481" t="s">
        <v>5010</v>
      </c>
      <c r="B481" t="s">
        <v>4936</v>
      </c>
      <c r="C481" t="s">
        <v>4937</v>
      </c>
      <c r="D481" t="s">
        <v>3795</v>
      </c>
      <c r="E481" t="s">
        <v>197</v>
      </c>
      <c r="F481" t="s">
        <v>3812</v>
      </c>
      <c r="G481" t="s">
        <v>820</v>
      </c>
      <c r="H481" t="s">
        <v>4938</v>
      </c>
      <c r="I481">
        <v>9</v>
      </c>
      <c r="J481" t="s">
        <v>4939</v>
      </c>
      <c r="K481">
        <v>1</v>
      </c>
      <c r="L481" t="s">
        <v>805</v>
      </c>
      <c r="M481" t="s">
        <v>8</v>
      </c>
      <c r="N481" t="s">
        <v>972</v>
      </c>
      <c r="O481" t="s">
        <v>512</v>
      </c>
      <c r="P481" t="s">
        <v>8</v>
      </c>
      <c r="Q481" t="s">
        <v>4570</v>
      </c>
      <c r="R481" t="s">
        <v>4940</v>
      </c>
      <c r="S481" t="s">
        <v>195</v>
      </c>
      <c r="T481" t="s">
        <v>4570</v>
      </c>
      <c r="U481" t="s">
        <v>4570</v>
      </c>
      <c r="V481" t="s">
        <v>4496</v>
      </c>
      <c r="W481" t="s">
        <v>4570</v>
      </c>
      <c r="X481" t="s">
        <v>5617</v>
      </c>
      <c r="Y481" t="s">
        <v>5618</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5011</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4944</v>
      </c>
      <c r="BF481" t="s">
        <v>4945</v>
      </c>
      <c r="BG481" t="s">
        <v>4946</v>
      </c>
      <c r="BH481" t="s">
        <v>4947</v>
      </c>
      <c r="BI481" t="s">
        <v>195</v>
      </c>
      <c r="BJ481" t="s">
        <v>195</v>
      </c>
      <c r="BK481" t="s">
        <v>3821</v>
      </c>
      <c r="BL481" t="s">
        <v>5619</v>
      </c>
      <c r="BM481" t="s">
        <v>4949</v>
      </c>
      <c r="BN481" t="s">
        <v>5439</v>
      </c>
      <c r="BO481" t="s">
        <v>5620</v>
      </c>
      <c r="BP481" s="440" t="str">
        <f t="shared" si="7"/>
        <v>WA.2378.EBA.957.101.A.521241</v>
      </c>
    </row>
    <row r="482" spans="1:68">
      <c r="A482" t="s">
        <v>5010</v>
      </c>
      <c r="B482" t="s">
        <v>4936</v>
      </c>
      <c r="C482" t="s">
        <v>4937</v>
      </c>
      <c r="D482" t="s">
        <v>3795</v>
      </c>
      <c r="E482" t="s">
        <v>197</v>
      </c>
      <c r="F482" t="s">
        <v>3812</v>
      </c>
      <c r="G482" t="s">
        <v>820</v>
      </c>
      <c r="H482" t="s">
        <v>4938</v>
      </c>
      <c r="I482">
        <v>9</v>
      </c>
      <c r="J482" t="s">
        <v>4959</v>
      </c>
      <c r="K482">
        <v>2</v>
      </c>
      <c r="L482" t="s">
        <v>805</v>
      </c>
      <c r="M482" t="s">
        <v>8</v>
      </c>
      <c r="N482" t="s">
        <v>1020</v>
      </c>
      <c r="O482" t="s">
        <v>512</v>
      </c>
      <c r="P482" t="s">
        <v>8</v>
      </c>
      <c r="Q482" t="s">
        <v>4570</v>
      </c>
      <c r="R482" t="s">
        <v>4940</v>
      </c>
      <c r="S482" t="s">
        <v>195</v>
      </c>
      <c r="T482" t="s">
        <v>4570</v>
      </c>
      <c r="U482" t="s">
        <v>4570</v>
      </c>
      <c r="V482" t="s">
        <v>4496</v>
      </c>
      <c r="W482" t="s">
        <v>4570</v>
      </c>
      <c r="X482" t="s">
        <v>5621</v>
      </c>
      <c r="Y482" t="s">
        <v>5622</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5011</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4962</v>
      </c>
      <c r="BG482" t="s">
        <v>4963</v>
      </c>
      <c r="BH482" t="s">
        <v>4947</v>
      </c>
      <c r="BI482" t="s">
        <v>195</v>
      </c>
      <c r="BJ482" t="s">
        <v>195</v>
      </c>
      <c r="BK482" t="s">
        <v>3821</v>
      </c>
      <c r="BL482" t="s">
        <v>5623</v>
      </c>
      <c r="BM482" t="s">
        <v>4949</v>
      </c>
      <c r="BN482" t="s">
        <v>5439</v>
      </c>
      <c r="BO482" t="s">
        <v>5620</v>
      </c>
      <c r="BP482" s="440" t="str">
        <f t="shared" si="7"/>
        <v>WA.2378.EBA.958.101.A.521241</v>
      </c>
    </row>
    <row r="483" spans="1:68">
      <c r="A483" t="s">
        <v>5010</v>
      </c>
      <c r="B483" t="s">
        <v>4936</v>
      </c>
      <c r="C483" t="s">
        <v>4937</v>
      </c>
      <c r="D483" t="s">
        <v>3795</v>
      </c>
      <c r="E483" t="s">
        <v>197</v>
      </c>
      <c r="F483" t="s">
        <v>3812</v>
      </c>
      <c r="G483" t="s">
        <v>820</v>
      </c>
      <c r="H483" t="s">
        <v>4938</v>
      </c>
      <c r="I483">
        <v>9</v>
      </c>
      <c r="J483" t="s">
        <v>4959</v>
      </c>
      <c r="K483">
        <v>2</v>
      </c>
      <c r="L483" t="s">
        <v>805</v>
      </c>
      <c r="M483" t="s">
        <v>8</v>
      </c>
      <c r="N483" t="s">
        <v>1020</v>
      </c>
      <c r="O483" t="s">
        <v>512</v>
      </c>
      <c r="P483" t="s">
        <v>8</v>
      </c>
      <c r="Q483" t="s">
        <v>4570</v>
      </c>
      <c r="R483" t="s">
        <v>4940</v>
      </c>
      <c r="S483" t="s">
        <v>195</v>
      </c>
      <c r="T483" t="s">
        <v>4570</v>
      </c>
      <c r="U483" t="s">
        <v>4570</v>
      </c>
      <c r="V483" t="s">
        <v>4951</v>
      </c>
      <c r="W483" t="s">
        <v>4496</v>
      </c>
      <c r="X483" t="s">
        <v>5624</v>
      </c>
      <c r="Y483" t="s">
        <v>5625</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5011</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4962</v>
      </c>
      <c r="BG483" t="s">
        <v>4963</v>
      </c>
      <c r="BH483" t="s">
        <v>4947</v>
      </c>
      <c r="BI483" t="s">
        <v>195</v>
      </c>
      <c r="BJ483" t="s">
        <v>195</v>
      </c>
      <c r="BK483" t="s">
        <v>3821</v>
      </c>
      <c r="BL483" t="s">
        <v>5626</v>
      </c>
      <c r="BM483" t="s">
        <v>4949</v>
      </c>
      <c r="BN483" t="s">
        <v>5439</v>
      </c>
      <c r="BO483" t="s">
        <v>5620</v>
      </c>
      <c r="BP483" s="440" t="str">
        <f t="shared" si="7"/>
        <v>WA.2378.EBA.958.101.A.521241</v>
      </c>
    </row>
    <row r="484" spans="1:68">
      <c r="A484" t="s">
        <v>5010</v>
      </c>
      <c r="B484" t="s">
        <v>4936</v>
      </c>
      <c r="C484" t="s">
        <v>4937</v>
      </c>
      <c r="D484" t="s">
        <v>3795</v>
      </c>
      <c r="E484" t="s">
        <v>197</v>
      </c>
      <c r="F484" t="s">
        <v>3812</v>
      </c>
      <c r="G484" t="s">
        <v>820</v>
      </c>
      <c r="H484" t="s">
        <v>4938</v>
      </c>
      <c r="I484">
        <v>9</v>
      </c>
      <c r="J484" t="s">
        <v>4959</v>
      </c>
      <c r="K484">
        <v>2</v>
      </c>
      <c r="L484" t="s">
        <v>1111</v>
      </c>
      <c r="M484" t="s">
        <v>508</v>
      </c>
      <c r="N484" t="s">
        <v>74</v>
      </c>
      <c r="O484" t="s">
        <v>512</v>
      </c>
      <c r="P484" t="s">
        <v>8</v>
      </c>
      <c r="Q484" t="s">
        <v>4570</v>
      </c>
      <c r="R484" t="s">
        <v>4940</v>
      </c>
      <c r="S484" t="s">
        <v>195</v>
      </c>
      <c r="T484" t="s">
        <v>4570</v>
      </c>
      <c r="U484" t="s">
        <v>4570</v>
      </c>
      <c r="V484" t="s">
        <v>4496</v>
      </c>
      <c r="W484" t="s">
        <v>4570</v>
      </c>
      <c r="X484" t="s">
        <v>5627</v>
      </c>
      <c r="Y484" t="s">
        <v>5628</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5011</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4967</v>
      </c>
      <c r="BG484" t="s">
        <v>4972</v>
      </c>
      <c r="BH484" t="s">
        <v>4947</v>
      </c>
      <c r="BI484" t="s">
        <v>195</v>
      </c>
      <c r="BJ484" t="s">
        <v>195</v>
      </c>
      <c r="BK484" t="s">
        <v>3821</v>
      </c>
      <c r="BL484" t="s">
        <v>5629</v>
      </c>
      <c r="BM484" t="s">
        <v>4949</v>
      </c>
      <c r="BN484" t="s">
        <v>5439</v>
      </c>
      <c r="BO484" t="s">
        <v>5620</v>
      </c>
      <c r="BP484" s="440" t="str">
        <f t="shared" si="7"/>
        <v>WA.2378.EBA.958.111.B.521241</v>
      </c>
    </row>
    <row r="485" spans="1:68">
      <c r="A485" t="s">
        <v>5010</v>
      </c>
      <c r="B485" t="s">
        <v>4936</v>
      </c>
      <c r="C485" t="s">
        <v>4937</v>
      </c>
      <c r="D485" t="s">
        <v>3795</v>
      </c>
      <c r="E485" t="s">
        <v>197</v>
      </c>
      <c r="F485" t="s">
        <v>3812</v>
      </c>
      <c r="G485" t="s">
        <v>820</v>
      </c>
      <c r="H485" t="s">
        <v>4938</v>
      </c>
      <c r="I485">
        <v>9</v>
      </c>
      <c r="J485" t="s">
        <v>4974</v>
      </c>
      <c r="K485">
        <v>1</v>
      </c>
      <c r="L485" t="s">
        <v>805</v>
      </c>
      <c r="M485" t="s">
        <v>8</v>
      </c>
      <c r="N485" t="s">
        <v>159</v>
      </c>
      <c r="O485" t="s">
        <v>512</v>
      </c>
      <c r="P485" t="s">
        <v>8</v>
      </c>
      <c r="Q485" t="s">
        <v>4570</v>
      </c>
      <c r="R485" t="s">
        <v>4940</v>
      </c>
      <c r="S485" t="s">
        <v>195</v>
      </c>
      <c r="T485" t="s">
        <v>4570</v>
      </c>
      <c r="U485" t="s">
        <v>4570</v>
      </c>
      <c r="V485" t="s">
        <v>4496</v>
      </c>
      <c r="W485" t="s">
        <v>4570</v>
      </c>
      <c r="X485" t="s">
        <v>5630</v>
      </c>
      <c r="Y485" t="s">
        <v>5622</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5011</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4977</v>
      </c>
      <c r="BF485" t="s">
        <v>4978</v>
      </c>
      <c r="BG485" t="s">
        <v>4979</v>
      </c>
      <c r="BH485" t="s">
        <v>4947</v>
      </c>
      <c r="BI485" t="s">
        <v>195</v>
      </c>
      <c r="BJ485" t="s">
        <v>195</v>
      </c>
      <c r="BK485" t="s">
        <v>3821</v>
      </c>
      <c r="BL485" t="s">
        <v>5623</v>
      </c>
      <c r="BM485" t="s">
        <v>4949</v>
      </c>
      <c r="BN485" t="s">
        <v>5439</v>
      </c>
      <c r="BO485" t="s">
        <v>5620</v>
      </c>
      <c r="BP485" s="440" t="str">
        <f t="shared" si="7"/>
        <v>WA.2378.EBA.960.101.A.521241</v>
      </c>
    </row>
    <row r="486" spans="1:68">
      <c r="A486" t="s">
        <v>5010</v>
      </c>
      <c r="B486" t="s">
        <v>4936</v>
      </c>
      <c r="C486" t="s">
        <v>4937</v>
      </c>
      <c r="D486" t="s">
        <v>3795</v>
      </c>
      <c r="E486" t="s">
        <v>197</v>
      </c>
      <c r="F486" t="s">
        <v>3812</v>
      </c>
      <c r="G486" t="s">
        <v>820</v>
      </c>
      <c r="H486" t="s">
        <v>4938</v>
      </c>
      <c r="I486">
        <v>9</v>
      </c>
      <c r="J486" t="s">
        <v>4994</v>
      </c>
      <c r="K486">
        <v>2</v>
      </c>
      <c r="L486" t="s">
        <v>805</v>
      </c>
      <c r="M486" t="s">
        <v>8</v>
      </c>
      <c r="N486" t="s">
        <v>1541</v>
      </c>
      <c r="O486" t="s">
        <v>512</v>
      </c>
      <c r="P486" t="s">
        <v>8</v>
      </c>
      <c r="Q486" t="s">
        <v>4570</v>
      </c>
      <c r="R486" t="s">
        <v>4940</v>
      </c>
      <c r="S486" t="s">
        <v>195</v>
      </c>
      <c r="T486" t="s">
        <v>4570</v>
      </c>
      <c r="U486" t="s">
        <v>4570</v>
      </c>
      <c r="V486" t="s">
        <v>4496</v>
      </c>
      <c r="W486" t="s">
        <v>4570</v>
      </c>
      <c r="X486" t="s">
        <v>5631</v>
      </c>
      <c r="Y486" t="s">
        <v>5632</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5011</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4997</v>
      </c>
      <c r="BF486" t="s">
        <v>4998</v>
      </c>
      <c r="BG486" t="s">
        <v>4999</v>
      </c>
      <c r="BH486" t="s">
        <v>4947</v>
      </c>
      <c r="BI486" t="s">
        <v>195</v>
      </c>
      <c r="BJ486" t="s">
        <v>195</v>
      </c>
      <c r="BK486" t="s">
        <v>3821</v>
      </c>
      <c r="BL486" t="s">
        <v>5633</v>
      </c>
      <c r="BM486" t="s">
        <v>4949</v>
      </c>
      <c r="BN486" t="s">
        <v>5439</v>
      </c>
      <c r="BO486" t="s">
        <v>5620</v>
      </c>
      <c r="BP486" s="440" t="str">
        <f t="shared" si="7"/>
        <v>WA.2378.EBA.963.101.A.521241</v>
      </c>
    </row>
    <row r="487" spans="1:68">
      <c r="A487" t="s">
        <v>4935</v>
      </c>
      <c r="B487" t="s">
        <v>4936</v>
      </c>
      <c r="C487" t="s">
        <v>4937</v>
      </c>
      <c r="D487" t="s">
        <v>3795</v>
      </c>
      <c r="E487" t="s">
        <v>197</v>
      </c>
      <c r="F487" t="s">
        <v>3861</v>
      </c>
      <c r="G487" t="s">
        <v>2290</v>
      </c>
      <c r="H487" t="s">
        <v>4938</v>
      </c>
      <c r="I487">
        <v>78</v>
      </c>
      <c r="J487" t="s">
        <v>5012</v>
      </c>
      <c r="K487">
        <v>78</v>
      </c>
      <c r="L487" t="s">
        <v>1081</v>
      </c>
      <c r="M487" t="s">
        <v>8</v>
      </c>
      <c r="N487" t="s">
        <v>156</v>
      </c>
      <c r="O487" t="s">
        <v>512</v>
      </c>
      <c r="P487" t="s">
        <v>8</v>
      </c>
      <c r="Q487" t="s">
        <v>4570</v>
      </c>
      <c r="R487" t="s">
        <v>4940</v>
      </c>
      <c r="S487" t="s">
        <v>195</v>
      </c>
      <c r="T487" t="s">
        <v>4570</v>
      </c>
      <c r="U487" t="s">
        <v>4570</v>
      </c>
      <c r="V487" t="s">
        <v>4496</v>
      </c>
      <c r="W487" t="s">
        <v>4570</v>
      </c>
      <c r="X487" t="s">
        <v>5634</v>
      </c>
      <c r="Y487" t="s">
        <v>5635</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4943</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5014</v>
      </c>
      <c r="BE487" t="s">
        <v>5015</v>
      </c>
      <c r="BF487" t="s">
        <v>5021</v>
      </c>
      <c r="BG487" t="s">
        <v>5022</v>
      </c>
      <c r="BH487" t="s">
        <v>4947</v>
      </c>
      <c r="BI487" t="s">
        <v>195</v>
      </c>
      <c r="BJ487" t="s">
        <v>195</v>
      </c>
      <c r="BK487" t="s">
        <v>3821</v>
      </c>
      <c r="BL487" t="s">
        <v>5636</v>
      </c>
      <c r="BM487" t="s">
        <v>4949</v>
      </c>
      <c r="BN487" t="s">
        <v>5439</v>
      </c>
      <c r="BO487" t="s">
        <v>5620</v>
      </c>
      <c r="BP487" s="440" t="str">
        <f t="shared" si="7"/>
        <v>WA.2378.EBC.954.102.A.521241</v>
      </c>
    </row>
    <row r="488" spans="1:68">
      <c r="A488" t="s">
        <v>4935</v>
      </c>
      <c r="B488" t="s">
        <v>4936</v>
      </c>
      <c r="C488" t="s">
        <v>4937</v>
      </c>
      <c r="D488" t="s">
        <v>3795</v>
      </c>
      <c r="E488" t="s">
        <v>197</v>
      </c>
      <c r="F488" t="s">
        <v>3861</v>
      </c>
      <c r="G488" t="s">
        <v>2290</v>
      </c>
      <c r="H488" t="s">
        <v>4938</v>
      </c>
      <c r="I488">
        <v>78</v>
      </c>
      <c r="J488" t="s">
        <v>5012</v>
      </c>
      <c r="K488">
        <v>78</v>
      </c>
      <c r="L488" t="s">
        <v>1081</v>
      </c>
      <c r="M488" t="s">
        <v>8</v>
      </c>
      <c r="N488" t="s">
        <v>156</v>
      </c>
      <c r="O488" t="s">
        <v>512</v>
      </c>
      <c r="P488" t="s">
        <v>8</v>
      </c>
      <c r="Q488" t="s">
        <v>4570</v>
      </c>
      <c r="R488" t="s">
        <v>4940</v>
      </c>
      <c r="S488" t="s">
        <v>195</v>
      </c>
      <c r="T488" t="s">
        <v>4570</v>
      </c>
      <c r="U488" t="s">
        <v>4570</v>
      </c>
      <c r="V488" t="s">
        <v>4951</v>
      </c>
      <c r="W488" t="s">
        <v>4496</v>
      </c>
      <c r="X488" t="s">
        <v>5637</v>
      </c>
      <c r="Y488" t="s">
        <v>5638</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4943</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5014</v>
      </c>
      <c r="BE488" t="s">
        <v>5015</v>
      </c>
      <c r="BF488" t="s">
        <v>5021</v>
      </c>
      <c r="BG488" t="s">
        <v>5022</v>
      </c>
      <c r="BH488" t="s">
        <v>4947</v>
      </c>
      <c r="BI488" t="s">
        <v>195</v>
      </c>
      <c r="BJ488" t="s">
        <v>195</v>
      </c>
      <c r="BK488" t="s">
        <v>3821</v>
      </c>
      <c r="BL488" t="s">
        <v>5639</v>
      </c>
      <c r="BM488" t="s">
        <v>4949</v>
      </c>
      <c r="BN488" t="s">
        <v>5439</v>
      </c>
      <c r="BO488" t="s">
        <v>5620</v>
      </c>
      <c r="BP488" s="440" t="str">
        <f t="shared" si="7"/>
        <v>WA.2378.EBC.954.102.A.521241</v>
      </c>
    </row>
    <row r="489" spans="1:68">
      <c r="A489" t="s">
        <v>4935</v>
      </c>
      <c r="B489" t="s">
        <v>4936</v>
      </c>
      <c r="C489" t="s">
        <v>4937</v>
      </c>
      <c r="D489" t="s">
        <v>3795</v>
      </c>
      <c r="E489" t="s">
        <v>197</v>
      </c>
      <c r="F489" t="s">
        <v>3861</v>
      </c>
      <c r="G489" t="s">
        <v>2290</v>
      </c>
      <c r="H489" t="s">
        <v>4938</v>
      </c>
      <c r="I489">
        <v>78</v>
      </c>
      <c r="J489" t="s">
        <v>5012</v>
      </c>
      <c r="K489">
        <v>78</v>
      </c>
      <c r="L489" t="s">
        <v>1098</v>
      </c>
      <c r="M489" t="s">
        <v>508</v>
      </c>
      <c r="N489" t="s">
        <v>2422</v>
      </c>
      <c r="O489" t="s">
        <v>512</v>
      </c>
      <c r="P489" t="s">
        <v>8</v>
      </c>
      <c r="Q489" t="s">
        <v>4570</v>
      </c>
      <c r="R489" t="s">
        <v>4940</v>
      </c>
      <c r="S489" t="s">
        <v>195</v>
      </c>
      <c r="T489" t="s">
        <v>4570</v>
      </c>
      <c r="U489" t="s">
        <v>4570</v>
      </c>
      <c r="V489" t="s">
        <v>4496</v>
      </c>
      <c r="W489" t="s">
        <v>4570</v>
      </c>
      <c r="X489" t="s">
        <v>5640</v>
      </c>
      <c r="Y489" t="s">
        <v>5641</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4943</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5014</v>
      </c>
      <c r="BE489" t="s">
        <v>5015</v>
      </c>
      <c r="BF489" t="s">
        <v>5027</v>
      </c>
      <c r="BG489" t="s">
        <v>5030</v>
      </c>
      <c r="BH489" t="s">
        <v>4947</v>
      </c>
      <c r="BI489" t="s">
        <v>195</v>
      </c>
      <c r="BJ489" t="s">
        <v>195</v>
      </c>
      <c r="BK489" t="s">
        <v>3821</v>
      </c>
      <c r="BL489" t="s">
        <v>5642</v>
      </c>
      <c r="BM489" t="s">
        <v>4949</v>
      </c>
      <c r="BN489" t="s">
        <v>5439</v>
      </c>
      <c r="BO489" t="s">
        <v>5620</v>
      </c>
      <c r="BP489" s="440" t="str">
        <f t="shared" si="7"/>
        <v>WA.2378.EBC.954.103.B.521241</v>
      </c>
    </row>
    <row r="490" spans="1:68">
      <c r="A490" t="s">
        <v>4935</v>
      </c>
      <c r="B490" t="s">
        <v>4936</v>
      </c>
      <c r="C490" t="s">
        <v>4937</v>
      </c>
      <c r="D490" t="s">
        <v>3795</v>
      </c>
      <c r="E490" t="s">
        <v>197</v>
      </c>
      <c r="F490" t="s">
        <v>3861</v>
      </c>
      <c r="G490" t="s">
        <v>2290</v>
      </c>
      <c r="H490" t="s">
        <v>4938</v>
      </c>
      <c r="I490">
        <v>78</v>
      </c>
      <c r="J490" t="s">
        <v>5012</v>
      </c>
      <c r="K490">
        <v>78</v>
      </c>
      <c r="L490" t="s">
        <v>1098</v>
      </c>
      <c r="M490" t="s">
        <v>508</v>
      </c>
      <c r="N490" t="s">
        <v>2422</v>
      </c>
      <c r="O490" t="s">
        <v>512</v>
      </c>
      <c r="P490" t="s">
        <v>8</v>
      </c>
      <c r="Q490" t="s">
        <v>4570</v>
      </c>
      <c r="R490" t="s">
        <v>4940</v>
      </c>
      <c r="S490" t="s">
        <v>195</v>
      </c>
      <c r="T490" t="s">
        <v>4570</v>
      </c>
      <c r="U490" t="s">
        <v>4570</v>
      </c>
      <c r="V490" t="s">
        <v>4951</v>
      </c>
      <c r="W490" t="s">
        <v>4496</v>
      </c>
      <c r="X490" t="s">
        <v>5643</v>
      </c>
      <c r="Y490" t="s">
        <v>5622</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4943</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5014</v>
      </c>
      <c r="BE490" t="s">
        <v>5015</v>
      </c>
      <c r="BF490" t="s">
        <v>5027</v>
      </c>
      <c r="BG490" t="s">
        <v>5030</v>
      </c>
      <c r="BH490" t="s">
        <v>4947</v>
      </c>
      <c r="BI490" t="s">
        <v>195</v>
      </c>
      <c r="BJ490" t="s">
        <v>195</v>
      </c>
      <c r="BK490" t="s">
        <v>3821</v>
      </c>
      <c r="BL490" t="s">
        <v>5644</v>
      </c>
      <c r="BM490" t="s">
        <v>4949</v>
      </c>
      <c r="BN490" t="s">
        <v>5439</v>
      </c>
      <c r="BO490" t="s">
        <v>5620</v>
      </c>
      <c r="BP490" s="440" t="str">
        <f t="shared" si="7"/>
        <v>WA.2378.EBC.954.103.B.521241</v>
      </c>
    </row>
    <row r="491" spans="1:68">
      <c r="A491" t="s">
        <v>5010</v>
      </c>
      <c r="B491" t="s">
        <v>4936</v>
      </c>
      <c r="C491" t="s">
        <v>4937</v>
      </c>
      <c r="D491" t="s">
        <v>3795</v>
      </c>
      <c r="E491" t="s">
        <v>197</v>
      </c>
      <c r="F491" t="s">
        <v>3861</v>
      </c>
      <c r="G491" t="s">
        <v>2290</v>
      </c>
      <c r="H491" t="s">
        <v>4938</v>
      </c>
      <c r="I491">
        <v>78</v>
      </c>
      <c r="J491" t="s">
        <v>5012</v>
      </c>
      <c r="K491">
        <v>78</v>
      </c>
      <c r="L491" t="s">
        <v>1081</v>
      </c>
      <c r="M491" t="s">
        <v>8</v>
      </c>
      <c r="N491" t="s">
        <v>156</v>
      </c>
      <c r="O491" t="s">
        <v>512</v>
      </c>
      <c r="P491" t="s">
        <v>8</v>
      </c>
      <c r="Q491" t="s">
        <v>4570</v>
      </c>
      <c r="R491" t="s">
        <v>4940</v>
      </c>
      <c r="S491" t="s">
        <v>195</v>
      </c>
      <c r="T491" t="s">
        <v>4570</v>
      </c>
      <c r="U491" t="s">
        <v>4570</v>
      </c>
      <c r="V491" t="s">
        <v>4496</v>
      </c>
      <c r="W491" t="s">
        <v>4570</v>
      </c>
      <c r="X491" t="s">
        <v>5634</v>
      </c>
      <c r="Y491" t="s">
        <v>5635</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5011</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5014</v>
      </c>
      <c r="BE491" t="s">
        <v>5015</v>
      </c>
      <c r="BF491" t="s">
        <v>5021</v>
      </c>
      <c r="BG491" t="s">
        <v>5022</v>
      </c>
      <c r="BH491" t="s">
        <v>4947</v>
      </c>
      <c r="BI491" t="s">
        <v>195</v>
      </c>
      <c r="BJ491" t="s">
        <v>195</v>
      </c>
      <c r="BK491" t="s">
        <v>3821</v>
      </c>
      <c r="BL491" t="s">
        <v>5636</v>
      </c>
      <c r="BM491" t="s">
        <v>4949</v>
      </c>
      <c r="BN491" t="s">
        <v>5439</v>
      </c>
      <c r="BO491" t="s">
        <v>5620</v>
      </c>
      <c r="BP491" s="440" t="str">
        <f t="shared" si="7"/>
        <v>WA.2378.EBC.954.102.A.521241</v>
      </c>
    </row>
    <row r="492" spans="1:68">
      <c r="A492" t="s">
        <v>5010</v>
      </c>
      <c r="B492" t="s">
        <v>4936</v>
      </c>
      <c r="C492" t="s">
        <v>4937</v>
      </c>
      <c r="D492" t="s">
        <v>3795</v>
      </c>
      <c r="E492" t="s">
        <v>197</v>
      </c>
      <c r="F492" t="s">
        <v>3861</v>
      </c>
      <c r="G492" t="s">
        <v>2290</v>
      </c>
      <c r="H492" t="s">
        <v>4938</v>
      </c>
      <c r="I492">
        <v>78</v>
      </c>
      <c r="J492" t="s">
        <v>5012</v>
      </c>
      <c r="K492">
        <v>78</v>
      </c>
      <c r="L492" t="s">
        <v>1081</v>
      </c>
      <c r="M492" t="s">
        <v>8</v>
      </c>
      <c r="N492" t="s">
        <v>156</v>
      </c>
      <c r="O492" t="s">
        <v>512</v>
      </c>
      <c r="P492" t="s">
        <v>8</v>
      </c>
      <c r="Q492" t="s">
        <v>4570</v>
      </c>
      <c r="R492" t="s">
        <v>4940</v>
      </c>
      <c r="S492" t="s">
        <v>195</v>
      </c>
      <c r="T492" t="s">
        <v>4570</v>
      </c>
      <c r="U492" t="s">
        <v>4570</v>
      </c>
      <c r="V492" t="s">
        <v>4951</v>
      </c>
      <c r="W492" t="s">
        <v>4496</v>
      </c>
      <c r="X492" t="s">
        <v>5637</v>
      </c>
      <c r="Y492" t="s">
        <v>5638</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5011</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5014</v>
      </c>
      <c r="BE492" t="s">
        <v>5015</v>
      </c>
      <c r="BF492" t="s">
        <v>5021</v>
      </c>
      <c r="BG492" t="s">
        <v>5022</v>
      </c>
      <c r="BH492" t="s">
        <v>4947</v>
      </c>
      <c r="BI492" t="s">
        <v>195</v>
      </c>
      <c r="BJ492" t="s">
        <v>195</v>
      </c>
      <c r="BK492" t="s">
        <v>3821</v>
      </c>
      <c r="BL492" t="s">
        <v>5639</v>
      </c>
      <c r="BM492" t="s">
        <v>4949</v>
      </c>
      <c r="BN492" t="s">
        <v>5439</v>
      </c>
      <c r="BO492" t="s">
        <v>5620</v>
      </c>
      <c r="BP492" s="440" t="str">
        <f t="shared" si="7"/>
        <v>WA.2378.EBC.954.102.A.521241</v>
      </c>
    </row>
    <row r="493" spans="1:68">
      <c r="A493" t="s">
        <v>5010</v>
      </c>
      <c r="B493" t="s">
        <v>4936</v>
      </c>
      <c r="C493" t="s">
        <v>4937</v>
      </c>
      <c r="D493" t="s">
        <v>3795</v>
      </c>
      <c r="E493" t="s">
        <v>197</v>
      </c>
      <c r="F493" t="s">
        <v>3861</v>
      </c>
      <c r="G493" t="s">
        <v>2290</v>
      </c>
      <c r="H493" t="s">
        <v>4938</v>
      </c>
      <c r="I493">
        <v>78</v>
      </c>
      <c r="J493" t="s">
        <v>5012</v>
      </c>
      <c r="K493">
        <v>78</v>
      </c>
      <c r="L493" t="s">
        <v>1098</v>
      </c>
      <c r="M493" t="s">
        <v>508</v>
      </c>
      <c r="N493" t="s">
        <v>2422</v>
      </c>
      <c r="O493" t="s">
        <v>512</v>
      </c>
      <c r="P493" t="s">
        <v>8</v>
      </c>
      <c r="Q493" t="s">
        <v>4570</v>
      </c>
      <c r="R493" t="s">
        <v>4940</v>
      </c>
      <c r="S493" t="s">
        <v>195</v>
      </c>
      <c r="T493" t="s">
        <v>4570</v>
      </c>
      <c r="U493" t="s">
        <v>4570</v>
      </c>
      <c r="V493" t="s">
        <v>4496</v>
      </c>
      <c r="W493" t="s">
        <v>4570</v>
      </c>
      <c r="X493" t="s">
        <v>5640</v>
      </c>
      <c r="Y493" t="s">
        <v>5641</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5011</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5014</v>
      </c>
      <c r="BE493" t="s">
        <v>5015</v>
      </c>
      <c r="BF493" t="s">
        <v>5027</v>
      </c>
      <c r="BG493" t="s">
        <v>5030</v>
      </c>
      <c r="BH493" t="s">
        <v>4947</v>
      </c>
      <c r="BI493" t="s">
        <v>195</v>
      </c>
      <c r="BJ493" t="s">
        <v>195</v>
      </c>
      <c r="BK493" t="s">
        <v>3821</v>
      </c>
      <c r="BL493" t="s">
        <v>5642</v>
      </c>
      <c r="BM493" t="s">
        <v>4949</v>
      </c>
      <c r="BN493" t="s">
        <v>5439</v>
      </c>
      <c r="BO493" t="s">
        <v>5620</v>
      </c>
      <c r="BP493" s="440" t="str">
        <f t="shared" si="7"/>
        <v>WA.2378.EBC.954.103.B.521241</v>
      </c>
    </row>
    <row r="494" spans="1:68">
      <c r="A494" t="s">
        <v>5010</v>
      </c>
      <c r="B494" t="s">
        <v>4936</v>
      </c>
      <c r="C494" t="s">
        <v>4937</v>
      </c>
      <c r="D494" t="s">
        <v>3795</v>
      </c>
      <c r="E494" t="s">
        <v>197</v>
      </c>
      <c r="F494" t="s">
        <v>3861</v>
      </c>
      <c r="G494" t="s">
        <v>2290</v>
      </c>
      <c r="H494" t="s">
        <v>4938</v>
      </c>
      <c r="I494">
        <v>78</v>
      </c>
      <c r="J494" t="s">
        <v>5012</v>
      </c>
      <c r="K494">
        <v>78</v>
      </c>
      <c r="L494" t="s">
        <v>1098</v>
      </c>
      <c r="M494" t="s">
        <v>508</v>
      </c>
      <c r="N494" t="s">
        <v>2422</v>
      </c>
      <c r="O494" t="s">
        <v>512</v>
      </c>
      <c r="P494" t="s">
        <v>8</v>
      </c>
      <c r="Q494" t="s">
        <v>4570</v>
      </c>
      <c r="R494" t="s">
        <v>4940</v>
      </c>
      <c r="S494" t="s">
        <v>195</v>
      </c>
      <c r="T494" t="s">
        <v>4570</v>
      </c>
      <c r="U494" t="s">
        <v>4570</v>
      </c>
      <c r="V494" t="s">
        <v>4951</v>
      </c>
      <c r="W494" t="s">
        <v>4496</v>
      </c>
      <c r="X494" t="s">
        <v>5643</v>
      </c>
      <c r="Y494" t="s">
        <v>5622</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5011</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5014</v>
      </c>
      <c r="BE494" t="s">
        <v>5015</v>
      </c>
      <c r="BF494" t="s">
        <v>5027</v>
      </c>
      <c r="BG494" t="s">
        <v>5030</v>
      </c>
      <c r="BH494" t="s">
        <v>4947</v>
      </c>
      <c r="BI494" t="s">
        <v>195</v>
      </c>
      <c r="BJ494" t="s">
        <v>195</v>
      </c>
      <c r="BK494" t="s">
        <v>3821</v>
      </c>
      <c r="BL494" t="s">
        <v>5644</v>
      </c>
      <c r="BM494" t="s">
        <v>4949</v>
      </c>
      <c r="BN494" t="s">
        <v>5439</v>
      </c>
      <c r="BO494" t="s">
        <v>5620</v>
      </c>
      <c r="BP494" s="440" t="str">
        <f t="shared" si="7"/>
        <v>WA.2378.EBC.954.103.B.521241</v>
      </c>
    </row>
    <row r="495" spans="1:68">
      <c r="A495" t="s">
        <v>4935</v>
      </c>
      <c r="B495" t="s">
        <v>4936</v>
      </c>
      <c r="C495" t="s">
        <v>4937</v>
      </c>
      <c r="D495" t="s">
        <v>3795</v>
      </c>
      <c r="E495" t="s">
        <v>197</v>
      </c>
      <c r="F495" t="s">
        <v>3842</v>
      </c>
      <c r="G495" t="s">
        <v>2445</v>
      </c>
      <c r="H495" t="s">
        <v>4938</v>
      </c>
      <c r="I495">
        <v>5</v>
      </c>
      <c r="J495" t="s">
        <v>5031</v>
      </c>
      <c r="K495">
        <v>1</v>
      </c>
      <c r="L495" t="s">
        <v>805</v>
      </c>
      <c r="M495" t="s">
        <v>511</v>
      </c>
      <c r="N495" t="s">
        <v>125</v>
      </c>
      <c r="O495" t="s">
        <v>512</v>
      </c>
      <c r="P495" t="s">
        <v>8</v>
      </c>
      <c r="Q495" t="s">
        <v>4570</v>
      </c>
      <c r="R495" t="s">
        <v>4940</v>
      </c>
      <c r="S495" t="s">
        <v>195</v>
      </c>
      <c r="T495" t="s">
        <v>4570</v>
      </c>
      <c r="U495" t="s">
        <v>4570</v>
      </c>
      <c r="V495" t="s">
        <v>4496</v>
      </c>
      <c r="W495" t="s">
        <v>4570</v>
      </c>
      <c r="X495" t="s">
        <v>5645</v>
      </c>
      <c r="Y495" t="s">
        <v>5646</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4943</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5034</v>
      </c>
      <c r="BG495" t="s">
        <v>5048</v>
      </c>
      <c r="BH495" t="s">
        <v>4947</v>
      </c>
      <c r="BI495" t="s">
        <v>195</v>
      </c>
      <c r="BJ495" t="s">
        <v>195</v>
      </c>
      <c r="BK495" t="s">
        <v>3821</v>
      </c>
      <c r="BL495" t="s">
        <v>5647</v>
      </c>
      <c r="BM495" t="s">
        <v>4949</v>
      </c>
      <c r="BN495" t="s">
        <v>5439</v>
      </c>
      <c r="BO495" t="s">
        <v>5620</v>
      </c>
      <c r="BP495" s="440" t="str">
        <f t="shared" si="7"/>
        <v>WA.2378.EBD.952.101.D.521241</v>
      </c>
    </row>
    <row r="496" spans="1:68">
      <c r="A496" t="s">
        <v>4935</v>
      </c>
      <c r="B496" t="s">
        <v>4936</v>
      </c>
      <c r="C496" t="s">
        <v>4937</v>
      </c>
      <c r="D496" t="s">
        <v>3795</v>
      </c>
      <c r="E496" t="s">
        <v>197</v>
      </c>
      <c r="F496" t="s">
        <v>3842</v>
      </c>
      <c r="G496" t="s">
        <v>2445</v>
      </c>
      <c r="H496" t="s">
        <v>4938</v>
      </c>
      <c r="I496">
        <v>5</v>
      </c>
      <c r="J496" t="s">
        <v>5031</v>
      </c>
      <c r="K496">
        <v>1</v>
      </c>
      <c r="L496" t="s">
        <v>805</v>
      </c>
      <c r="M496" t="s">
        <v>511</v>
      </c>
      <c r="N496" t="s">
        <v>125</v>
      </c>
      <c r="O496" t="s">
        <v>512</v>
      </c>
      <c r="P496" t="s">
        <v>8</v>
      </c>
      <c r="Q496" t="s">
        <v>4570</v>
      </c>
      <c r="R496" t="s">
        <v>4940</v>
      </c>
      <c r="S496" t="s">
        <v>195</v>
      </c>
      <c r="T496" t="s">
        <v>4570</v>
      </c>
      <c r="U496" t="s">
        <v>4570</v>
      </c>
      <c r="V496" t="s">
        <v>4951</v>
      </c>
      <c r="W496" t="s">
        <v>4496</v>
      </c>
      <c r="X496" t="s">
        <v>4974</v>
      </c>
      <c r="Y496" t="s">
        <v>5622</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4943</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5034</v>
      </c>
      <c r="BG496" t="s">
        <v>5048</v>
      </c>
      <c r="BH496" t="s">
        <v>4947</v>
      </c>
      <c r="BI496" t="s">
        <v>195</v>
      </c>
      <c r="BJ496" t="s">
        <v>195</v>
      </c>
      <c r="BK496" t="s">
        <v>3821</v>
      </c>
      <c r="BL496" t="s">
        <v>5644</v>
      </c>
      <c r="BM496" t="s">
        <v>4949</v>
      </c>
      <c r="BN496" t="s">
        <v>5439</v>
      </c>
      <c r="BO496" t="s">
        <v>5620</v>
      </c>
      <c r="BP496" s="440" t="str">
        <f t="shared" si="7"/>
        <v>WA.2378.EBD.952.101.D.521241</v>
      </c>
    </row>
    <row r="497" spans="1:68">
      <c r="A497" t="s">
        <v>4935</v>
      </c>
      <c r="B497" t="s">
        <v>4936</v>
      </c>
      <c r="C497" t="s">
        <v>4937</v>
      </c>
      <c r="D497" t="s">
        <v>3795</v>
      </c>
      <c r="E497" t="s">
        <v>197</v>
      </c>
      <c r="F497" t="s">
        <v>3842</v>
      </c>
      <c r="G497" t="s">
        <v>2445</v>
      </c>
      <c r="H497" t="s">
        <v>4938</v>
      </c>
      <c r="I497">
        <v>5</v>
      </c>
      <c r="J497" t="s">
        <v>5031</v>
      </c>
      <c r="K497">
        <v>1</v>
      </c>
      <c r="L497" t="s">
        <v>805</v>
      </c>
      <c r="M497" t="s">
        <v>511</v>
      </c>
      <c r="N497" t="s">
        <v>125</v>
      </c>
      <c r="O497" t="s">
        <v>512</v>
      </c>
      <c r="P497" t="s">
        <v>8</v>
      </c>
      <c r="Q497" t="s">
        <v>4570</v>
      </c>
      <c r="R497" t="s">
        <v>4940</v>
      </c>
      <c r="S497" t="s">
        <v>195</v>
      </c>
      <c r="T497" t="s">
        <v>4570</v>
      </c>
      <c r="U497" t="s">
        <v>4570</v>
      </c>
      <c r="V497" t="s">
        <v>5001</v>
      </c>
      <c r="W497" t="s">
        <v>4951</v>
      </c>
      <c r="X497" t="s">
        <v>5648</v>
      </c>
      <c r="Y497" t="s">
        <v>5649</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4943</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5034</v>
      </c>
      <c r="BG497" t="s">
        <v>5048</v>
      </c>
      <c r="BH497" t="s">
        <v>4947</v>
      </c>
      <c r="BI497" t="s">
        <v>195</v>
      </c>
      <c r="BJ497" t="s">
        <v>195</v>
      </c>
      <c r="BK497" t="s">
        <v>3821</v>
      </c>
      <c r="BL497" t="s">
        <v>5650</v>
      </c>
      <c r="BM497" t="s">
        <v>4949</v>
      </c>
      <c r="BN497" t="s">
        <v>5439</v>
      </c>
      <c r="BO497" t="s">
        <v>5620</v>
      </c>
      <c r="BP497" s="440" t="str">
        <f t="shared" si="7"/>
        <v>WA.2378.EBD.952.101.D.521241</v>
      </c>
    </row>
    <row r="498" spans="1:68">
      <c r="A498" t="s">
        <v>4935</v>
      </c>
      <c r="B498" t="s">
        <v>4936</v>
      </c>
      <c r="C498" t="s">
        <v>4937</v>
      </c>
      <c r="D498" t="s">
        <v>3795</v>
      </c>
      <c r="E498" t="s">
        <v>197</v>
      </c>
      <c r="F498" t="s">
        <v>3842</v>
      </c>
      <c r="G498" t="s">
        <v>2445</v>
      </c>
      <c r="H498" t="s">
        <v>4938</v>
      </c>
      <c r="I498">
        <v>5</v>
      </c>
      <c r="J498" t="s">
        <v>5054</v>
      </c>
      <c r="K498">
        <v>2</v>
      </c>
      <c r="L498" t="s">
        <v>805</v>
      </c>
      <c r="M498" t="s">
        <v>8</v>
      </c>
      <c r="N498" t="s">
        <v>162</v>
      </c>
      <c r="O498" t="s">
        <v>512</v>
      </c>
      <c r="P498" t="s">
        <v>8</v>
      </c>
      <c r="Q498" t="s">
        <v>4570</v>
      </c>
      <c r="R498" t="s">
        <v>4940</v>
      </c>
      <c r="S498" t="s">
        <v>195</v>
      </c>
      <c r="T498" t="s">
        <v>4570</v>
      </c>
      <c r="U498" t="s">
        <v>4570</v>
      </c>
      <c r="V498" t="s">
        <v>4496</v>
      </c>
      <c r="W498" t="s">
        <v>4570</v>
      </c>
      <c r="X498" t="s">
        <v>5651</v>
      </c>
      <c r="Y498" t="s">
        <v>5652</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4943</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5057</v>
      </c>
      <c r="BG498" t="s">
        <v>5058</v>
      </c>
      <c r="BH498" t="s">
        <v>4947</v>
      </c>
      <c r="BI498" t="s">
        <v>195</v>
      </c>
      <c r="BJ498" t="s">
        <v>195</v>
      </c>
      <c r="BK498" t="s">
        <v>3821</v>
      </c>
      <c r="BL498" t="s">
        <v>5653</v>
      </c>
      <c r="BM498" t="s">
        <v>4949</v>
      </c>
      <c r="BN498" t="s">
        <v>5439</v>
      </c>
      <c r="BO498" t="s">
        <v>5620</v>
      </c>
      <c r="BP498" s="440" t="str">
        <f t="shared" si="7"/>
        <v>WA.2378.EBD.953.101.A.521241</v>
      </c>
    </row>
    <row r="499" spans="1:68">
      <c r="A499" t="s">
        <v>4935</v>
      </c>
      <c r="B499" t="s">
        <v>4936</v>
      </c>
      <c r="C499" t="s">
        <v>4937</v>
      </c>
      <c r="D499" t="s">
        <v>3795</v>
      </c>
      <c r="E499" t="s">
        <v>197</v>
      </c>
      <c r="F499" t="s">
        <v>3842</v>
      </c>
      <c r="G499" t="s">
        <v>2445</v>
      </c>
      <c r="H499" t="s">
        <v>4938</v>
      </c>
      <c r="I499">
        <v>5</v>
      </c>
      <c r="J499" t="s">
        <v>5054</v>
      </c>
      <c r="K499">
        <v>2</v>
      </c>
      <c r="L499" t="s">
        <v>1081</v>
      </c>
      <c r="M499" t="s">
        <v>511</v>
      </c>
      <c r="N499" t="s">
        <v>167</v>
      </c>
      <c r="O499" t="s">
        <v>512</v>
      </c>
      <c r="P499" t="s">
        <v>8</v>
      </c>
      <c r="Q499" t="s">
        <v>4570</v>
      </c>
      <c r="R499" t="s">
        <v>4940</v>
      </c>
      <c r="S499" t="s">
        <v>195</v>
      </c>
      <c r="T499" t="s">
        <v>4570</v>
      </c>
      <c r="U499" t="s">
        <v>4570</v>
      </c>
      <c r="V499" t="s">
        <v>4496</v>
      </c>
      <c r="W499" t="s">
        <v>4570</v>
      </c>
      <c r="X499" t="s">
        <v>5654</v>
      </c>
      <c r="Y499" t="s">
        <v>5655</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4943</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5073</v>
      </c>
      <c r="BG499" t="s">
        <v>5101</v>
      </c>
      <c r="BH499" t="s">
        <v>4947</v>
      </c>
      <c r="BI499" t="s">
        <v>195</v>
      </c>
      <c r="BJ499" t="s">
        <v>195</v>
      </c>
      <c r="BK499" t="s">
        <v>3821</v>
      </c>
      <c r="BL499" t="s">
        <v>5656</v>
      </c>
      <c r="BM499" t="s">
        <v>4949</v>
      </c>
      <c r="BN499" t="s">
        <v>5439</v>
      </c>
      <c r="BO499" t="s">
        <v>5620</v>
      </c>
      <c r="BP499" s="440" t="str">
        <f t="shared" si="7"/>
        <v>WA.2378.EBD.953.102.D.521241</v>
      </c>
    </row>
    <row r="500" spans="1:68">
      <c r="A500" t="s">
        <v>4935</v>
      </c>
      <c r="B500" t="s">
        <v>4936</v>
      </c>
      <c r="C500" t="s">
        <v>4937</v>
      </c>
      <c r="D500" t="s">
        <v>3795</v>
      </c>
      <c r="E500" t="s">
        <v>197</v>
      </c>
      <c r="F500" t="s">
        <v>3842</v>
      </c>
      <c r="G500" t="s">
        <v>2445</v>
      </c>
      <c r="H500" t="s">
        <v>4938</v>
      </c>
      <c r="I500">
        <v>5</v>
      </c>
      <c r="J500" t="s">
        <v>5054</v>
      </c>
      <c r="K500">
        <v>2</v>
      </c>
      <c r="L500" t="s">
        <v>1081</v>
      </c>
      <c r="M500" t="s">
        <v>511</v>
      </c>
      <c r="N500" t="s">
        <v>167</v>
      </c>
      <c r="O500" t="s">
        <v>512</v>
      </c>
      <c r="P500" t="s">
        <v>8</v>
      </c>
      <c r="Q500" t="s">
        <v>4570</v>
      </c>
      <c r="R500" t="s">
        <v>4940</v>
      </c>
      <c r="S500" t="s">
        <v>195</v>
      </c>
      <c r="T500" t="s">
        <v>4570</v>
      </c>
      <c r="U500" t="s">
        <v>4570</v>
      </c>
      <c r="V500" t="s">
        <v>4951</v>
      </c>
      <c r="W500" t="s">
        <v>4496</v>
      </c>
      <c r="X500" t="s">
        <v>5657</v>
      </c>
      <c r="Y500" t="s">
        <v>5658</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4943</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5073</v>
      </c>
      <c r="BG500" t="s">
        <v>5101</v>
      </c>
      <c r="BH500" t="s">
        <v>4947</v>
      </c>
      <c r="BI500" t="s">
        <v>195</v>
      </c>
      <c r="BJ500" t="s">
        <v>195</v>
      </c>
      <c r="BK500" t="s">
        <v>3821</v>
      </c>
      <c r="BL500" t="s">
        <v>5659</v>
      </c>
      <c r="BM500" t="s">
        <v>4949</v>
      </c>
      <c r="BN500" t="s">
        <v>5439</v>
      </c>
      <c r="BO500" t="s">
        <v>5620</v>
      </c>
      <c r="BP500" s="440" t="str">
        <f t="shared" si="7"/>
        <v>WA.2378.EBD.953.102.D.521241</v>
      </c>
    </row>
    <row r="501" spans="1:68">
      <c r="A501" t="s">
        <v>5010</v>
      </c>
      <c r="B501" t="s">
        <v>4936</v>
      </c>
      <c r="C501" t="s">
        <v>4937</v>
      </c>
      <c r="D501" t="s">
        <v>3795</v>
      </c>
      <c r="E501" t="s">
        <v>197</v>
      </c>
      <c r="F501" t="s">
        <v>3842</v>
      </c>
      <c r="G501" t="s">
        <v>2445</v>
      </c>
      <c r="H501" t="s">
        <v>4938</v>
      </c>
      <c r="I501">
        <v>5</v>
      </c>
      <c r="J501" t="s">
        <v>5031</v>
      </c>
      <c r="K501">
        <v>1</v>
      </c>
      <c r="L501" t="s">
        <v>805</v>
      </c>
      <c r="M501" t="s">
        <v>511</v>
      </c>
      <c r="N501" t="s">
        <v>125</v>
      </c>
      <c r="O501" t="s">
        <v>512</v>
      </c>
      <c r="P501" t="s">
        <v>8</v>
      </c>
      <c r="Q501" t="s">
        <v>4570</v>
      </c>
      <c r="R501" t="s">
        <v>4940</v>
      </c>
      <c r="S501" t="s">
        <v>195</v>
      </c>
      <c r="T501" t="s">
        <v>4570</v>
      </c>
      <c r="U501" t="s">
        <v>4570</v>
      </c>
      <c r="V501" t="s">
        <v>4496</v>
      </c>
      <c r="W501" t="s">
        <v>4570</v>
      </c>
      <c r="X501" t="s">
        <v>5645</v>
      </c>
      <c r="Y501" t="s">
        <v>5646</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5011</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5034</v>
      </c>
      <c r="BG501" t="s">
        <v>5048</v>
      </c>
      <c r="BH501" t="s">
        <v>4947</v>
      </c>
      <c r="BI501" t="s">
        <v>195</v>
      </c>
      <c r="BJ501" t="s">
        <v>195</v>
      </c>
      <c r="BK501" t="s">
        <v>3821</v>
      </c>
      <c r="BL501" t="s">
        <v>5647</v>
      </c>
      <c r="BM501" t="s">
        <v>4949</v>
      </c>
      <c r="BN501" t="s">
        <v>5439</v>
      </c>
      <c r="BO501" t="s">
        <v>5620</v>
      </c>
      <c r="BP501" s="440" t="str">
        <f t="shared" si="7"/>
        <v>WA.2378.EBD.952.101.D.521241</v>
      </c>
    </row>
    <row r="502" spans="1:68">
      <c r="A502" t="s">
        <v>5010</v>
      </c>
      <c r="B502" t="s">
        <v>4936</v>
      </c>
      <c r="C502" t="s">
        <v>4937</v>
      </c>
      <c r="D502" t="s">
        <v>3795</v>
      </c>
      <c r="E502" t="s">
        <v>197</v>
      </c>
      <c r="F502" t="s">
        <v>3842</v>
      </c>
      <c r="G502" t="s">
        <v>2445</v>
      </c>
      <c r="H502" t="s">
        <v>4938</v>
      </c>
      <c r="I502">
        <v>5</v>
      </c>
      <c r="J502" t="s">
        <v>5031</v>
      </c>
      <c r="K502">
        <v>1</v>
      </c>
      <c r="L502" t="s">
        <v>805</v>
      </c>
      <c r="M502" t="s">
        <v>511</v>
      </c>
      <c r="N502" t="s">
        <v>125</v>
      </c>
      <c r="O502" t="s">
        <v>512</v>
      </c>
      <c r="P502" t="s">
        <v>8</v>
      </c>
      <c r="Q502" t="s">
        <v>4570</v>
      </c>
      <c r="R502" t="s">
        <v>4940</v>
      </c>
      <c r="S502" t="s">
        <v>195</v>
      </c>
      <c r="T502" t="s">
        <v>4570</v>
      </c>
      <c r="U502" t="s">
        <v>4570</v>
      </c>
      <c r="V502" t="s">
        <v>4951</v>
      </c>
      <c r="W502" t="s">
        <v>4496</v>
      </c>
      <c r="X502" t="s">
        <v>4974</v>
      </c>
      <c r="Y502" t="s">
        <v>5622</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5011</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5034</v>
      </c>
      <c r="BG502" t="s">
        <v>5048</v>
      </c>
      <c r="BH502" t="s">
        <v>4947</v>
      </c>
      <c r="BI502" t="s">
        <v>195</v>
      </c>
      <c r="BJ502" t="s">
        <v>195</v>
      </c>
      <c r="BK502" t="s">
        <v>3821</v>
      </c>
      <c r="BL502" t="s">
        <v>5644</v>
      </c>
      <c r="BM502" t="s">
        <v>4949</v>
      </c>
      <c r="BN502" t="s">
        <v>5439</v>
      </c>
      <c r="BO502" t="s">
        <v>5620</v>
      </c>
      <c r="BP502" s="440" t="str">
        <f t="shared" si="7"/>
        <v>WA.2378.EBD.952.101.D.521241</v>
      </c>
    </row>
    <row r="503" spans="1:68">
      <c r="A503" t="s">
        <v>5010</v>
      </c>
      <c r="B503" t="s">
        <v>4936</v>
      </c>
      <c r="C503" t="s">
        <v>4937</v>
      </c>
      <c r="D503" t="s">
        <v>3795</v>
      </c>
      <c r="E503" t="s">
        <v>197</v>
      </c>
      <c r="F503" t="s">
        <v>3842</v>
      </c>
      <c r="G503" t="s">
        <v>2445</v>
      </c>
      <c r="H503" t="s">
        <v>4938</v>
      </c>
      <c r="I503">
        <v>5</v>
      </c>
      <c r="J503" t="s">
        <v>5031</v>
      </c>
      <c r="K503">
        <v>1</v>
      </c>
      <c r="L503" t="s">
        <v>805</v>
      </c>
      <c r="M503" t="s">
        <v>511</v>
      </c>
      <c r="N503" t="s">
        <v>125</v>
      </c>
      <c r="O503" t="s">
        <v>512</v>
      </c>
      <c r="P503" t="s">
        <v>8</v>
      </c>
      <c r="Q503" t="s">
        <v>4570</v>
      </c>
      <c r="R503" t="s">
        <v>4940</v>
      </c>
      <c r="S503" t="s">
        <v>195</v>
      </c>
      <c r="T503" t="s">
        <v>4570</v>
      </c>
      <c r="U503" t="s">
        <v>4570</v>
      </c>
      <c r="V503" t="s">
        <v>5001</v>
      </c>
      <c r="W503" t="s">
        <v>4951</v>
      </c>
      <c r="X503" t="s">
        <v>5648</v>
      </c>
      <c r="Y503" t="s">
        <v>5649</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5011</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5034</v>
      </c>
      <c r="BG503" t="s">
        <v>5048</v>
      </c>
      <c r="BH503" t="s">
        <v>4947</v>
      </c>
      <c r="BI503" t="s">
        <v>195</v>
      </c>
      <c r="BJ503" t="s">
        <v>195</v>
      </c>
      <c r="BK503" t="s">
        <v>3821</v>
      </c>
      <c r="BL503" t="s">
        <v>5650</v>
      </c>
      <c r="BM503" t="s">
        <v>4949</v>
      </c>
      <c r="BN503" t="s">
        <v>5439</v>
      </c>
      <c r="BO503" t="s">
        <v>5620</v>
      </c>
      <c r="BP503" s="440" t="str">
        <f t="shared" si="7"/>
        <v>WA.2378.EBD.952.101.D.521241</v>
      </c>
    </row>
    <row r="504" spans="1:68">
      <c r="A504" t="s">
        <v>5010</v>
      </c>
      <c r="B504" t="s">
        <v>4936</v>
      </c>
      <c r="C504" t="s">
        <v>4937</v>
      </c>
      <c r="D504" t="s">
        <v>3795</v>
      </c>
      <c r="E504" t="s">
        <v>197</v>
      </c>
      <c r="F504" t="s">
        <v>3842</v>
      </c>
      <c r="G504" t="s">
        <v>2445</v>
      </c>
      <c r="H504" t="s">
        <v>4938</v>
      </c>
      <c r="I504">
        <v>5</v>
      </c>
      <c r="J504" t="s">
        <v>5054</v>
      </c>
      <c r="K504">
        <v>2</v>
      </c>
      <c r="L504" t="s">
        <v>805</v>
      </c>
      <c r="M504" t="s">
        <v>8</v>
      </c>
      <c r="N504" t="s">
        <v>162</v>
      </c>
      <c r="O504" t="s">
        <v>512</v>
      </c>
      <c r="P504" t="s">
        <v>8</v>
      </c>
      <c r="Q504" t="s">
        <v>4570</v>
      </c>
      <c r="R504" t="s">
        <v>4940</v>
      </c>
      <c r="S504" t="s">
        <v>195</v>
      </c>
      <c r="T504" t="s">
        <v>4570</v>
      </c>
      <c r="U504" t="s">
        <v>4570</v>
      </c>
      <c r="V504" t="s">
        <v>4496</v>
      </c>
      <c r="W504" t="s">
        <v>4570</v>
      </c>
      <c r="X504" t="s">
        <v>5651</v>
      </c>
      <c r="Y504" t="s">
        <v>5652</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5011</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5057</v>
      </c>
      <c r="BG504" t="s">
        <v>5058</v>
      </c>
      <c r="BH504" t="s">
        <v>4947</v>
      </c>
      <c r="BI504" t="s">
        <v>195</v>
      </c>
      <c r="BJ504" t="s">
        <v>195</v>
      </c>
      <c r="BK504" t="s">
        <v>3821</v>
      </c>
      <c r="BL504" t="s">
        <v>5653</v>
      </c>
      <c r="BM504" t="s">
        <v>4949</v>
      </c>
      <c r="BN504" t="s">
        <v>5439</v>
      </c>
      <c r="BO504" t="s">
        <v>5620</v>
      </c>
      <c r="BP504" s="440" t="str">
        <f t="shared" si="7"/>
        <v>WA.2378.EBD.953.101.A.521241</v>
      </c>
    </row>
    <row r="505" spans="1:68">
      <c r="A505" t="s">
        <v>5010</v>
      </c>
      <c r="B505" t="s">
        <v>4936</v>
      </c>
      <c r="C505" t="s">
        <v>4937</v>
      </c>
      <c r="D505" t="s">
        <v>3795</v>
      </c>
      <c r="E505" t="s">
        <v>197</v>
      </c>
      <c r="F505" t="s">
        <v>3842</v>
      </c>
      <c r="G505" t="s">
        <v>2445</v>
      </c>
      <c r="H505" t="s">
        <v>4938</v>
      </c>
      <c r="I505">
        <v>5</v>
      </c>
      <c r="J505" t="s">
        <v>5054</v>
      </c>
      <c r="K505">
        <v>2</v>
      </c>
      <c r="L505" t="s">
        <v>1081</v>
      </c>
      <c r="M505" t="s">
        <v>511</v>
      </c>
      <c r="N505" t="s">
        <v>167</v>
      </c>
      <c r="O505" t="s">
        <v>512</v>
      </c>
      <c r="P505" t="s">
        <v>8</v>
      </c>
      <c r="Q505" t="s">
        <v>4570</v>
      </c>
      <c r="R505" t="s">
        <v>4940</v>
      </c>
      <c r="S505" t="s">
        <v>195</v>
      </c>
      <c r="T505" t="s">
        <v>4570</v>
      </c>
      <c r="U505" t="s">
        <v>4570</v>
      </c>
      <c r="V505" t="s">
        <v>4496</v>
      </c>
      <c r="W505" t="s">
        <v>4570</v>
      </c>
      <c r="X505" t="s">
        <v>5654</v>
      </c>
      <c r="Y505" t="s">
        <v>5655</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5011</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5073</v>
      </c>
      <c r="BG505" t="s">
        <v>5101</v>
      </c>
      <c r="BH505" t="s">
        <v>4947</v>
      </c>
      <c r="BI505" t="s">
        <v>195</v>
      </c>
      <c r="BJ505" t="s">
        <v>195</v>
      </c>
      <c r="BK505" t="s">
        <v>3821</v>
      </c>
      <c r="BL505" t="s">
        <v>5656</v>
      </c>
      <c r="BM505" t="s">
        <v>4949</v>
      </c>
      <c r="BN505" t="s">
        <v>5439</v>
      </c>
      <c r="BO505" t="s">
        <v>5620</v>
      </c>
      <c r="BP505" s="440" t="str">
        <f t="shared" si="7"/>
        <v>WA.2378.EBD.953.102.D.521241</v>
      </c>
    </row>
    <row r="506" spans="1:68">
      <c r="A506" t="s">
        <v>5010</v>
      </c>
      <c r="B506" t="s">
        <v>4936</v>
      </c>
      <c r="C506" t="s">
        <v>4937</v>
      </c>
      <c r="D506" t="s">
        <v>3795</v>
      </c>
      <c r="E506" t="s">
        <v>197</v>
      </c>
      <c r="F506" t="s">
        <v>3842</v>
      </c>
      <c r="G506" t="s">
        <v>2445</v>
      </c>
      <c r="H506" t="s">
        <v>4938</v>
      </c>
      <c r="I506">
        <v>5</v>
      </c>
      <c r="J506" t="s">
        <v>5054</v>
      </c>
      <c r="K506">
        <v>2</v>
      </c>
      <c r="L506" t="s">
        <v>1081</v>
      </c>
      <c r="M506" t="s">
        <v>511</v>
      </c>
      <c r="N506" t="s">
        <v>167</v>
      </c>
      <c r="O506" t="s">
        <v>512</v>
      </c>
      <c r="P506" t="s">
        <v>8</v>
      </c>
      <c r="Q506" t="s">
        <v>4570</v>
      </c>
      <c r="R506" t="s">
        <v>4940</v>
      </c>
      <c r="S506" t="s">
        <v>195</v>
      </c>
      <c r="T506" t="s">
        <v>4570</v>
      </c>
      <c r="U506" t="s">
        <v>4570</v>
      </c>
      <c r="V506" t="s">
        <v>4951</v>
      </c>
      <c r="W506" t="s">
        <v>4496</v>
      </c>
      <c r="X506" t="s">
        <v>5657</v>
      </c>
      <c r="Y506" t="s">
        <v>5658</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5011</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5073</v>
      </c>
      <c r="BG506" t="s">
        <v>5101</v>
      </c>
      <c r="BH506" t="s">
        <v>4947</v>
      </c>
      <c r="BI506" t="s">
        <v>195</v>
      </c>
      <c r="BJ506" t="s">
        <v>195</v>
      </c>
      <c r="BK506" t="s">
        <v>3821</v>
      </c>
      <c r="BL506" t="s">
        <v>5659</v>
      </c>
      <c r="BM506" t="s">
        <v>4949</v>
      </c>
      <c r="BN506" t="s">
        <v>5439</v>
      </c>
      <c r="BO506" t="s">
        <v>5620</v>
      </c>
      <c r="BP506" s="440" t="str">
        <f t="shared" si="7"/>
        <v>WA.2378.EBD.953.102.D.521241</v>
      </c>
    </row>
    <row r="507" spans="1:68">
      <c r="A507" t="s">
        <v>4935</v>
      </c>
      <c r="B507" t="s">
        <v>4936</v>
      </c>
      <c r="C507" t="s">
        <v>4937</v>
      </c>
      <c r="D507" t="s">
        <v>3795</v>
      </c>
      <c r="E507" t="s">
        <v>197</v>
      </c>
      <c r="F507" t="s">
        <v>3812</v>
      </c>
      <c r="G507" t="s">
        <v>820</v>
      </c>
      <c r="H507" t="s">
        <v>4938</v>
      </c>
      <c r="I507">
        <v>9</v>
      </c>
      <c r="J507" t="s">
        <v>4959</v>
      </c>
      <c r="K507">
        <v>2</v>
      </c>
      <c r="L507" t="s">
        <v>1111</v>
      </c>
      <c r="M507" t="s">
        <v>508</v>
      </c>
      <c r="N507" t="s">
        <v>74</v>
      </c>
      <c r="O507" t="s">
        <v>515</v>
      </c>
      <c r="P507" t="s">
        <v>8</v>
      </c>
      <c r="Q507" t="s">
        <v>4570</v>
      </c>
      <c r="R507" t="s">
        <v>4940</v>
      </c>
      <c r="S507" t="s">
        <v>195</v>
      </c>
      <c r="T507" t="s">
        <v>4570</v>
      </c>
      <c r="U507" t="s">
        <v>4570</v>
      </c>
      <c r="V507" t="s">
        <v>4496</v>
      </c>
      <c r="W507" t="s">
        <v>4570</v>
      </c>
      <c r="X507" t="s">
        <v>5660</v>
      </c>
      <c r="Y507" t="s">
        <v>5661</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4943</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4967</v>
      </c>
      <c r="BG507" t="s">
        <v>4972</v>
      </c>
      <c r="BH507" t="s">
        <v>4947</v>
      </c>
      <c r="BI507" t="s">
        <v>195</v>
      </c>
      <c r="BJ507" t="s">
        <v>195</v>
      </c>
      <c r="BK507" t="s">
        <v>3778</v>
      </c>
      <c r="BL507" t="s">
        <v>5662</v>
      </c>
      <c r="BM507" t="s">
        <v>4949</v>
      </c>
      <c r="BN507" t="s">
        <v>5121</v>
      </c>
      <c r="BO507" t="s">
        <v>5620</v>
      </c>
      <c r="BP507" s="440" t="str">
        <f t="shared" si="7"/>
        <v>WA.2378.EBA.958.111.B.522192</v>
      </c>
    </row>
    <row r="508" spans="1:68">
      <c r="A508" t="s">
        <v>4935</v>
      </c>
      <c r="B508" t="s">
        <v>4936</v>
      </c>
      <c r="C508" t="s">
        <v>4937</v>
      </c>
      <c r="D508" t="s">
        <v>3795</v>
      </c>
      <c r="E508" t="s">
        <v>197</v>
      </c>
      <c r="F508" t="s">
        <v>3812</v>
      </c>
      <c r="G508" t="s">
        <v>820</v>
      </c>
      <c r="H508" t="s">
        <v>4938</v>
      </c>
      <c r="I508">
        <v>9</v>
      </c>
      <c r="J508" t="s">
        <v>4959</v>
      </c>
      <c r="K508">
        <v>2</v>
      </c>
      <c r="L508" t="s">
        <v>1111</v>
      </c>
      <c r="M508" t="s">
        <v>508</v>
      </c>
      <c r="N508" t="s">
        <v>74</v>
      </c>
      <c r="O508" t="s">
        <v>515</v>
      </c>
      <c r="P508" t="s">
        <v>8</v>
      </c>
      <c r="Q508" t="s">
        <v>4570</v>
      </c>
      <c r="R508" t="s">
        <v>4940</v>
      </c>
      <c r="S508" t="s">
        <v>195</v>
      </c>
      <c r="T508" t="s">
        <v>4570</v>
      </c>
      <c r="U508" t="s">
        <v>4570</v>
      </c>
      <c r="V508" t="s">
        <v>4951</v>
      </c>
      <c r="W508" t="s">
        <v>4496</v>
      </c>
      <c r="X508" t="s">
        <v>5663</v>
      </c>
      <c r="Y508" t="s">
        <v>5664</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4943</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4967</v>
      </c>
      <c r="BG508" t="s">
        <v>4972</v>
      </c>
      <c r="BH508" t="s">
        <v>4947</v>
      </c>
      <c r="BI508" t="s">
        <v>195</v>
      </c>
      <c r="BJ508" t="s">
        <v>195</v>
      </c>
      <c r="BK508" t="s">
        <v>3778</v>
      </c>
      <c r="BL508" t="s">
        <v>5665</v>
      </c>
      <c r="BM508" t="s">
        <v>4949</v>
      </c>
      <c r="BN508" t="s">
        <v>5121</v>
      </c>
      <c r="BO508" t="s">
        <v>5620</v>
      </c>
      <c r="BP508" s="440" t="str">
        <f t="shared" si="7"/>
        <v>WA.2378.EBA.958.111.B.522192</v>
      </c>
    </row>
    <row r="509" spans="1:68">
      <c r="A509" t="s">
        <v>4935</v>
      </c>
      <c r="B509" t="s">
        <v>4936</v>
      </c>
      <c r="C509" t="s">
        <v>4937</v>
      </c>
      <c r="D509" t="s">
        <v>3795</v>
      </c>
      <c r="E509" t="s">
        <v>197</v>
      </c>
      <c r="F509" t="s">
        <v>3812</v>
      </c>
      <c r="G509" t="s">
        <v>820</v>
      </c>
      <c r="H509" t="s">
        <v>4938</v>
      </c>
      <c r="I509">
        <v>9</v>
      </c>
      <c r="J509" t="s">
        <v>4994</v>
      </c>
      <c r="K509">
        <v>2</v>
      </c>
      <c r="L509" t="s">
        <v>805</v>
      </c>
      <c r="M509" t="s">
        <v>8</v>
      </c>
      <c r="N509" t="s">
        <v>1541</v>
      </c>
      <c r="O509" t="s">
        <v>515</v>
      </c>
      <c r="P509" t="s">
        <v>8</v>
      </c>
      <c r="Q509" t="s">
        <v>4570</v>
      </c>
      <c r="R509" t="s">
        <v>4940</v>
      </c>
      <c r="S509" t="s">
        <v>195</v>
      </c>
      <c r="T509" t="s">
        <v>4570</v>
      </c>
      <c r="U509" t="s">
        <v>4570</v>
      </c>
      <c r="V509" t="s">
        <v>4496</v>
      </c>
      <c r="W509" t="s">
        <v>4570</v>
      </c>
      <c r="X509" t="s">
        <v>5666</v>
      </c>
      <c r="Y509" t="s">
        <v>5667</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4943</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4997</v>
      </c>
      <c r="BF509" t="s">
        <v>4998</v>
      </c>
      <c r="BG509" t="s">
        <v>4999</v>
      </c>
      <c r="BH509" t="s">
        <v>4947</v>
      </c>
      <c r="BI509" t="s">
        <v>195</v>
      </c>
      <c r="BJ509" t="s">
        <v>195</v>
      </c>
      <c r="BK509" t="s">
        <v>3778</v>
      </c>
      <c r="BL509" t="s">
        <v>5668</v>
      </c>
      <c r="BM509" t="s">
        <v>4949</v>
      </c>
      <c r="BN509" t="s">
        <v>5121</v>
      </c>
      <c r="BO509" t="s">
        <v>5620</v>
      </c>
      <c r="BP509" s="440" t="str">
        <f t="shared" si="7"/>
        <v>WA.2378.EBA.963.101.A.522192</v>
      </c>
    </row>
    <row r="510" spans="1:68">
      <c r="A510" t="s">
        <v>5010</v>
      </c>
      <c r="B510" t="s">
        <v>4936</v>
      </c>
      <c r="C510" t="s">
        <v>4937</v>
      </c>
      <c r="D510" t="s">
        <v>3795</v>
      </c>
      <c r="E510" t="s">
        <v>197</v>
      </c>
      <c r="F510" t="s">
        <v>3812</v>
      </c>
      <c r="G510" t="s">
        <v>820</v>
      </c>
      <c r="H510" t="s">
        <v>4938</v>
      </c>
      <c r="I510">
        <v>9</v>
      </c>
      <c r="J510" t="s">
        <v>4959</v>
      </c>
      <c r="K510">
        <v>2</v>
      </c>
      <c r="L510" t="s">
        <v>1111</v>
      </c>
      <c r="M510" t="s">
        <v>508</v>
      </c>
      <c r="N510" t="s">
        <v>74</v>
      </c>
      <c r="O510" t="s">
        <v>515</v>
      </c>
      <c r="P510" t="s">
        <v>8</v>
      </c>
      <c r="Q510" t="s">
        <v>4570</v>
      </c>
      <c r="R510" t="s">
        <v>4940</v>
      </c>
      <c r="S510" t="s">
        <v>195</v>
      </c>
      <c r="T510" t="s">
        <v>4570</v>
      </c>
      <c r="U510" t="s">
        <v>4570</v>
      </c>
      <c r="V510" t="s">
        <v>4496</v>
      </c>
      <c r="W510" t="s">
        <v>4570</v>
      </c>
      <c r="X510" t="s">
        <v>5660</v>
      </c>
      <c r="Y510" t="s">
        <v>5661</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5011</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4967</v>
      </c>
      <c r="BG510" t="s">
        <v>4972</v>
      </c>
      <c r="BH510" t="s">
        <v>4947</v>
      </c>
      <c r="BI510" t="s">
        <v>195</v>
      </c>
      <c r="BJ510" t="s">
        <v>195</v>
      </c>
      <c r="BK510" t="s">
        <v>3778</v>
      </c>
      <c r="BL510" t="s">
        <v>5662</v>
      </c>
      <c r="BM510" t="s">
        <v>4949</v>
      </c>
      <c r="BN510" t="s">
        <v>5121</v>
      </c>
      <c r="BO510" t="s">
        <v>5620</v>
      </c>
      <c r="BP510" s="440" t="str">
        <f t="shared" si="7"/>
        <v>WA.2378.EBA.958.111.B.522192</v>
      </c>
    </row>
    <row r="511" spans="1:68">
      <c r="A511" t="s">
        <v>5010</v>
      </c>
      <c r="B511" t="s">
        <v>4936</v>
      </c>
      <c r="C511" t="s">
        <v>4937</v>
      </c>
      <c r="D511" t="s">
        <v>3795</v>
      </c>
      <c r="E511" t="s">
        <v>197</v>
      </c>
      <c r="F511" t="s">
        <v>3812</v>
      </c>
      <c r="G511" t="s">
        <v>820</v>
      </c>
      <c r="H511" t="s">
        <v>4938</v>
      </c>
      <c r="I511">
        <v>9</v>
      </c>
      <c r="J511" t="s">
        <v>4959</v>
      </c>
      <c r="K511">
        <v>2</v>
      </c>
      <c r="L511" t="s">
        <v>1111</v>
      </c>
      <c r="M511" t="s">
        <v>508</v>
      </c>
      <c r="N511" t="s">
        <v>74</v>
      </c>
      <c r="O511" t="s">
        <v>515</v>
      </c>
      <c r="P511" t="s">
        <v>8</v>
      </c>
      <c r="Q511" t="s">
        <v>4570</v>
      </c>
      <c r="R511" t="s">
        <v>4940</v>
      </c>
      <c r="S511" t="s">
        <v>195</v>
      </c>
      <c r="T511" t="s">
        <v>4570</v>
      </c>
      <c r="U511" t="s">
        <v>4570</v>
      </c>
      <c r="V511" t="s">
        <v>4951</v>
      </c>
      <c r="W511" t="s">
        <v>4496</v>
      </c>
      <c r="X511" t="s">
        <v>5663</v>
      </c>
      <c r="Y511" t="s">
        <v>5664</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5011</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4967</v>
      </c>
      <c r="BG511" t="s">
        <v>4972</v>
      </c>
      <c r="BH511" t="s">
        <v>4947</v>
      </c>
      <c r="BI511" t="s">
        <v>195</v>
      </c>
      <c r="BJ511" t="s">
        <v>195</v>
      </c>
      <c r="BK511" t="s">
        <v>3778</v>
      </c>
      <c r="BL511" t="s">
        <v>5665</v>
      </c>
      <c r="BM511" t="s">
        <v>4949</v>
      </c>
      <c r="BN511" t="s">
        <v>5121</v>
      </c>
      <c r="BO511" t="s">
        <v>5620</v>
      </c>
      <c r="BP511" s="440" t="str">
        <f t="shared" si="7"/>
        <v>WA.2378.EBA.958.111.B.522192</v>
      </c>
    </row>
    <row r="512" spans="1:68">
      <c r="A512" t="s">
        <v>5010</v>
      </c>
      <c r="B512" t="s">
        <v>4936</v>
      </c>
      <c r="C512" t="s">
        <v>4937</v>
      </c>
      <c r="D512" t="s">
        <v>3795</v>
      </c>
      <c r="E512" t="s">
        <v>197</v>
      </c>
      <c r="F512" t="s">
        <v>3812</v>
      </c>
      <c r="G512" t="s">
        <v>820</v>
      </c>
      <c r="H512" t="s">
        <v>4938</v>
      </c>
      <c r="I512">
        <v>9</v>
      </c>
      <c r="J512" t="s">
        <v>4994</v>
      </c>
      <c r="K512">
        <v>2</v>
      </c>
      <c r="L512" t="s">
        <v>805</v>
      </c>
      <c r="M512" t="s">
        <v>8</v>
      </c>
      <c r="N512" t="s">
        <v>1541</v>
      </c>
      <c r="O512" t="s">
        <v>515</v>
      </c>
      <c r="P512" t="s">
        <v>8</v>
      </c>
      <c r="Q512" t="s">
        <v>4570</v>
      </c>
      <c r="R512" t="s">
        <v>4940</v>
      </c>
      <c r="S512" t="s">
        <v>195</v>
      </c>
      <c r="T512" t="s">
        <v>4570</v>
      </c>
      <c r="U512" t="s">
        <v>4570</v>
      </c>
      <c r="V512" t="s">
        <v>4496</v>
      </c>
      <c r="W512" t="s">
        <v>4570</v>
      </c>
      <c r="X512" t="s">
        <v>5666</v>
      </c>
      <c r="Y512" t="s">
        <v>5667</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5011</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4997</v>
      </c>
      <c r="BF512" t="s">
        <v>4998</v>
      </c>
      <c r="BG512" t="s">
        <v>4999</v>
      </c>
      <c r="BH512" t="s">
        <v>4947</v>
      </c>
      <c r="BI512" t="s">
        <v>195</v>
      </c>
      <c r="BJ512" t="s">
        <v>195</v>
      </c>
      <c r="BK512" t="s">
        <v>3778</v>
      </c>
      <c r="BL512" t="s">
        <v>5668</v>
      </c>
      <c r="BM512" t="s">
        <v>4949</v>
      </c>
      <c r="BN512" t="s">
        <v>5121</v>
      </c>
      <c r="BO512" t="s">
        <v>5620</v>
      </c>
      <c r="BP512" s="440" t="str">
        <f t="shared" si="7"/>
        <v>WA.2378.EBA.963.101.A.522192</v>
      </c>
    </row>
    <row r="513" spans="1:68">
      <c r="A513" t="s">
        <v>4935</v>
      </c>
      <c r="B513" t="s">
        <v>4936</v>
      </c>
      <c r="C513" t="s">
        <v>4937</v>
      </c>
      <c r="D513" t="s">
        <v>3795</v>
      </c>
      <c r="E513" t="s">
        <v>197</v>
      </c>
      <c r="F513" t="s">
        <v>3861</v>
      </c>
      <c r="G513" t="s">
        <v>2290</v>
      </c>
      <c r="H513" t="s">
        <v>4938</v>
      </c>
      <c r="I513">
        <v>78</v>
      </c>
      <c r="J513" t="s">
        <v>5012</v>
      </c>
      <c r="K513">
        <v>78</v>
      </c>
      <c r="L513" t="s">
        <v>1081</v>
      </c>
      <c r="M513" t="s">
        <v>8</v>
      </c>
      <c r="N513" t="s">
        <v>156</v>
      </c>
      <c r="O513" t="s">
        <v>515</v>
      </c>
      <c r="P513" t="s">
        <v>8</v>
      </c>
      <c r="Q513" t="s">
        <v>4570</v>
      </c>
      <c r="R513" t="s">
        <v>4940</v>
      </c>
      <c r="S513" t="s">
        <v>195</v>
      </c>
      <c r="T513" t="s">
        <v>4570</v>
      </c>
      <c r="U513" t="s">
        <v>4570</v>
      </c>
      <c r="V513" t="s">
        <v>4496</v>
      </c>
      <c r="W513" t="s">
        <v>4570</v>
      </c>
      <c r="X513" t="s">
        <v>5669</v>
      </c>
      <c r="Y513" t="s">
        <v>5670</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4943</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5014</v>
      </c>
      <c r="BE513" t="s">
        <v>5015</v>
      </c>
      <c r="BF513" t="s">
        <v>5021</v>
      </c>
      <c r="BG513" t="s">
        <v>5022</v>
      </c>
      <c r="BH513" t="s">
        <v>4947</v>
      </c>
      <c r="BI513" t="s">
        <v>195</v>
      </c>
      <c r="BJ513" t="s">
        <v>195</v>
      </c>
      <c r="BK513" t="s">
        <v>3778</v>
      </c>
      <c r="BL513" t="s">
        <v>5671</v>
      </c>
      <c r="BM513" t="s">
        <v>4949</v>
      </c>
      <c r="BN513" t="s">
        <v>5121</v>
      </c>
      <c r="BO513" t="s">
        <v>5620</v>
      </c>
      <c r="BP513" s="440" t="str">
        <f t="shared" si="7"/>
        <v>WA.2378.EBC.954.102.A.522192</v>
      </c>
    </row>
    <row r="514" spans="1:68">
      <c r="A514" t="s">
        <v>4935</v>
      </c>
      <c r="B514" t="s">
        <v>4936</v>
      </c>
      <c r="C514" t="s">
        <v>4937</v>
      </c>
      <c r="D514" t="s">
        <v>3795</v>
      </c>
      <c r="E514" t="s">
        <v>197</v>
      </c>
      <c r="F514" t="s">
        <v>3861</v>
      </c>
      <c r="G514" t="s">
        <v>2290</v>
      </c>
      <c r="H514" t="s">
        <v>4938</v>
      </c>
      <c r="I514">
        <v>78</v>
      </c>
      <c r="J514" t="s">
        <v>5012</v>
      </c>
      <c r="K514">
        <v>78</v>
      </c>
      <c r="L514" t="s">
        <v>1098</v>
      </c>
      <c r="M514" t="s">
        <v>508</v>
      </c>
      <c r="N514" t="s">
        <v>2422</v>
      </c>
      <c r="O514" t="s">
        <v>515</v>
      </c>
      <c r="P514" t="s">
        <v>8</v>
      </c>
      <c r="Q514" t="s">
        <v>4570</v>
      </c>
      <c r="R514" t="s">
        <v>4940</v>
      </c>
      <c r="S514" t="s">
        <v>195</v>
      </c>
      <c r="T514" t="s">
        <v>4570</v>
      </c>
      <c r="U514" t="s">
        <v>4570</v>
      </c>
      <c r="V514" t="s">
        <v>4496</v>
      </c>
      <c r="W514" t="s">
        <v>4570</v>
      </c>
      <c r="X514" t="s">
        <v>5672</v>
      </c>
      <c r="Y514" t="s">
        <v>5673</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4943</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5014</v>
      </c>
      <c r="BE514" t="s">
        <v>5015</v>
      </c>
      <c r="BF514" t="s">
        <v>5027</v>
      </c>
      <c r="BG514" t="s">
        <v>5030</v>
      </c>
      <c r="BH514" t="s">
        <v>4947</v>
      </c>
      <c r="BI514" t="s">
        <v>195</v>
      </c>
      <c r="BJ514" t="s">
        <v>195</v>
      </c>
      <c r="BK514" t="s">
        <v>3778</v>
      </c>
      <c r="BL514" t="s">
        <v>5674</v>
      </c>
      <c r="BM514" t="s">
        <v>4949</v>
      </c>
      <c r="BN514" t="s">
        <v>5121</v>
      </c>
      <c r="BO514" t="s">
        <v>5620</v>
      </c>
      <c r="BP514" s="440" t="str">
        <f t="shared" ref="BP514:BP577" si="8">_xlfn.TEXTJOIN(".",TRUE,D514,E514,F514,J514,L514,M514,O514)</f>
        <v>WA.2378.EBC.954.103.B.522192</v>
      </c>
    </row>
    <row r="515" spans="1:68">
      <c r="A515" t="s">
        <v>5010</v>
      </c>
      <c r="B515" t="s">
        <v>4936</v>
      </c>
      <c r="C515" t="s">
        <v>4937</v>
      </c>
      <c r="D515" t="s">
        <v>3795</v>
      </c>
      <c r="E515" t="s">
        <v>197</v>
      </c>
      <c r="F515" t="s">
        <v>3861</v>
      </c>
      <c r="G515" t="s">
        <v>2290</v>
      </c>
      <c r="H515" t="s">
        <v>4938</v>
      </c>
      <c r="I515">
        <v>78</v>
      </c>
      <c r="J515" t="s">
        <v>5012</v>
      </c>
      <c r="K515">
        <v>78</v>
      </c>
      <c r="L515" t="s">
        <v>1081</v>
      </c>
      <c r="M515" t="s">
        <v>8</v>
      </c>
      <c r="N515" t="s">
        <v>156</v>
      </c>
      <c r="O515" t="s">
        <v>515</v>
      </c>
      <c r="P515" t="s">
        <v>8</v>
      </c>
      <c r="Q515" t="s">
        <v>4570</v>
      </c>
      <c r="R515" t="s">
        <v>4940</v>
      </c>
      <c r="S515" t="s">
        <v>195</v>
      </c>
      <c r="T515" t="s">
        <v>4570</v>
      </c>
      <c r="U515" t="s">
        <v>4570</v>
      </c>
      <c r="V515" t="s">
        <v>4496</v>
      </c>
      <c r="W515" t="s">
        <v>4570</v>
      </c>
      <c r="X515" t="s">
        <v>5669</v>
      </c>
      <c r="Y515" t="s">
        <v>5670</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5011</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5014</v>
      </c>
      <c r="BE515" t="s">
        <v>5015</v>
      </c>
      <c r="BF515" t="s">
        <v>5021</v>
      </c>
      <c r="BG515" t="s">
        <v>5022</v>
      </c>
      <c r="BH515" t="s">
        <v>4947</v>
      </c>
      <c r="BI515" t="s">
        <v>195</v>
      </c>
      <c r="BJ515" t="s">
        <v>195</v>
      </c>
      <c r="BK515" t="s">
        <v>3778</v>
      </c>
      <c r="BL515" t="s">
        <v>5671</v>
      </c>
      <c r="BM515" t="s">
        <v>4949</v>
      </c>
      <c r="BN515" t="s">
        <v>5121</v>
      </c>
      <c r="BO515" t="s">
        <v>5620</v>
      </c>
      <c r="BP515" s="440" t="str">
        <f t="shared" si="8"/>
        <v>WA.2378.EBC.954.102.A.522192</v>
      </c>
    </row>
    <row r="516" spans="1:68">
      <c r="A516" t="s">
        <v>5010</v>
      </c>
      <c r="B516" t="s">
        <v>4936</v>
      </c>
      <c r="C516" t="s">
        <v>4937</v>
      </c>
      <c r="D516" t="s">
        <v>3795</v>
      </c>
      <c r="E516" t="s">
        <v>197</v>
      </c>
      <c r="F516" t="s">
        <v>3861</v>
      </c>
      <c r="G516" t="s">
        <v>2290</v>
      </c>
      <c r="H516" t="s">
        <v>4938</v>
      </c>
      <c r="I516">
        <v>78</v>
      </c>
      <c r="J516" t="s">
        <v>5012</v>
      </c>
      <c r="K516">
        <v>78</v>
      </c>
      <c r="L516" t="s">
        <v>1098</v>
      </c>
      <c r="M516" t="s">
        <v>508</v>
      </c>
      <c r="N516" t="s">
        <v>2422</v>
      </c>
      <c r="O516" t="s">
        <v>515</v>
      </c>
      <c r="P516" t="s">
        <v>8</v>
      </c>
      <c r="Q516" t="s">
        <v>4570</v>
      </c>
      <c r="R516" t="s">
        <v>4940</v>
      </c>
      <c r="S516" t="s">
        <v>195</v>
      </c>
      <c r="T516" t="s">
        <v>4570</v>
      </c>
      <c r="U516" t="s">
        <v>4570</v>
      </c>
      <c r="V516" t="s">
        <v>4496</v>
      </c>
      <c r="W516" t="s">
        <v>4570</v>
      </c>
      <c r="X516" t="s">
        <v>5672</v>
      </c>
      <c r="Y516" t="s">
        <v>5673</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5011</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5014</v>
      </c>
      <c r="BE516" t="s">
        <v>5015</v>
      </c>
      <c r="BF516" t="s">
        <v>5027</v>
      </c>
      <c r="BG516" t="s">
        <v>5030</v>
      </c>
      <c r="BH516" t="s">
        <v>4947</v>
      </c>
      <c r="BI516" t="s">
        <v>195</v>
      </c>
      <c r="BJ516" t="s">
        <v>195</v>
      </c>
      <c r="BK516" t="s">
        <v>3778</v>
      </c>
      <c r="BL516" t="s">
        <v>5674</v>
      </c>
      <c r="BM516" t="s">
        <v>4949</v>
      </c>
      <c r="BN516" t="s">
        <v>5121</v>
      </c>
      <c r="BO516" t="s">
        <v>5620</v>
      </c>
      <c r="BP516" s="440" t="str">
        <f t="shared" si="8"/>
        <v>WA.2378.EBC.954.103.B.522192</v>
      </c>
    </row>
    <row r="517" spans="1:68">
      <c r="A517" t="s">
        <v>4935</v>
      </c>
      <c r="B517" t="s">
        <v>4936</v>
      </c>
      <c r="C517" t="s">
        <v>4937</v>
      </c>
      <c r="D517" t="s">
        <v>3795</v>
      </c>
      <c r="E517" t="s">
        <v>197</v>
      </c>
      <c r="F517" t="s">
        <v>3842</v>
      </c>
      <c r="G517" t="s">
        <v>2445</v>
      </c>
      <c r="H517" t="s">
        <v>4938</v>
      </c>
      <c r="I517">
        <v>5</v>
      </c>
      <c r="J517" t="s">
        <v>5031</v>
      </c>
      <c r="K517">
        <v>1</v>
      </c>
      <c r="L517" t="s">
        <v>805</v>
      </c>
      <c r="M517" t="s">
        <v>511</v>
      </c>
      <c r="N517" t="s">
        <v>125</v>
      </c>
      <c r="O517" t="s">
        <v>515</v>
      </c>
      <c r="P517" t="s">
        <v>8</v>
      </c>
      <c r="Q517" t="s">
        <v>4570</v>
      </c>
      <c r="R517" t="s">
        <v>4940</v>
      </c>
      <c r="S517" t="s">
        <v>195</v>
      </c>
      <c r="T517" t="s">
        <v>4570</v>
      </c>
      <c r="U517" t="s">
        <v>4570</v>
      </c>
      <c r="V517" t="s">
        <v>4496</v>
      </c>
      <c r="W517" t="s">
        <v>4570</v>
      </c>
      <c r="X517" t="s">
        <v>5675</v>
      </c>
      <c r="Y517" t="s">
        <v>5676</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4943</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5034</v>
      </c>
      <c r="BG517" t="s">
        <v>5048</v>
      </c>
      <c r="BH517" t="s">
        <v>4947</v>
      </c>
      <c r="BI517" t="s">
        <v>195</v>
      </c>
      <c r="BJ517" t="s">
        <v>195</v>
      </c>
      <c r="BK517" t="s">
        <v>3778</v>
      </c>
      <c r="BL517" t="s">
        <v>5677</v>
      </c>
      <c r="BM517" t="s">
        <v>4949</v>
      </c>
      <c r="BN517" t="s">
        <v>5121</v>
      </c>
      <c r="BO517" t="s">
        <v>5620</v>
      </c>
      <c r="BP517" s="440" t="str">
        <f t="shared" si="8"/>
        <v>WA.2378.EBD.952.101.D.522192</v>
      </c>
    </row>
    <row r="518" spans="1:68">
      <c r="A518" t="s">
        <v>4935</v>
      </c>
      <c r="B518" t="s">
        <v>4936</v>
      </c>
      <c r="C518" t="s">
        <v>4937</v>
      </c>
      <c r="D518" t="s">
        <v>3795</v>
      </c>
      <c r="E518" t="s">
        <v>197</v>
      </c>
      <c r="F518" t="s">
        <v>3842</v>
      </c>
      <c r="G518" t="s">
        <v>2445</v>
      </c>
      <c r="H518" t="s">
        <v>4938</v>
      </c>
      <c r="I518">
        <v>5</v>
      </c>
      <c r="J518" t="s">
        <v>5054</v>
      </c>
      <c r="K518">
        <v>2</v>
      </c>
      <c r="L518" t="s">
        <v>805</v>
      </c>
      <c r="M518" t="s">
        <v>8</v>
      </c>
      <c r="N518" t="s">
        <v>162</v>
      </c>
      <c r="O518" t="s">
        <v>515</v>
      </c>
      <c r="P518" t="s">
        <v>8</v>
      </c>
      <c r="Q518" t="s">
        <v>4570</v>
      </c>
      <c r="R518" t="s">
        <v>4940</v>
      </c>
      <c r="S518" t="s">
        <v>195</v>
      </c>
      <c r="T518" t="s">
        <v>4570</v>
      </c>
      <c r="U518" t="s">
        <v>4570</v>
      </c>
      <c r="V518" t="s">
        <v>4496</v>
      </c>
      <c r="W518" t="s">
        <v>4570</v>
      </c>
      <c r="X518" t="s">
        <v>5678</v>
      </c>
      <c r="Y518" t="s">
        <v>5679</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4943</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5057</v>
      </c>
      <c r="BG518" t="s">
        <v>5058</v>
      </c>
      <c r="BH518" t="s">
        <v>4947</v>
      </c>
      <c r="BI518" t="s">
        <v>195</v>
      </c>
      <c r="BJ518" t="s">
        <v>195</v>
      </c>
      <c r="BK518" t="s">
        <v>3778</v>
      </c>
      <c r="BL518" t="s">
        <v>5680</v>
      </c>
      <c r="BM518" t="s">
        <v>4949</v>
      </c>
      <c r="BN518" t="s">
        <v>5121</v>
      </c>
      <c r="BO518" t="s">
        <v>5620</v>
      </c>
      <c r="BP518" s="440" t="str">
        <f t="shared" si="8"/>
        <v>WA.2378.EBD.953.101.A.522192</v>
      </c>
    </row>
    <row r="519" spans="1:68">
      <c r="A519" t="s">
        <v>4935</v>
      </c>
      <c r="B519" t="s">
        <v>4936</v>
      </c>
      <c r="C519" t="s">
        <v>4937</v>
      </c>
      <c r="D519" t="s">
        <v>3795</v>
      </c>
      <c r="E519" t="s">
        <v>197</v>
      </c>
      <c r="F519" t="s">
        <v>3842</v>
      </c>
      <c r="G519" t="s">
        <v>2445</v>
      </c>
      <c r="H519" t="s">
        <v>4938</v>
      </c>
      <c r="I519">
        <v>5</v>
      </c>
      <c r="J519" t="s">
        <v>5054</v>
      </c>
      <c r="K519">
        <v>2</v>
      </c>
      <c r="L519" t="s">
        <v>1081</v>
      </c>
      <c r="M519" t="s">
        <v>8</v>
      </c>
      <c r="N519" t="s">
        <v>2861</v>
      </c>
      <c r="O519" t="s">
        <v>515</v>
      </c>
      <c r="P519" t="s">
        <v>8</v>
      </c>
      <c r="Q519" t="s">
        <v>4570</v>
      </c>
      <c r="R519" t="s">
        <v>4940</v>
      </c>
      <c r="S519" t="s">
        <v>195</v>
      </c>
      <c r="T519" t="s">
        <v>4570</v>
      </c>
      <c r="U519" t="s">
        <v>4570</v>
      </c>
      <c r="V519" t="s">
        <v>4496</v>
      </c>
      <c r="W519" t="s">
        <v>4570</v>
      </c>
      <c r="X519" t="s">
        <v>5681</v>
      </c>
      <c r="Y519" t="s">
        <v>5682</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4943</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5073</v>
      </c>
      <c r="BG519" t="s">
        <v>5074</v>
      </c>
      <c r="BH519" t="s">
        <v>4947</v>
      </c>
      <c r="BI519" t="s">
        <v>195</v>
      </c>
      <c r="BJ519" t="s">
        <v>195</v>
      </c>
      <c r="BK519" t="s">
        <v>3778</v>
      </c>
      <c r="BL519" t="s">
        <v>5683</v>
      </c>
      <c r="BM519" t="s">
        <v>4949</v>
      </c>
      <c r="BN519" t="s">
        <v>5121</v>
      </c>
      <c r="BO519" t="s">
        <v>5620</v>
      </c>
      <c r="BP519" s="440" t="str">
        <f t="shared" si="8"/>
        <v>WA.2378.EBD.953.102.A.522192</v>
      </c>
    </row>
    <row r="520" spans="1:68">
      <c r="A520" t="s">
        <v>5010</v>
      </c>
      <c r="B520" t="s">
        <v>4936</v>
      </c>
      <c r="C520" t="s">
        <v>4937</v>
      </c>
      <c r="D520" t="s">
        <v>3795</v>
      </c>
      <c r="E520" t="s">
        <v>197</v>
      </c>
      <c r="F520" t="s">
        <v>3842</v>
      </c>
      <c r="G520" t="s">
        <v>2445</v>
      </c>
      <c r="H520" t="s">
        <v>4938</v>
      </c>
      <c r="I520">
        <v>5</v>
      </c>
      <c r="J520" t="s">
        <v>5031</v>
      </c>
      <c r="K520">
        <v>1</v>
      </c>
      <c r="L520" t="s">
        <v>805</v>
      </c>
      <c r="M520" t="s">
        <v>511</v>
      </c>
      <c r="N520" t="s">
        <v>125</v>
      </c>
      <c r="O520" t="s">
        <v>515</v>
      </c>
      <c r="P520" t="s">
        <v>8</v>
      </c>
      <c r="Q520" t="s">
        <v>4570</v>
      </c>
      <c r="R520" t="s">
        <v>4940</v>
      </c>
      <c r="S520" t="s">
        <v>195</v>
      </c>
      <c r="T520" t="s">
        <v>4570</v>
      </c>
      <c r="U520" t="s">
        <v>4570</v>
      </c>
      <c r="V520" t="s">
        <v>4496</v>
      </c>
      <c r="W520" t="s">
        <v>4570</v>
      </c>
      <c r="X520" t="s">
        <v>5675</v>
      </c>
      <c r="Y520" t="s">
        <v>5676</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5011</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5034</v>
      </c>
      <c r="BG520" t="s">
        <v>5048</v>
      </c>
      <c r="BH520" t="s">
        <v>4947</v>
      </c>
      <c r="BI520" t="s">
        <v>195</v>
      </c>
      <c r="BJ520" t="s">
        <v>195</v>
      </c>
      <c r="BK520" t="s">
        <v>3778</v>
      </c>
      <c r="BL520" t="s">
        <v>5677</v>
      </c>
      <c r="BM520" t="s">
        <v>4949</v>
      </c>
      <c r="BN520" t="s">
        <v>5121</v>
      </c>
      <c r="BO520" t="s">
        <v>5620</v>
      </c>
      <c r="BP520" s="440" t="str">
        <f t="shared" si="8"/>
        <v>WA.2378.EBD.952.101.D.522192</v>
      </c>
    </row>
    <row r="521" spans="1:68">
      <c r="A521" t="s">
        <v>5010</v>
      </c>
      <c r="B521" t="s">
        <v>4936</v>
      </c>
      <c r="C521" t="s">
        <v>4937</v>
      </c>
      <c r="D521" t="s">
        <v>3795</v>
      </c>
      <c r="E521" t="s">
        <v>197</v>
      </c>
      <c r="F521" t="s">
        <v>3842</v>
      </c>
      <c r="G521" t="s">
        <v>2445</v>
      </c>
      <c r="H521" t="s">
        <v>4938</v>
      </c>
      <c r="I521">
        <v>5</v>
      </c>
      <c r="J521" t="s">
        <v>5054</v>
      </c>
      <c r="K521">
        <v>2</v>
      </c>
      <c r="L521" t="s">
        <v>805</v>
      </c>
      <c r="M521" t="s">
        <v>8</v>
      </c>
      <c r="N521" t="s">
        <v>162</v>
      </c>
      <c r="O521" t="s">
        <v>515</v>
      </c>
      <c r="P521" t="s">
        <v>8</v>
      </c>
      <c r="Q521" t="s">
        <v>4570</v>
      </c>
      <c r="R521" t="s">
        <v>4940</v>
      </c>
      <c r="S521" t="s">
        <v>195</v>
      </c>
      <c r="T521" t="s">
        <v>4570</v>
      </c>
      <c r="U521" t="s">
        <v>4570</v>
      </c>
      <c r="V521" t="s">
        <v>4496</v>
      </c>
      <c r="W521" t="s">
        <v>4570</v>
      </c>
      <c r="X521" t="s">
        <v>5678</v>
      </c>
      <c r="Y521" t="s">
        <v>5684</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5011</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5057</v>
      </c>
      <c r="BG521" t="s">
        <v>5058</v>
      </c>
      <c r="BH521" t="s">
        <v>4947</v>
      </c>
      <c r="BI521" t="s">
        <v>195</v>
      </c>
      <c r="BJ521" t="s">
        <v>195</v>
      </c>
      <c r="BK521" t="s">
        <v>3778</v>
      </c>
      <c r="BL521" t="s">
        <v>5685</v>
      </c>
      <c r="BM521" t="s">
        <v>4949</v>
      </c>
      <c r="BN521" t="s">
        <v>5121</v>
      </c>
      <c r="BO521" t="s">
        <v>5620</v>
      </c>
      <c r="BP521" s="440" t="str">
        <f t="shared" si="8"/>
        <v>WA.2378.EBD.953.101.A.522192</v>
      </c>
    </row>
    <row r="522" spans="1:68">
      <c r="A522" t="s">
        <v>5010</v>
      </c>
      <c r="B522" t="s">
        <v>4936</v>
      </c>
      <c r="C522" t="s">
        <v>4937</v>
      </c>
      <c r="D522" t="s">
        <v>3795</v>
      </c>
      <c r="E522" t="s">
        <v>197</v>
      </c>
      <c r="F522" t="s">
        <v>3842</v>
      </c>
      <c r="G522" t="s">
        <v>2445</v>
      </c>
      <c r="H522" t="s">
        <v>4938</v>
      </c>
      <c r="I522">
        <v>5</v>
      </c>
      <c r="J522" t="s">
        <v>5054</v>
      </c>
      <c r="K522">
        <v>2</v>
      </c>
      <c r="L522" t="s">
        <v>1081</v>
      </c>
      <c r="M522" t="s">
        <v>8</v>
      </c>
      <c r="N522" t="s">
        <v>2861</v>
      </c>
      <c r="O522" t="s">
        <v>515</v>
      </c>
      <c r="P522" t="s">
        <v>8</v>
      </c>
      <c r="Q522" t="s">
        <v>4570</v>
      </c>
      <c r="R522" t="s">
        <v>4940</v>
      </c>
      <c r="S522" t="s">
        <v>195</v>
      </c>
      <c r="T522" t="s">
        <v>4570</v>
      </c>
      <c r="U522" t="s">
        <v>4570</v>
      </c>
      <c r="V522" t="s">
        <v>4496</v>
      </c>
      <c r="W522" t="s">
        <v>4570</v>
      </c>
      <c r="X522" t="s">
        <v>5681</v>
      </c>
      <c r="Y522" t="s">
        <v>5682</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5011</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5073</v>
      </c>
      <c r="BG522" t="s">
        <v>5074</v>
      </c>
      <c r="BH522" t="s">
        <v>4947</v>
      </c>
      <c r="BI522" t="s">
        <v>195</v>
      </c>
      <c r="BJ522" t="s">
        <v>195</v>
      </c>
      <c r="BK522" t="s">
        <v>3778</v>
      </c>
      <c r="BL522" t="s">
        <v>5683</v>
      </c>
      <c r="BM522" t="s">
        <v>4949</v>
      </c>
      <c r="BN522" t="s">
        <v>5121</v>
      </c>
      <c r="BO522" t="s">
        <v>5620</v>
      </c>
      <c r="BP522" s="440" t="str">
        <f t="shared" si="8"/>
        <v>WA.2378.EBD.953.102.A.522192</v>
      </c>
    </row>
    <row r="523" spans="1:68">
      <c r="A523" t="s">
        <v>4935</v>
      </c>
      <c r="B523" t="s">
        <v>4936</v>
      </c>
      <c r="C523" t="s">
        <v>4937</v>
      </c>
      <c r="D523" t="s">
        <v>3795</v>
      </c>
      <c r="E523" t="s">
        <v>197</v>
      </c>
      <c r="F523" t="s">
        <v>3812</v>
      </c>
      <c r="G523" t="s">
        <v>820</v>
      </c>
      <c r="H523" t="s">
        <v>4938</v>
      </c>
      <c r="I523">
        <v>9</v>
      </c>
      <c r="J523" t="s">
        <v>4994</v>
      </c>
      <c r="K523">
        <v>2</v>
      </c>
      <c r="L523" t="s">
        <v>805</v>
      </c>
      <c r="M523" t="s">
        <v>8</v>
      </c>
      <c r="N523" t="s">
        <v>1541</v>
      </c>
      <c r="O523" t="s">
        <v>503</v>
      </c>
      <c r="P523" t="s">
        <v>8</v>
      </c>
      <c r="Q523" t="s">
        <v>4570</v>
      </c>
      <c r="R523" t="s">
        <v>4940</v>
      </c>
      <c r="S523" t="s">
        <v>195</v>
      </c>
      <c r="T523" t="s">
        <v>4496</v>
      </c>
      <c r="U523" t="s">
        <v>4570</v>
      </c>
      <c r="V523" t="s">
        <v>4496</v>
      </c>
      <c r="W523" t="s">
        <v>4570</v>
      </c>
      <c r="X523" t="s">
        <v>5686</v>
      </c>
      <c r="Y523" t="s">
        <v>5687</v>
      </c>
      <c r="Z523" t="s">
        <v>8</v>
      </c>
      <c r="AA523">
        <v>0</v>
      </c>
      <c r="AB523" t="s">
        <v>195</v>
      </c>
      <c r="AC523">
        <v>0</v>
      </c>
      <c r="AD523" t="s">
        <v>195</v>
      </c>
      <c r="AE523">
        <v>0</v>
      </c>
      <c r="AF523" t="s">
        <v>195</v>
      </c>
      <c r="AG523">
        <v>0</v>
      </c>
      <c r="AH523" t="s">
        <v>195</v>
      </c>
      <c r="AI523">
        <v>0</v>
      </c>
      <c r="AJ523" t="s">
        <v>195</v>
      </c>
      <c r="AK523">
        <v>0</v>
      </c>
      <c r="AL523">
        <v>0</v>
      </c>
      <c r="AM523" t="s">
        <v>195</v>
      </c>
      <c r="AN523">
        <v>0</v>
      </c>
      <c r="AO523" t="s">
        <v>4943</v>
      </c>
      <c r="AP523">
        <v>0</v>
      </c>
      <c r="AQ523">
        <v>0</v>
      </c>
      <c r="AR523">
        <v>0</v>
      </c>
      <c r="AS523">
        <v>0</v>
      </c>
      <c r="AT523">
        <v>0</v>
      </c>
      <c r="AU523">
        <v>0</v>
      </c>
      <c r="AV523">
        <v>0</v>
      </c>
      <c r="AW523">
        <v>0</v>
      </c>
      <c r="AX523">
        <v>0</v>
      </c>
      <c r="AY523">
        <v>0</v>
      </c>
      <c r="AZ523">
        <v>0</v>
      </c>
      <c r="BA523">
        <v>0</v>
      </c>
      <c r="BB523" t="s">
        <v>3796</v>
      </c>
      <c r="BC523" t="s">
        <v>3797</v>
      </c>
      <c r="BD523" t="s">
        <v>3813</v>
      </c>
      <c r="BE523" t="s">
        <v>4997</v>
      </c>
      <c r="BF523" t="s">
        <v>4998</v>
      </c>
      <c r="BG523" t="s">
        <v>4999</v>
      </c>
      <c r="BH523" t="s">
        <v>4947</v>
      </c>
      <c r="BI523" t="s">
        <v>195</v>
      </c>
      <c r="BJ523" t="s">
        <v>195</v>
      </c>
      <c r="BK523" t="s">
        <v>3773</v>
      </c>
      <c r="BL523" t="s">
        <v>5688</v>
      </c>
      <c r="BM523" t="s">
        <v>4949</v>
      </c>
      <c r="BN523" t="s">
        <v>7</v>
      </c>
      <c r="BO523" t="s">
        <v>4950</v>
      </c>
      <c r="BP523" s="440" t="str">
        <f t="shared" si="8"/>
        <v>WA.2378.EBA.963.101.A.521211</v>
      </c>
    </row>
    <row r="524" spans="1:68">
      <c r="A524" t="s">
        <v>4935</v>
      </c>
      <c r="B524" t="s">
        <v>4936</v>
      </c>
      <c r="C524" t="s">
        <v>4937</v>
      </c>
      <c r="D524" t="s">
        <v>3795</v>
      </c>
      <c r="E524" t="s">
        <v>197</v>
      </c>
      <c r="F524" t="s">
        <v>3812</v>
      </c>
      <c r="G524" t="s">
        <v>820</v>
      </c>
      <c r="H524" t="s">
        <v>4938</v>
      </c>
      <c r="I524">
        <v>9</v>
      </c>
      <c r="J524" t="s">
        <v>4994</v>
      </c>
      <c r="K524">
        <v>2</v>
      </c>
      <c r="L524" t="s">
        <v>805</v>
      </c>
      <c r="M524" t="s">
        <v>508</v>
      </c>
      <c r="N524" t="s">
        <v>5005</v>
      </c>
      <c r="O524" t="s">
        <v>503</v>
      </c>
      <c r="P524" t="s">
        <v>8</v>
      </c>
      <c r="Q524" t="s">
        <v>4570</v>
      </c>
      <c r="R524" t="s">
        <v>4940</v>
      </c>
      <c r="S524" t="s">
        <v>195</v>
      </c>
      <c r="T524" t="s">
        <v>4496</v>
      </c>
      <c r="U524" t="s">
        <v>4570</v>
      </c>
      <c r="V524" t="s">
        <v>4496</v>
      </c>
      <c r="W524" t="s">
        <v>4570</v>
      </c>
      <c r="X524" t="s">
        <v>5689</v>
      </c>
      <c r="Y524" t="s">
        <v>5690</v>
      </c>
      <c r="Z524" t="s">
        <v>8</v>
      </c>
      <c r="AA524">
        <v>0</v>
      </c>
      <c r="AB524" t="s">
        <v>195</v>
      </c>
      <c r="AC524">
        <v>0</v>
      </c>
      <c r="AD524" t="s">
        <v>195</v>
      </c>
      <c r="AE524">
        <v>0</v>
      </c>
      <c r="AF524" t="s">
        <v>195</v>
      </c>
      <c r="AG524">
        <v>0</v>
      </c>
      <c r="AH524" t="s">
        <v>195</v>
      </c>
      <c r="AI524">
        <v>0</v>
      </c>
      <c r="AJ524" t="s">
        <v>195</v>
      </c>
      <c r="AK524">
        <v>0</v>
      </c>
      <c r="AL524">
        <v>0</v>
      </c>
      <c r="AM524" t="s">
        <v>195</v>
      </c>
      <c r="AN524">
        <v>0</v>
      </c>
      <c r="AO524" t="s">
        <v>4943</v>
      </c>
      <c r="AP524">
        <v>0</v>
      </c>
      <c r="AQ524">
        <v>0</v>
      </c>
      <c r="AR524">
        <v>0</v>
      </c>
      <c r="AS524">
        <v>0</v>
      </c>
      <c r="AT524">
        <v>0</v>
      </c>
      <c r="AU524">
        <v>0</v>
      </c>
      <c r="AV524">
        <v>0</v>
      </c>
      <c r="AW524">
        <v>0</v>
      </c>
      <c r="AX524">
        <v>0</v>
      </c>
      <c r="AY524">
        <v>0</v>
      </c>
      <c r="AZ524">
        <v>0</v>
      </c>
      <c r="BA524">
        <v>0</v>
      </c>
      <c r="BB524" t="s">
        <v>3796</v>
      </c>
      <c r="BC524" t="s">
        <v>3797</v>
      </c>
      <c r="BD524" t="s">
        <v>3813</v>
      </c>
      <c r="BE524" t="s">
        <v>4997</v>
      </c>
      <c r="BF524" t="s">
        <v>4998</v>
      </c>
      <c r="BG524" t="s">
        <v>5008</v>
      </c>
      <c r="BH524" t="s">
        <v>4947</v>
      </c>
      <c r="BI524" t="s">
        <v>195</v>
      </c>
      <c r="BJ524" t="s">
        <v>195</v>
      </c>
      <c r="BK524" t="s">
        <v>3773</v>
      </c>
      <c r="BL524" t="s">
        <v>5691</v>
      </c>
      <c r="BM524" t="s">
        <v>4949</v>
      </c>
      <c r="BN524" t="s">
        <v>7</v>
      </c>
      <c r="BO524" t="s">
        <v>4950</v>
      </c>
      <c r="BP524" s="440" t="str">
        <f t="shared" si="8"/>
        <v>WA.2378.EBA.963.101.B.521211</v>
      </c>
    </row>
    <row r="525" spans="1:68">
      <c r="A525" t="s">
        <v>5010</v>
      </c>
      <c r="B525" t="s">
        <v>4936</v>
      </c>
      <c r="C525" t="s">
        <v>4937</v>
      </c>
      <c r="D525" t="s">
        <v>3795</v>
      </c>
      <c r="E525" t="s">
        <v>197</v>
      </c>
      <c r="F525" t="s">
        <v>3812</v>
      </c>
      <c r="G525" t="s">
        <v>820</v>
      </c>
      <c r="H525" t="s">
        <v>4938</v>
      </c>
      <c r="I525">
        <v>9</v>
      </c>
      <c r="J525" t="s">
        <v>4994</v>
      </c>
      <c r="K525">
        <v>2</v>
      </c>
      <c r="L525" t="s">
        <v>805</v>
      </c>
      <c r="M525" t="s">
        <v>8</v>
      </c>
      <c r="N525" t="s">
        <v>1541</v>
      </c>
      <c r="O525" t="s">
        <v>503</v>
      </c>
      <c r="P525" t="s">
        <v>8</v>
      </c>
      <c r="Q525" t="s">
        <v>4570</v>
      </c>
      <c r="R525" t="s">
        <v>4940</v>
      </c>
      <c r="S525" t="s">
        <v>195</v>
      </c>
      <c r="T525" t="s">
        <v>4496</v>
      </c>
      <c r="U525" t="s">
        <v>4570</v>
      </c>
      <c r="V525" t="s">
        <v>4496</v>
      </c>
      <c r="W525" t="s">
        <v>4570</v>
      </c>
      <c r="X525" t="s">
        <v>5686</v>
      </c>
      <c r="Y525" t="s">
        <v>5687</v>
      </c>
      <c r="Z525" t="s">
        <v>8</v>
      </c>
      <c r="AA525">
        <v>0</v>
      </c>
      <c r="AB525" t="s">
        <v>195</v>
      </c>
      <c r="AC525">
        <v>0</v>
      </c>
      <c r="AD525" t="s">
        <v>195</v>
      </c>
      <c r="AE525">
        <v>0</v>
      </c>
      <c r="AF525" t="s">
        <v>195</v>
      </c>
      <c r="AG525">
        <v>0</v>
      </c>
      <c r="AH525" t="s">
        <v>195</v>
      </c>
      <c r="AI525">
        <v>0</v>
      </c>
      <c r="AJ525" t="s">
        <v>195</v>
      </c>
      <c r="AK525">
        <v>0</v>
      </c>
      <c r="AL525">
        <v>0</v>
      </c>
      <c r="AM525" t="s">
        <v>195</v>
      </c>
      <c r="AN525">
        <v>0</v>
      </c>
      <c r="AO525" t="s">
        <v>5011</v>
      </c>
      <c r="AP525">
        <v>0</v>
      </c>
      <c r="AQ525">
        <v>0</v>
      </c>
      <c r="AR525">
        <v>0</v>
      </c>
      <c r="AS525">
        <v>0</v>
      </c>
      <c r="AT525">
        <v>0</v>
      </c>
      <c r="AU525">
        <v>0</v>
      </c>
      <c r="AV525">
        <v>0</v>
      </c>
      <c r="AW525">
        <v>0</v>
      </c>
      <c r="AX525">
        <v>0</v>
      </c>
      <c r="AY525">
        <v>0</v>
      </c>
      <c r="AZ525">
        <v>0</v>
      </c>
      <c r="BA525">
        <v>0</v>
      </c>
      <c r="BB525" t="s">
        <v>3796</v>
      </c>
      <c r="BC525" t="s">
        <v>3797</v>
      </c>
      <c r="BD525" t="s">
        <v>3813</v>
      </c>
      <c r="BE525" t="s">
        <v>4997</v>
      </c>
      <c r="BF525" t="s">
        <v>4998</v>
      </c>
      <c r="BG525" t="s">
        <v>4999</v>
      </c>
      <c r="BH525" t="s">
        <v>4947</v>
      </c>
      <c r="BI525" t="s">
        <v>195</v>
      </c>
      <c r="BJ525" t="s">
        <v>195</v>
      </c>
      <c r="BK525" t="s">
        <v>3773</v>
      </c>
      <c r="BL525" t="s">
        <v>5688</v>
      </c>
      <c r="BM525" t="s">
        <v>4949</v>
      </c>
      <c r="BN525" t="s">
        <v>7</v>
      </c>
      <c r="BO525" t="s">
        <v>4950</v>
      </c>
      <c r="BP525" s="440" t="str">
        <f t="shared" si="8"/>
        <v>WA.2378.EBA.963.101.A.521211</v>
      </c>
    </row>
    <row r="526" spans="1:68">
      <c r="A526" t="s">
        <v>5010</v>
      </c>
      <c r="B526" t="s">
        <v>4936</v>
      </c>
      <c r="C526" t="s">
        <v>4937</v>
      </c>
      <c r="D526" t="s">
        <v>3795</v>
      </c>
      <c r="E526" t="s">
        <v>197</v>
      </c>
      <c r="F526" t="s">
        <v>3812</v>
      </c>
      <c r="G526" t="s">
        <v>820</v>
      </c>
      <c r="H526" t="s">
        <v>4938</v>
      </c>
      <c r="I526">
        <v>9</v>
      </c>
      <c r="J526" t="s">
        <v>4994</v>
      </c>
      <c r="K526">
        <v>2</v>
      </c>
      <c r="L526" t="s">
        <v>805</v>
      </c>
      <c r="M526" t="s">
        <v>508</v>
      </c>
      <c r="N526" t="s">
        <v>5005</v>
      </c>
      <c r="O526" t="s">
        <v>503</v>
      </c>
      <c r="P526" t="s">
        <v>8</v>
      </c>
      <c r="Q526" t="s">
        <v>4570</v>
      </c>
      <c r="R526" t="s">
        <v>4940</v>
      </c>
      <c r="S526" t="s">
        <v>195</v>
      </c>
      <c r="T526" t="s">
        <v>4496</v>
      </c>
      <c r="U526" t="s">
        <v>4570</v>
      </c>
      <c r="V526" t="s">
        <v>4496</v>
      </c>
      <c r="W526" t="s">
        <v>4570</v>
      </c>
      <c r="X526" t="s">
        <v>5689</v>
      </c>
      <c r="Y526" t="s">
        <v>5690</v>
      </c>
      <c r="Z526" t="s">
        <v>8</v>
      </c>
      <c r="AA526">
        <v>0</v>
      </c>
      <c r="AB526" t="s">
        <v>195</v>
      </c>
      <c r="AC526">
        <v>0</v>
      </c>
      <c r="AD526" t="s">
        <v>195</v>
      </c>
      <c r="AE526">
        <v>0</v>
      </c>
      <c r="AF526" t="s">
        <v>195</v>
      </c>
      <c r="AG526">
        <v>0</v>
      </c>
      <c r="AH526" t="s">
        <v>195</v>
      </c>
      <c r="AI526">
        <v>0</v>
      </c>
      <c r="AJ526" t="s">
        <v>195</v>
      </c>
      <c r="AK526">
        <v>0</v>
      </c>
      <c r="AL526">
        <v>0</v>
      </c>
      <c r="AM526" t="s">
        <v>195</v>
      </c>
      <c r="AN526">
        <v>0</v>
      </c>
      <c r="AO526" t="s">
        <v>5011</v>
      </c>
      <c r="AP526">
        <v>0</v>
      </c>
      <c r="AQ526">
        <v>0</v>
      </c>
      <c r="AR526">
        <v>0</v>
      </c>
      <c r="AS526">
        <v>0</v>
      </c>
      <c r="AT526">
        <v>0</v>
      </c>
      <c r="AU526">
        <v>0</v>
      </c>
      <c r="AV526">
        <v>0</v>
      </c>
      <c r="AW526">
        <v>0</v>
      </c>
      <c r="AX526">
        <v>0</v>
      </c>
      <c r="AY526">
        <v>0</v>
      </c>
      <c r="AZ526">
        <v>0</v>
      </c>
      <c r="BA526">
        <v>0</v>
      </c>
      <c r="BB526" t="s">
        <v>3796</v>
      </c>
      <c r="BC526" t="s">
        <v>3797</v>
      </c>
      <c r="BD526" t="s">
        <v>3813</v>
      </c>
      <c r="BE526" t="s">
        <v>4997</v>
      </c>
      <c r="BF526" t="s">
        <v>4998</v>
      </c>
      <c r="BG526" t="s">
        <v>5008</v>
      </c>
      <c r="BH526" t="s">
        <v>4947</v>
      </c>
      <c r="BI526" t="s">
        <v>195</v>
      </c>
      <c r="BJ526" t="s">
        <v>195</v>
      </c>
      <c r="BK526" t="s">
        <v>3773</v>
      </c>
      <c r="BL526" t="s">
        <v>5691</v>
      </c>
      <c r="BM526" t="s">
        <v>4949</v>
      </c>
      <c r="BN526" t="s">
        <v>7</v>
      </c>
      <c r="BO526" t="s">
        <v>4950</v>
      </c>
      <c r="BP526" s="440" t="str">
        <f t="shared" si="8"/>
        <v>WA.2378.EBA.963.101.B.521211</v>
      </c>
    </row>
    <row r="527" spans="1:68">
      <c r="A527" t="s">
        <v>4935</v>
      </c>
      <c r="B527" t="s">
        <v>4936</v>
      </c>
      <c r="C527" t="s">
        <v>4937</v>
      </c>
      <c r="D527" t="s">
        <v>3795</v>
      </c>
      <c r="E527" t="s">
        <v>197</v>
      </c>
      <c r="F527" t="s">
        <v>3861</v>
      </c>
      <c r="G527" t="s">
        <v>2290</v>
      </c>
      <c r="H527" t="s">
        <v>4938</v>
      </c>
      <c r="I527">
        <v>78</v>
      </c>
      <c r="J527" t="s">
        <v>5012</v>
      </c>
      <c r="K527">
        <v>78</v>
      </c>
      <c r="L527" t="s">
        <v>1081</v>
      </c>
      <c r="M527" t="s">
        <v>8</v>
      </c>
      <c r="N527" t="s">
        <v>156</v>
      </c>
      <c r="O527" t="s">
        <v>513</v>
      </c>
      <c r="P527" t="s">
        <v>8</v>
      </c>
      <c r="Q527" t="s">
        <v>4570</v>
      </c>
      <c r="R527" t="s">
        <v>4940</v>
      </c>
      <c r="S527" t="s">
        <v>195</v>
      </c>
      <c r="T527" t="s">
        <v>4496</v>
      </c>
      <c r="U527" t="s">
        <v>4570</v>
      </c>
      <c r="V527" t="s">
        <v>4496</v>
      </c>
      <c r="W527" t="s">
        <v>4570</v>
      </c>
      <c r="X527" t="s">
        <v>5692</v>
      </c>
      <c r="Y527" t="s">
        <v>5693</v>
      </c>
      <c r="Z527" t="s">
        <v>8</v>
      </c>
      <c r="AA527">
        <v>0</v>
      </c>
      <c r="AB527" t="s">
        <v>195</v>
      </c>
      <c r="AC527">
        <v>0</v>
      </c>
      <c r="AD527" t="s">
        <v>195</v>
      </c>
      <c r="AE527">
        <v>0</v>
      </c>
      <c r="AF527" t="s">
        <v>195</v>
      </c>
      <c r="AG527">
        <v>0</v>
      </c>
      <c r="AH527" t="s">
        <v>195</v>
      </c>
      <c r="AI527">
        <v>0</v>
      </c>
      <c r="AJ527" t="s">
        <v>195</v>
      </c>
      <c r="AK527">
        <v>0</v>
      </c>
      <c r="AL527">
        <v>0</v>
      </c>
      <c r="AM527" t="s">
        <v>195</v>
      </c>
      <c r="AN527">
        <v>0</v>
      </c>
      <c r="AO527" t="s">
        <v>4943</v>
      </c>
      <c r="AP527">
        <v>0</v>
      </c>
      <c r="AQ527">
        <v>0</v>
      </c>
      <c r="AR527">
        <v>0</v>
      </c>
      <c r="AS527">
        <v>0</v>
      </c>
      <c r="AT527">
        <v>0</v>
      </c>
      <c r="AU527">
        <v>0</v>
      </c>
      <c r="AV527">
        <v>0</v>
      </c>
      <c r="AW527">
        <v>0</v>
      </c>
      <c r="AX527">
        <v>0</v>
      </c>
      <c r="AY527">
        <v>0</v>
      </c>
      <c r="AZ527">
        <v>0</v>
      </c>
      <c r="BA527">
        <v>0</v>
      </c>
      <c r="BB527" t="s">
        <v>3796</v>
      </c>
      <c r="BC527" t="s">
        <v>3797</v>
      </c>
      <c r="BD527" t="s">
        <v>5014</v>
      </c>
      <c r="BE527" t="s">
        <v>5015</v>
      </c>
      <c r="BF527" t="s">
        <v>5021</v>
      </c>
      <c r="BG527" t="s">
        <v>5022</v>
      </c>
      <c r="BH527" t="s">
        <v>4947</v>
      </c>
      <c r="BI527" t="s">
        <v>195</v>
      </c>
      <c r="BJ527" t="s">
        <v>195</v>
      </c>
      <c r="BK527" t="s">
        <v>3776</v>
      </c>
      <c r="BL527" t="s">
        <v>5694</v>
      </c>
      <c r="BM527" t="s">
        <v>4949</v>
      </c>
      <c r="BN527" t="s">
        <v>5121</v>
      </c>
      <c r="BO527" t="s">
        <v>4950</v>
      </c>
      <c r="BP527" s="440" t="str">
        <f t="shared" si="8"/>
        <v>WA.2378.EBC.954.102.A.522151</v>
      </c>
    </row>
    <row r="528" spans="1:68">
      <c r="A528" t="s">
        <v>5010</v>
      </c>
      <c r="B528" t="s">
        <v>4936</v>
      </c>
      <c r="C528" t="s">
        <v>4937</v>
      </c>
      <c r="D528" t="s">
        <v>3795</v>
      </c>
      <c r="E528" t="s">
        <v>197</v>
      </c>
      <c r="F528" t="s">
        <v>3861</v>
      </c>
      <c r="G528" t="s">
        <v>2290</v>
      </c>
      <c r="H528" t="s">
        <v>4938</v>
      </c>
      <c r="I528">
        <v>78</v>
      </c>
      <c r="J528" t="s">
        <v>5012</v>
      </c>
      <c r="K528">
        <v>78</v>
      </c>
      <c r="L528" t="s">
        <v>1081</v>
      </c>
      <c r="M528" t="s">
        <v>8</v>
      </c>
      <c r="N528" t="s">
        <v>156</v>
      </c>
      <c r="O528" t="s">
        <v>513</v>
      </c>
      <c r="P528" t="s">
        <v>8</v>
      </c>
      <c r="Q528" t="s">
        <v>4570</v>
      </c>
      <c r="R528" t="s">
        <v>4940</v>
      </c>
      <c r="S528" t="s">
        <v>195</v>
      </c>
      <c r="T528" t="s">
        <v>4496</v>
      </c>
      <c r="U528" t="s">
        <v>4570</v>
      </c>
      <c r="V528" t="s">
        <v>4496</v>
      </c>
      <c r="W528" t="s">
        <v>4570</v>
      </c>
      <c r="X528" t="s">
        <v>5692</v>
      </c>
      <c r="Y528" t="s">
        <v>5693</v>
      </c>
      <c r="Z528" t="s">
        <v>8</v>
      </c>
      <c r="AA528">
        <v>0</v>
      </c>
      <c r="AB528" t="s">
        <v>195</v>
      </c>
      <c r="AC528">
        <v>0</v>
      </c>
      <c r="AD528" t="s">
        <v>195</v>
      </c>
      <c r="AE528">
        <v>0</v>
      </c>
      <c r="AF528" t="s">
        <v>195</v>
      </c>
      <c r="AG528">
        <v>0</v>
      </c>
      <c r="AH528" t="s">
        <v>195</v>
      </c>
      <c r="AI528">
        <v>0</v>
      </c>
      <c r="AJ528" t="s">
        <v>195</v>
      </c>
      <c r="AK528">
        <v>0</v>
      </c>
      <c r="AL528">
        <v>0</v>
      </c>
      <c r="AM528" t="s">
        <v>195</v>
      </c>
      <c r="AN528">
        <v>0</v>
      </c>
      <c r="AO528" t="s">
        <v>5011</v>
      </c>
      <c r="AP528">
        <v>0</v>
      </c>
      <c r="AQ528">
        <v>0</v>
      </c>
      <c r="AR528">
        <v>0</v>
      </c>
      <c r="AS528">
        <v>0</v>
      </c>
      <c r="AT528">
        <v>0</v>
      </c>
      <c r="AU528">
        <v>0</v>
      </c>
      <c r="AV528">
        <v>0</v>
      </c>
      <c r="AW528">
        <v>0</v>
      </c>
      <c r="AX528">
        <v>0</v>
      </c>
      <c r="AY528">
        <v>0</v>
      </c>
      <c r="AZ528">
        <v>0</v>
      </c>
      <c r="BA528">
        <v>0</v>
      </c>
      <c r="BB528" t="s">
        <v>3796</v>
      </c>
      <c r="BC528" t="s">
        <v>3797</v>
      </c>
      <c r="BD528" t="s">
        <v>5014</v>
      </c>
      <c r="BE528" t="s">
        <v>5015</v>
      </c>
      <c r="BF528" t="s">
        <v>5021</v>
      </c>
      <c r="BG528" t="s">
        <v>5022</v>
      </c>
      <c r="BH528" t="s">
        <v>4947</v>
      </c>
      <c r="BI528" t="s">
        <v>195</v>
      </c>
      <c r="BJ528" t="s">
        <v>195</v>
      </c>
      <c r="BK528" t="s">
        <v>3776</v>
      </c>
      <c r="BL528" t="s">
        <v>5694</v>
      </c>
      <c r="BM528" t="s">
        <v>4949</v>
      </c>
      <c r="BN528" t="s">
        <v>5121</v>
      </c>
      <c r="BO528" t="s">
        <v>4950</v>
      </c>
      <c r="BP528" s="440" t="str">
        <f t="shared" si="8"/>
        <v>WA.2378.EBC.954.102.A.522151</v>
      </c>
    </row>
    <row r="529" spans="1:68">
      <c r="A529" t="s">
        <v>4935</v>
      </c>
      <c r="B529" t="s">
        <v>4936</v>
      </c>
      <c r="C529" t="s">
        <v>4937</v>
      </c>
      <c r="D529" t="s">
        <v>3795</v>
      </c>
      <c r="E529" t="s">
        <v>197</v>
      </c>
      <c r="F529" t="s">
        <v>3842</v>
      </c>
      <c r="G529" t="s">
        <v>2445</v>
      </c>
      <c r="H529" t="s">
        <v>4938</v>
      </c>
      <c r="I529">
        <v>5</v>
      </c>
      <c r="J529" t="s">
        <v>5031</v>
      </c>
      <c r="K529">
        <v>1</v>
      </c>
      <c r="L529" t="s">
        <v>805</v>
      </c>
      <c r="M529" t="s">
        <v>511</v>
      </c>
      <c r="N529" t="s">
        <v>125</v>
      </c>
      <c r="O529" t="s">
        <v>507</v>
      </c>
      <c r="P529" t="s">
        <v>8</v>
      </c>
      <c r="Q529" t="s">
        <v>4570</v>
      </c>
      <c r="R529" t="s">
        <v>4940</v>
      </c>
      <c r="S529" t="s">
        <v>195</v>
      </c>
      <c r="T529" t="s">
        <v>4496</v>
      </c>
      <c r="U529" t="s">
        <v>4570</v>
      </c>
      <c r="V529" t="s">
        <v>4496</v>
      </c>
      <c r="W529" t="s">
        <v>4570</v>
      </c>
      <c r="X529" t="s">
        <v>5695</v>
      </c>
      <c r="Y529" t="s">
        <v>5696</v>
      </c>
      <c r="Z529" t="s">
        <v>8</v>
      </c>
      <c r="AA529">
        <v>0</v>
      </c>
      <c r="AB529" t="s">
        <v>195</v>
      </c>
      <c r="AC529">
        <v>0</v>
      </c>
      <c r="AD529" t="s">
        <v>195</v>
      </c>
      <c r="AE529">
        <v>0</v>
      </c>
      <c r="AF529" t="s">
        <v>195</v>
      </c>
      <c r="AG529">
        <v>0</v>
      </c>
      <c r="AH529" t="s">
        <v>195</v>
      </c>
      <c r="AI529">
        <v>0</v>
      </c>
      <c r="AJ529" t="s">
        <v>195</v>
      </c>
      <c r="AK529">
        <v>0</v>
      </c>
      <c r="AL529">
        <v>0</v>
      </c>
      <c r="AM529" t="s">
        <v>195</v>
      </c>
      <c r="AN529">
        <v>0</v>
      </c>
      <c r="AO529" t="s">
        <v>4943</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5034</v>
      </c>
      <c r="BG529" t="s">
        <v>5048</v>
      </c>
      <c r="BH529" t="s">
        <v>4947</v>
      </c>
      <c r="BI529" t="s">
        <v>195</v>
      </c>
      <c r="BJ529" t="s">
        <v>195</v>
      </c>
      <c r="BK529" t="s">
        <v>5184</v>
      </c>
      <c r="BL529" t="s">
        <v>5697</v>
      </c>
      <c r="BM529" t="s">
        <v>4949</v>
      </c>
      <c r="BN529" t="s">
        <v>5186</v>
      </c>
      <c r="BO529" t="s">
        <v>4950</v>
      </c>
      <c r="BP529" s="440" t="str">
        <f t="shared" si="8"/>
        <v>WA.2378.EBD.952.101.D.524119</v>
      </c>
    </row>
    <row r="530" spans="1:68">
      <c r="A530" t="s">
        <v>5010</v>
      </c>
      <c r="B530" t="s">
        <v>4936</v>
      </c>
      <c r="C530" t="s">
        <v>4937</v>
      </c>
      <c r="D530" t="s">
        <v>3795</v>
      </c>
      <c r="E530" t="s">
        <v>197</v>
      </c>
      <c r="F530" t="s">
        <v>3842</v>
      </c>
      <c r="G530" t="s">
        <v>2445</v>
      </c>
      <c r="H530" t="s">
        <v>4938</v>
      </c>
      <c r="I530">
        <v>5</v>
      </c>
      <c r="J530" t="s">
        <v>5031</v>
      </c>
      <c r="K530">
        <v>1</v>
      </c>
      <c r="L530" t="s">
        <v>805</v>
      </c>
      <c r="M530" t="s">
        <v>511</v>
      </c>
      <c r="N530" t="s">
        <v>125</v>
      </c>
      <c r="O530" t="s">
        <v>507</v>
      </c>
      <c r="P530" t="s">
        <v>8</v>
      </c>
      <c r="Q530" t="s">
        <v>4570</v>
      </c>
      <c r="R530" t="s">
        <v>4940</v>
      </c>
      <c r="S530" t="s">
        <v>195</v>
      </c>
      <c r="T530" t="s">
        <v>4496</v>
      </c>
      <c r="U530" t="s">
        <v>4570</v>
      </c>
      <c r="V530" t="s">
        <v>4496</v>
      </c>
      <c r="W530" t="s">
        <v>4570</v>
      </c>
      <c r="X530" t="s">
        <v>5695</v>
      </c>
      <c r="Y530" t="s">
        <v>5696</v>
      </c>
      <c r="Z530" t="s">
        <v>8</v>
      </c>
      <c r="AA530">
        <v>0</v>
      </c>
      <c r="AB530" t="s">
        <v>195</v>
      </c>
      <c r="AC530">
        <v>0</v>
      </c>
      <c r="AD530" t="s">
        <v>195</v>
      </c>
      <c r="AE530">
        <v>0</v>
      </c>
      <c r="AF530" t="s">
        <v>195</v>
      </c>
      <c r="AG530">
        <v>0</v>
      </c>
      <c r="AH530" t="s">
        <v>195</v>
      </c>
      <c r="AI530">
        <v>0</v>
      </c>
      <c r="AJ530" t="s">
        <v>195</v>
      </c>
      <c r="AK530">
        <v>0</v>
      </c>
      <c r="AL530">
        <v>0</v>
      </c>
      <c r="AM530" t="s">
        <v>195</v>
      </c>
      <c r="AN530">
        <v>0</v>
      </c>
      <c r="AO530" t="s">
        <v>5011</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5034</v>
      </c>
      <c r="BG530" t="s">
        <v>5048</v>
      </c>
      <c r="BH530" t="s">
        <v>4947</v>
      </c>
      <c r="BI530" t="s">
        <v>195</v>
      </c>
      <c r="BJ530" t="s">
        <v>195</v>
      </c>
      <c r="BK530" t="s">
        <v>5184</v>
      </c>
      <c r="BL530" t="s">
        <v>5697</v>
      </c>
      <c r="BM530" t="s">
        <v>4949</v>
      </c>
      <c r="BN530" t="s">
        <v>5186</v>
      </c>
      <c r="BO530" t="s">
        <v>4950</v>
      </c>
      <c r="BP530" s="440" t="str">
        <f t="shared" si="8"/>
        <v>WA.2378.EBD.952.101.D.524119</v>
      </c>
    </row>
    <row r="531" spans="1:68">
      <c r="A531" t="s">
        <v>4935</v>
      </c>
      <c r="B531" t="s">
        <v>4936</v>
      </c>
      <c r="C531" t="s">
        <v>4937</v>
      </c>
      <c r="D531" t="s">
        <v>3795</v>
      </c>
      <c r="E531" t="s">
        <v>197</v>
      </c>
      <c r="F531" t="s">
        <v>3861</v>
      </c>
      <c r="G531" t="s">
        <v>2290</v>
      </c>
      <c r="H531" t="s">
        <v>4938</v>
      </c>
      <c r="I531">
        <v>78</v>
      </c>
      <c r="J531" t="s">
        <v>5012</v>
      </c>
      <c r="K531">
        <v>78</v>
      </c>
      <c r="L531" t="s">
        <v>1081</v>
      </c>
      <c r="M531" t="s">
        <v>8</v>
      </c>
      <c r="N531" t="s">
        <v>156</v>
      </c>
      <c r="O531" t="s">
        <v>510</v>
      </c>
      <c r="P531" t="s">
        <v>8</v>
      </c>
      <c r="Q531" t="s">
        <v>4570</v>
      </c>
      <c r="R531" t="s">
        <v>4940</v>
      </c>
      <c r="S531" t="s">
        <v>195</v>
      </c>
      <c r="T531" t="s">
        <v>4496</v>
      </c>
      <c r="U531" t="s">
        <v>4570</v>
      </c>
      <c r="V531" t="s">
        <v>4496</v>
      </c>
      <c r="W531" t="s">
        <v>4570</v>
      </c>
      <c r="X531" t="s">
        <v>5698</v>
      </c>
      <c r="Y531" t="s">
        <v>5699</v>
      </c>
      <c r="Z531" t="s">
        <v>8</v>
      </c>
      <c r="AA531">
        <v>0</v>
      </c>
      <c r="AB531" t="s">
        <v>195</v>
      </c>
      <c r="AC531">
        <v>0</v>
      </c>
      <c r="AD531" t="s">
        <v>195</v>
      </c>
      <c r="AE531">
        <v>0</v>
      </c>
      <c r="AF531" t="s">
        <v>195</v>
      </c>
      <c r="AG531">
        <v>0</v>
      </c>
      <c r="AH531" t="s">
        <v>195</v>
      </c>
      <c r="AI531">
        <v>0</v>
      </c>
      <c r="AJ531" t="s">
        <v>195</v>
      </c>
      <c r="AK531">
        <v>0</v>
      </c>
      <c r="AL531">
        <v>0</v>
      </c>
      <c r="AM531" t="s">
        <v>195</v>
      </c>
      <c r="AN531">
        <v>0</v>
      </c>
      <c r="AO531" t="s">
        <v>4943</v>
      </c>
      <c r="AP531">
        <v>0</v>
      </c>
      <c r="AQ531">
        <v>0</v>
      </c>
      <c r="AR531">
        <v>0</v>
      </c>
      <c r="AS531">
        <v>0</v>
      </c>
      <c r="AT531">
        <v>0</v>
      </c>
      <c r="AU531">
        <v>0</v>
      </c>
      <c r="AV531">
        <v>0</v>
      </c>
      <c r="AW531">
        <v>0</v>
      </c>
      <c r="AX531">
        <v>0</v>
      </c>
      <c r="AY531">
        <v>0</v>
      </c>
      <c r="AZ531">
        <v>0</v>
      </c>
      <c r="BA531">
        <v>0</v>
      </c>
      <c r="BB531" t="s">
        <v>3796</v>
      </c>
      <c r="BC531" t="s">
        <v>3797</v>
      </c>
      <c r="BD531" t="s">
        <v>5014</v>
      </c>
      <c r="BE531" t="s">
        <v>5015</v>
      </c>
      <c r="BF531" t="s">
        <v>5021</v>
      </c>
      <c r="BG531" t="s">
        <v>5022</v>
      </c>
      <c r="BH531" t="s">
        <v>4947</v>
      </c>
      <c r="BI531" t="s">
        <v>195</v>
      </c>
      <c r="BJ531" t="s">
        <v>195</v>
      </c>
      <c r="BK531" t="s">
        <v>3777</v>
      </c>
      <c r="BL531" t="s">
        <v>5700</v>
      </c>
      <c r="BM531" t="s">
        <v>4949</v>
      </c>
      <c r="BN531" t="s">
        <v>5186</v>
      </c>
      <c r="BO531" t="s">
        <v>4950</v>
      </c>
      <c r="BP531" s="440" t="str">
        <f t="shared" si="8"/>
        <v>WA.2378.EBC.954.102.A.524111</v>
      </c>
    </row>
    <row r="532" spans="1:68">
      <c r="A532" t="s">
        <v>5010</v>
      </c>
      <c r="B532" t="s">
        <v>4936</v>
      </c>
      <c r="C532" t="s">
        <v>4937</v>
      </c>
      <c r="D532" t="s">
        <v>3795</v>
      </c>
      <c r="E532" t="s">
        <v>197</v>
      </c>
      <c r="F532" t="s">
        <v>3861</v>
      </c>
      <c r="G532" t="s">
        <v>2290</v>
      </c>
      <c r="H532" t="s">
        <v>4938</v>
      </c>
      <c r="I532">
        <v>78</v>
      </c>
      <c r="J532" t="s">
        <v>5012</v>
      </c>
      <c r="K532">
        <v>78</v>
      </c>
      <c r="L532" t="s">
        <v>1081</v>
      </c>
      <c r="M532" t="s">
        <v>8</v>
      </c>
      <c r="N532" t="s">
        <v>156</v>
      </c>
      <c r="O532" t="s">
        <v>510</v>
      </c>
      <c r="P532" t="s">
        <v>8</v>
      </c>
      <c r="Q532" t="s">
        <v>4570</v>
      </c>
      <c r="R532" t="s">
        <v>4940</v>
      </c>
      <c r="S532" t="s">
        <v>195</v>
      </c>
      <c r="T532" t="s">
        <v>4496</v>
      </c>
      <c r="U532" t="s">
        <v>4570</v>
      </c>
      <c r="V532" t="s">
        <v>4496</v>
      </c>
      <c r="W532" t="s">
        <v>4570</v>
      </c>
      <c r="X532" t="s">
        <v>5698</v>
      </c>
      <c r="Y532" t="s">
        <v>5699</v>
      </c>
      <c r="Z532" t="s">
        <v>8</v>
      </c>
      <c r="AA532">
        <v>0</v>
      </c>
      <c r="AB532" t="s">
        <v>195</v>
      </c>
      <c r="AC532">
        <v>0</v>
      </c>
      <c r="AD532" t="s">
        <v>195</v>
      </c>
      <c r="AE532">
        <v>0</v>
      </c>
      <c r="AF532" t="s">
        <v>195</v>
      </c>
      <c r="AG532">
        <v>0</v>
      </c>
      <c r="AH532" t="s">
        <v>195</v>
      </c>
      <c r="AI532">
        <v>0</v>
      </c>
      <c r="AJ532" t="s">
        <v>195</v>
      </c>
      <c r="AK532">
        <v>0</v>
      </c>
      <c r="AL532">
        <v>0</v>
      </c>
      <c r="AM532" t="s">
        <v>195</v>
      </c>
      <c r="AN532">
        <v>0</v>
      </c>
      <c r="AO532" t="s">
        <v>5011</v>
      </c>
      <c r="AP532">
        <v>0</v>
      </c>
      <c r="AQ532">
        <v>0</v>
      </c>
      <c r="AR532">
        <v>0</v>
      </c>
      <c r="AS532">
        <v>0</v>
      </c>
      <c r="AT532">
        <v>0</v>
      </c>
      <c r="AU532">
        <v>0</v>
      </c>
      <c r="AV532">
        <v>0</v>
      </c>
      <c r="AW532">
        <v>0</v>
      </c>
      <c r="AX532">
        <v>0</v>
      </c>
      <c r="AY532">
        <v>0</v>
      </c>
      <c r="AZ532">
        <v>0</v>
      </c>
      <c r="BA532">
        <v>0</v>
      </c>
      <c r="BB532" t="s">
        <v>3796</v>
      </c>
      <c r="BC532" t="s">
        <v>3797</v>
      </c>
      <c r="BD532" t="s">
        <v>5014</v>
      </c>
      <c r="BE532" t="s">
        <v>5015</v>
      </c>
      <c r="BF532" t="s">
        <v>5021</v>
      </c>
      <c r="BG532" t="s">
        <v>5022</v>
      </c>
      <c r="BH532" t="s">
        <v>4947</v>
      </c>
      <c r="BI532" t="s">
        <v>195</v>
      </c>
      <c r="BJ532" t="s">
        <v>195</v>
      </c>
      <c r="BK532" t="s">
        <v>3777</v>
      </c>
      <c r="BL532" t="s">
        <v>5700</v>
      </c>
      <c r="BM532" t="s">
        <v>4949</v>
      </c>
      <c r="BN532" t="s">
        <v>5186</v>
      </c>
      <c r="BO532" t="s">
        <v>4950</v>
      </c>
      <c r="BP532" s="440" t="str">
        <f t="shared" si="8"/>
        <v>WA.2378.EBC.954.102.A.524111</v>
      </c>
    </row>
    <row r="533" spans="1:68">
      <c r="A533" t="s">
        <v>4935</v>
      </c>
      <c r="B533" t="s">
        <v>4936</v>
      </c>
      <c r="C533" t="s">
        <v>4937</v>
      </c>
      <c r="D533" t="s">
        <v>3795</v>
      </c>
      <c r="E533" t="s">
        <v>197</v>
      </c>
      <c r="F533" t="s">
        <v>3812</v>
      </c>
      <c r="G533" t="s">
        <v>820</v>
      </c>
      <c r="H533" t="s">
        <v>4938</v>
      </c>
      <c r="I533">
        <v>9</v>
      </c>
      <c r="J533" t="s">
        <v>4959</v>
      </c>
      <c r="K533">
        <v>2</v>
      </c>
      <c r="L533" t="s">
        <v>805</v>
      </c>
      <c r="M533" t="s">
        <v>8</v>
      </c>
      <c r="N533" t="s">
        <v>1020</v>
      </c>
      <c r="O533" t="s">
        <v>518</v>
      </c>
      <c r="P533" t="s">
        <v>8</v>
      </c>
      <c r="Q533" t="s">
        <v>4570</v>
      </c>
      <c r="R533" t="s">
        <v>4940</v>
      </c>
      <c r="S533" t="s">
        <v>195</v>
      </c>
      <c r="T533" t="s">
        <v>4496</v>
      </c>
      <c r="U533" t="s">
        <v>4570</v>
      </c>
      <c r="V533" t="s">
        <v>4496</v>
      </c>
      <c r="W533" t="s">
        <v>4570</v>
      </c>
      <c r="X533" t="s">
        <v>5701</v>
      </c>
      <c r="Y533" t="s">
        <v>5702</v>
      </c>
      <c r="Z533" t="s">
        <v>8</v>
      </c>
      <c r="AA533">
        <v>0</v>
      </c>
      <c r="AB533" t="s">
        <v>195</v>
      </c>
      <c r="AC533">
        <v>0</v>
      </c>
      <c r="AD533" t="s">
        <v>195</v>
      </c>
      <c r="AE533">
        <v>0</v>
      </c>
      <c r="AF533" t="s">
        <v>195</v>
      </c>
      <c r="AG533">
        <v>0</v>
      </c>
      <c r="AH533" t="s">
        <v>195</v>
      </c>
      <c r="AI533">
        <v>0</v>
      </c>
      <c r="AJ533" t="s">
        <v>195</v>
      </c>
      <c r="AK533">
        <v>0</v>
      </c>
      <c r="AL533">
        <v>0</v>
      </c>
      <c r="AM533" t="s">
        <v>195</v>
      </c>
      <c r="AN533">
        <v>0</v>
      </c>
      <c r="AO533" t="s">
        <v>4943</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4962</v>
      </c>
      <c r="BG533" t="s">
        <v>4963</v>
      </c>
      <c r="BH533" t="s">
        <v>4947</v>
      </c>
      <c r="BI533" t="s">
        <v>195</v>
      </c>
      <c r="BJ533" t="s">
        <v>195</v>
      </c>
      <c r="BK533" t="s">
        <v>5398</v>
      </c>
      <c r="BL533" t="s">
        <v>5703</v>
      </c>
      <c r="BM533" t="s">
        <v>4949</v>
      </c>
      <c r="BN533" t="s">
        <v>5400</v>
      </c>
      <c r="BO533" t="s">
        <v>4950</v>
      </c>
      <c r="BP533" s="440" t="str">
        <f t="shared" si="8"/>
        <v>WA.2378.EBA.958.101.A.521213</v>
      </c>
    </row>
    <row r="534" spans="1:68">
      <c r="A534" t="s">
        <v>4935</v>
      </c>
      <c r="B534" t="s">
        <v>4936</v>
      </c>
      <c r="C534" t="s">
        <v>4937</v>
      </c>
      <c r="D534" t="s">
        <v>3795</v>
      </c>
      <c r="E534" t="s">
        <v>197</v>
      </c>
      <c r="F534" t="s">
        <v>3812</v>
      </c>
      <c r="G534" t="s">
        <v>820</v>
      </c>
      <c r="H534" t="s">
        <v>4938</v>
      </c>
      <c r="I534">
        <v>9</v>
      </c>
      <c r="J534" t="s">
        <v>4994</v>
      </c>
      <c r="K534">
        <v>2</v>
      </c>
      <c r="L534" t="s">
        <v>805</v>
      </c>
      <c r="M534" t="s">
        <v>8</v>
      </c>
      <c r="N534" t="s">
        <v>1541</v>
      </c>
      <c r="O534" t="s">
        <v>518</v>
      </c>
      <c r="P534" t="s">
        <v>8</v>
      </c>
      <c r="Q534" t="s">
        <v>4570</v>
      </c>
      <c r="R534" t="s">
        <v>4940</v>
      </c>
      <c r="S534" t="s">
        <v>195</v>
      </c>
      <c r="T534" t="s">
        <v>4496</v>
      </c>
      <c r="U534" t="s">
        <v>4570</v>
      </c>
      <c r="V534" t="s">
        <v>4496</v>
      </c>
      <c r="W534" t="s">
        <v>4570</v>
      </c>
      <c r="X534" t="s">
        <v>5704</v>
      </c>
      <c r="Y534" t="s">
        <v>5705</v>
      </c>
      <c r="Z534" t="s">
        <v>8</v>
      </c>
      <c r="AA534">
        <v>0</v>
      </c>
      <c r="AB534" t="s">
        <v>195</v>
      </c>
      <c r="AC534">
        <v>0</v>
      </c>
      <c r="AD534" t="s">
        <v>195</v>
      </c>
      <c r="AE534">
        <v>0</v>
      </c>
      <c r="AF534" t="s">
        <v>195</v>
      </c>
      <c r="AG534">
        <v>0</v>
      </c>
      <c r="AH534" t="s">
        <v>195</v>
      </c>
      <c r="AI534">
        <v>0</v>
      </c>
      <c r="AJ534" t="s">
        <v>195</v>
      </c>
      <c r="AK534">
        <v>0</v>
      </c>
      <c r="AL534">
        <v>0</v>
      </c>
      <c r="AM534" t="s">
        <v>195</v>
      </c>
      <c r="AN534">
        <v>0</v>
      </c>
      <c r="AO534" t="s">
        <v>4943</v>
      </c>
      <c r="AP534">
        <v>0</v>
      </c>
      <c r="AQ534">
        <v>0</v>
      </c>
      <c r="AR534">
        <v>0</v>
      </c>
      <c r="AS534">
        <v>0</v>
      </c>
      <c r="AT534">
        <v>0</v>
      </c>
      <c r="AU534">
        <v>0</v>
      </c>
      <c r="AV534">
        <v>0</v>
      </c>
      <c r="AW534">
        <v>0</v>
      </c>
      <c r="AX534">
        <v>0</v>
      </c>
      <c r="AY534">
        <v>0</v>
      </c>
      <c r="AZ534">
        <v>0</v>
      </c>
      <c r="BA534">
        <v>0</v>
      </c>
      <c r="BB534" t="s">
        <v>3796</v>
      </c>
      <c r="BC534" t="s">
        <v>3797</v>
      </c>
      <c r="BD534" t="s">
        <v>3813</v>
      </c>
      <c r="BE534" t="s">
        <v>4997</v>
      </c>
      <c r="BF534" t="s">
        <v>4998</v>
      </c>
      <c r="BG534" t="s">
        <v>4999</v>
      </c>
      <c r="BH534" t="s">
        <v>4947</v>
      </c>
      <c r="BI534" t="s">
        <v>195</v>
      </c>
      <c r="BJ534" t="s">
        <v>195</v>
      </c>
      <c r="BK534" t="s">
        <v>5398</v>
      </c>
      <c r="BL534" t="s">
        <v>5706</v>
      </c>
      <c r="BM534" t="s">
        <v>4949</v>
      </c>
      <c r="BN534" t="s">
        <v>5400</v>
      </c>
      <c r="BO534" t="s">
        <v>4950</v>
      </c>
      <c r="BP534" s="440" t="str">
        <f t="shared" si="8"/>
        <v>WA.2378.EBA.963.101.A.521213</v>
      </c>
    </row>
    <row r="535" spans="1:68">
      <c r="A535" t="s">
        <v>4935</v>
      </c>
      <c r="B535" t="s">
        <v>4936</v>
      </c>
      <c r="C535" t="s">
        <v>4937</v>
      </c>
      <c r="D535" t="s">
        <v>3795</v>
      </c>
      <c r="E535" t="s">
        <v>197</v>
      </c>
      <c r="F535" t="s">
        <v>3812</v>
      </c>
      <c r="G535" t="s">
        <v>820</v>
      </c>
      <c r="H535" t="s">
        <v>4938</v>
      </c>
      <c r="I535">
        <v>9</v>
      </c>
      <c r="J535" t="s">
        <v>4994</v>
      </c>
      <c r="K535">
        <v>2</v>
      </c>
      <c r="L535" t="s">
        <v>1081</v>
      </c>
      <c r="M535" t="s">
        <v>8</v>
      </c>
      <c r="N535" t="s">
        <v>1631</v>
      </c>
      <c r="O535" t="s">
        <v>518</v>
      </c>
      <c r="P535" t="s">
        <v>8</v>
      </c>
      <c r="Q535" t="s">
        <v>4570</v>
      </c>
      <c r="R535" t="s">
        <v>4940</v>
      </c>
      <c r="S535" t="s">
        <v>195</v>
      </c>
      <c r="T535" t="s">
        <v>4496</v>
      </c>
      <c r="U535" t="s">
        <v>4570</v>
      </c>
      <c r="V535" t="s">
        <v>4496</v>
      </c>
      <c r="W535" t="s">
        <v>4570</v>
      </c>
      <c r="X535" t="s">
        <v>5707</v>
      </c>
      <c r="Y535" t="s">
        <v>5708</v>
      </c>
      <c r="Z535" t="s">
        <v>8</v>
      </c>
      <c r="AA535">
        <v>0</v>
      </c>
      <c r="AB535" t="s">
        <v>195</v>
      </c>
      <c r="AC535">
        <v>0</v>
      </c>
      <c r="AD535" t="s">
        <v>195</v>
      </c>
      <c r="AE535">
        <v>0</v>
      </c>
      <c r="AF535" t="s">
        <v>195</v>
      </c>
      <c r="AG535">
        <v>0</v>
      </c>
      <c r="AH535" t="s">
        <v>195</v>
      </c>
      <c r="AI535">
        <v>0</v>
      </c>
      <c r="AJ535" t="s">
        <v>195</v>
      </c>
      <c r="AK535">
        <v>0</v>
      </c>
      <c r="AL535">
        <v>0</v>
      </c>
      <c r="AM535" t="s">
        <v>195</v>
      </c>
      <c r="AN535">
        <v>0</v>
      </c>
      <c r="AO535" t="s">
        <v>4943</v>
      </c>
      <c r="AP535">
        <v>0</v>
      </c>
      <c r="AQ535">
        <v>0</v>
      </c>
      <c r="AR535">
        <v>0</v>
      </c>
      <c r="AS535">
        <v>0</v>
      </c>
      <c r="AT535">
        <v>0</v>
      </c>
      <c r="AU535">
        <v>0</v>
      </c>
      <c r="AV535">
        <v>0</v>
      </c>
      <c r="AW535">
        <v>0</v>
      </c>
      <c r="AX535">
        <v>0</v>
      </c>
      <c r="AY535">
        <v>0</v>
      </c>
      <c r="AZ535">
        <v>0</v>
      </c>
      <c r="BA535">
        <v>0</v>
      </c>
      <c r="BB535" t="s">
        <v>3796</v>
      </c>
      <c r="BC535" t="s">
        <v>3797</v>
      </c>
      <c r="BD535" t="s">
        <v>3813</v>
      </c>
      <c r="BE535" t="s">
        <v>4997</v>
      </c>
      <c r="BF535" t="s">
        <v>5709</v>
      </c>
      <c r="BG535" t="s">
        <v>5710</v>
      </c>
      <c r="BH535" t="s">
        <v>4947</v>
      </c>
      <c r="BI535" t="s">
        <v>195</v>
      </c>
      <c r="BJ535" t="s">
        <v>195</v>
      </c>
      <c r="BK535" t="s">
        <v>5398</v>
      </c>
      <c r="BL535" t="s">
        <v>5711</v>
      </c>
      <c r="BM535" t="s">
        <v>4949</v>
      </c>
      <c r="BN535" t="s">
        <v>5400</v>
      </c>
      <c r="BO535" t="s">
        <v>4950</v>
      </c>
      <c r="BP535" s="440" t="str">
        <f t="shared" si="8"/>
        <v>WA.2378.EBA.963.102.A.521213</v>
      </c>
    </row>
    <row r="536" spans="1:68">
      <c r="A536" t="s">
        <v>5010</v>
      </c>
      <c r="B536" t="s">
        <v>4936</v>
      </c>
      <c r="C536" t="s">
        <v>4937</v>
      </c>
      <c r="D536" t="s">
        <v>3795</v>
      </c>
      <c r="E536" t="s">
        <v>197</v>
      </c>
      <c r="F536" t="s">
        <v>3812</v>
      </c>
      <c r="G536" t="s">
        <v>820</v>
      </c>
      <c r="H536" t="s">
        <v>4938</v>
      </c>
      <c r="I536">
        <v>9</v>
      </c>
      <c r="J536" t="s">
        <v>4959</v>
      </c>
      <c r="K536">
        <v>2</v>
      </c>
      <c r="L536" t="s">
        <v>805</v>
      </c>
      <c r="M536" t="s">
        <v>8</v>
      </c>
      <c r="N536" t="s">
        <v>1020</v>
      </c>
      <c r="O536" t="s">
        <v>518</v>
      </c>
      <c r="P536" t="s">
        <v>8</v>
      </c>
      <c r="Q536" t="s">
        <v>4570</v>
      </c>
      <c r="R536" t="s">
        <v>4940</v>
      </c>
      <c r="S536" t="s">
        <v>195</v>
      </c>
      <c r="T536" t="s">
        <v>4496</v>
      </c>
      <c r="U536" t="s">
        <v>4570</v>
      </c>
      <c r="V536" t="s">
        <v>4496</v>
      </c>
      <c r="W536" t="s">
        <v>4570</v>
      </c>
      <c r="X536" t="s">
        <v>5701</v>
      </c>
      <c r="Y536" t="s">
        <v>5702</v>
      </c>
      <c r="Z536" t="s">
        <v>8</v>
      </c>
      <c r="AA536">
        <v>0</v>
      </c>
      <c r="AB536" t="s">
        <v>195</v>
      </c>
      <c r="AC536">
        <v>0</v>
      </c>
      <c r="AD536" t="s">
        <v>195</v>
      </c>
      <c r="AE536">
        <v>0</v>
      </c>
      <c r="AF536" t="s">
        <v>195</v>
      </c>
      <c r="AG536">
        <v>0</v>
      </c>
      <c r="AH536" t="s">
        <v>195</v>
      </c>
      <c r="AI536">
        <v>0</v>
      </c>
      <c r="AJ536" t="s">
        <v>195</v>
      </c>
      <c r="AK536">
        <v>0</v>
      </c>
      <c r="AL536">
        <v>0</v>
      </c>
      <c r="AM536" t="s">
        <v>195</v>
      </c>
      <c r="AN536">
        <v>0</v>
      </c>
      <c r="AO536" t="s">
        <v>5011</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4962</v>
      </c>
      <c r="BG536" t="s">
        <v>4963</v>
      </c>
      <c r="BH536" t="s">
        <v>4947</v>
      </c>
      <c r="BI536" t="s">
        <v>195</v>
      </c>
      <c r="BJ536" t="s">
        <v>195</v>
      </c>
      <c r="BK536" t="s">
        <v>5398</v>
      </c>
      <c r="BL536" t="s">
        <v>5703</v>
      </c>
      <c r="BM536" t="s">
        <v>4949</v>
      </c>
      <c r="BN536" t="s">
        <v>5400</v>
      </c>
      <c r="BO536" t="s">
        <v>4950</v>
      </c>
      <c r="BP536" s="440" t="str">
        <f t="shared" si="8"/>
        <v>WA.2378.EBA.958.101.A.521213</v>
      </c>
    </row>
    <row r="537" spans="1:68">
      <c r="A537" t="s">
        <v>5010</v>
      </c>
      <c r="B537" t="s">
        <v>4936</v>
      </c>
      <c r="C537" t="s">
        <v>4937</v>
      </c>
      <c r="D537" t="s">
        <v>3795</v>
      </c>
      <c r="E537" t="s">
        <v>197</v>
      </c>
      <c r="F537" t="s">
        <v>3812</v>
      </c>
      <c r="G537" t="s">
        <v>820</v>
      </c>
      <c r="H537" t="s">
        <v>4938</v>
      </c>
      <c r="I537">
        <v>9</v>
      </c>
      <c r="J537" t="s">
        <v>4994</v>
      </c>
      <c r="K537">
        <v>2</v>
      </c>
      <c r="L537" t="s">
        <v>805</v>
      </c>
      <c r="M537" t="s">
        <v>8</v>
      </c>
      <c r="N537" t="s">
        <v>1541</v>
      </c>
      <c r="O537" t="s">
        <v>518</v>
      </c>
      <c r="P537" t="s">
        <v>8</v>
      </c>
      <c r="Q537" t="s">
        <v>4570</v>
      </c>
      <c r="R537" t="s">
        <v>4940</v>
      </c>
      <c r="S537" t="s">
        <v>195</v>
      </c>
      <c r="T537" t="s">
        <v>4496</v>
      </c>
      <c r="U537" t="s">
        <v>4570</v>
      </c>
      <c r="V537" t="s">
        <v>4496</v>
      </c>
      <c r="W537" t="s">
        <v>4570</v>
      </c>
      <c r="X537" t="s">
        <v>5704</v>
      </c>
      <c r="Y537" t="s">
        <v>5705</v>
      </c>
      <c r="Z537" t="s">
        <v>8</v>
      </c>
      <c r="AA537">
        <v>0</v>
      </c>
      <c r="AB537" t="s">
        <v>195</v>
      </c>
      <c r="AC537">
        <v>0</v>
      </c>
      <c r="AD537" t="s">
        <v>195</v>
      </c>
      <c r="AE537">
        <v>0</v>
      </c>
      <c r="AF537" t="s">
        <v>195</v>
      </c>
      <c r="AG537">
        <v>0</v>
      </c>
      <c r="AH537" t="s">
        <v>195</v>
      </c>
      <c r="AI537">
        <v>0</v>
      </c>
      <c r="AJ537" t="s">
        <v>195</v>
      </c>
      <c r="AK537">
        <v>0</v>
      </c>
      <c r="AL537">
        <v>0</v>
      </c>
      <c r="AM537" t="s">
        <v>195</v>
      </c>
      <c r="AN537">
        <v>0</v>
      </c>
      <c r="AO537" t="s">
        <v>5011</v>
      </c>
      <c r="AP537">
        <v>0</v>
      </c>
      <c r="AQ537">
        <v>0</v>
      </c>
      <c r="AR537">
        <v>0</v>
      </c>
      <c r="AS537">
        <v>0</v>
      </c>
      <c r="AT537">
        <v>0</v>
      </c>
      <c r="AU537">
        <v>0</v>
      </c>
      <c r="AV537">
        <v>0</v>
      </c>
      <c r="AW537">
        <v>0</v>
      </c>
      <c r="AX537">
        <v>0</v>
      </c>
      <c r="AY537">
        <v>0</v>
      </c>
      <c r="AZ537">
        <v>0</v>
      </c>
      <c r="BA537">
        <v>0</v>
      </c>
      <c r="BB537" t="s">
        <v>3796</v>
      </c>
      <c r="BC537" t="s">
        <v>3797</v>
      </c>
      <c r="BD537" t="s">
        <v>3813</v>
      </c>
      <c r="BE537" t="s">
        <v>4997</v>
      </c>
      <c r="BF537" t="s">
        <v>4998</v>
      </c>
      <c r="BG537" t="s">
        <v>4999</v>
      </c>
      <c r="BH537" t="s">
        <v>4947</v>
      </c>
      <c r="BI537" t="s">
        <v>195</v>
      </c>
      <c r="BJ537" t="s">
        <v>195</v>
      </c>
      <c r="BK537" t="s">
        <v>5398</v>
      </c>
      <c r="BL537" t="s">
        <v>5706</v>
      </c>
      <c r="BM537" t="s">
        <v>4949</v>
      </c>
      <c r="BN537" t="s">
        <v>5400</v>
      </c>
      <c r="BO537" t="s">
        <v>4950</v>
      </c>
      <c r="BP537" s="440" t="str">
        <f t="shared" si="8"/>
        <v>WA.2378.EBA.963.101.A.521213</v>
      </c>
    </row>
    <row r="538" spans="1:68">
      <c r="A538" t="s">
        <v>5010</v>
      </c>
      <c r="B538" t="s">
        <v>4936</v>
      </c>
      <c r="C538" t="s">
        <v>4937</v>
      </c>
      <c r="D538" t="s">
        <v>3795</v>
      </c>
      <c r="E538" t="s">
        <v>197</v>
      </c>
      <c r="F538" t="s">
        <v>3812</v>
      </c>
      <c r="G538" t="s">
        <v>820</v>
      </c>
      <c r="H538" t="s">
        <v>4938</v>
      </c>
      <c r="I538">
        <v>9</v>
      </c>
      <c r="J538" t="s">
        <v>4994</v>
      </c>
      <c r="K538">
        <v>2</v>
      </c>
      <c r="L538" t="s">
        <v>1081</v>
      </c>
      <c r="M538" t="s">
        <v>8</v>
      </c>
      <c r="N538" t="s">
        <v>1631</v>
      </c>
      <c r="O538" t="s">
        <v>518</v>
      </c>
      <c r="P538" t="s">
        <v>8</v>
      </c>
      <c r="Q538" t="s">
        <v>4570</v>
      </c>
      <c r="R538" t="s">
        <v>4940</v>
      </c>
      <c r="S538" t="s">
        <v>195</v>
      </c>
      <c r="T538" t="s">
        <v>4496</v>
      </c>
      <c r="U538" t="s">
        <v>4570</v>
      </c>
      <c r="V538" t="s">
        <v>4496</v>
      </c>
      <c r="W538" t="s">
        <v>4570</v>
      </c>
      <c r="X538" t="s">
        <v>5707</v>
      </c>
      <c r="Y538" t="s">
        <v>5708</v>
      </c>
      <c r="Z538" t="s">
        <v>8</v>
      </c>
      <c r="AA538">
        <v>0</v>
      </c>
      <c r="AB538" t="s">
        <v>195</v>
      </c>
      <c r="AC538">
        <v>0</v>
      </c>
      <c r="AD538" t="s">
        <v>195</v>
      </c>
      <c r="AE538">
        <v>0</v>
      </c>
      <c r="AF538" t="s">
        <v>195</v>
      </c>
      <c r="AG538">
        <v>0</v>
      </c>
      <c r="AH538" t="s">
        <v>195</v>
      </c>
      <c r="AI538">
        <v>0</v>
      </c>
      <c r="AJ538" t="s">
        <v>195</v>
      </c>
      <c r="AK538">
        <v>0</v>
      </c>
      <c r="AL538">
        <v>0</v>
      </c>
      <c r="AM538" t="s">
        <v>195</v>
      </c>
      <c r="AN538">
        <v>0</v>
      </c>
      <c r="AO538" t="s">
        <v>5011</v>
      </c>
      <c r="AP538">
        <v>0</v>
      </c>
      <c r="AQ538">
        <v>0</v>
      </c>
      <c r="AR538">
        <v>0</v>
      </c>
      <c r="AS538">
        <v>0</v>
      </c>
      <c r="AT538">
        <v>0</v>
      </c>
      <c r="AU538">
        <v>0</v>
      </c>
      <c r="AV538">
        <v>0</v>
      </c>
      <c r="AW538">
        <v>0</v>
      </c>
      <c r="AX538">
        <v>0</v>
      </c>
      <c r="AY538">
        <v>0</v>
      </c>
      <c r="AZ538">
        <v>0</v>
      </c>
      <c r="BA538">
        <v>0</v>
      </c>
      <c r="BB538" t="s">
        <v>3796</v>
      </c>
      <c r="BC538" t="s">
        <v>3797</v>
      </c>
      <c r="BD538" t="s">
        <v>3813</v>
      </c>
      <c r="BE538" t="s">
        <v>4997</v>
      </c>
      <c r="BF538" t="s">
        <v>5709</v>
      </c>
      <c r="BG538" t="s">
        <v>5710</v>
      </c>
      <c r="BH538" t="s">
        <v>4947</v>
      </c>
      <c r="BI538" t="s">
        <v>195</v>
      </c>
      <c r="BJ538" t="s">
        <v>195</v>
      </c>
      <c r="BK538" t="s">
        <v>5398</v>
      </c>
      <c r="BL538" t="s">
        <v>5711</v>
      </c>
      <c r="BM538" t="s">
        <v>4949</v>
      </c>
      <c r="BN538" t="s">
        <v>5400</v>
      </c>
      <c r="BO538" t="s">
        <v>4950</v>
      </c>
      <c r="BP538" s="440" t="str">
        <f t="shared" si="8"/>
        <v>WA.2378.EBA.963.102.A.521213</v>
      </c>
    </row>
    <row r="539" spans="1:68">
      <c r="A539" t="s">
        <v>4935</v>
      </c>
      <c r="B539" t="s">
        <v>4936</v>
      </c>
      <c r="C539" t="s">
        <v>4937</v>
      </c>
      <c r="D539" t="s">
        <v>3795</v>
      </c>
      <c r="E539" t="s">
        <v>197</v>
      </c>
      <c r="F539" t="s">
        <v>3812</v>
      </c>
      <c r="G539" t="s">
        <v>820</v>
      </c>
      <c r="H539" t="s">
        <v>4938</v>
      </c>
      <c r="I539">
        <v>9</v>
      </c>
      <c r="J539" t="s">
        <v>4994</v>
      </c>
      <c r="K539">
        <v>2</v>
      </c>
      <c r="L539" t="s">
        <v>1081</v>
      </c>
      <c r="M539" t="s">
        <v>8</v>
      </c>
      <c r="N539" t="s">
        <v>1631</v>
      </c>
      <c r="O539" t="s">
        <v>526</v>
      </c>
      <c r="P539" t="s">
        <v>8</v>
      </c>
      <c r="Q539" t="s">
        <v>4570</v>
      </c>
      <c r="R539" t="s">
        <v>4940</v>
      </c>
      <c r="S539" t="s">
        <v>195</v>
      </c>
      <c r="T539" t="s">
        <v>4496</v>
      </c>
      <c r="U539" t="s">
        <v>4570</v>
      </c>
      <c r="V539" t="s">
        <v>4496</v>
      </c>
      <c r="W539" t="s">
        <v>4570</v>
      </c>
      <c r="X539" t="s">
        <v>5712</v>
      </c>
      <c r="Y539" t="s">
        <v>5713</v>
      </c>
      <c r="Z539" t="s">
        <v>8</v>
      </c>
      <c r="AA539">
        <v>0</v>
      </c>
      <c r="AB539" t="s">
        <v>195</v>
      </c>
      <c r="AC539">
        <v>0</v>
      </c>
      <c r="AD539" t="s">
        <v>195</v>
      </c>
      <c r="AE539">
        <v>0</v>
      </c>
      <c r="AF539" t="s">
        <v>195</v>
      </c>
      <c r="AG539">
        <v>0</v>
      </c>
      <c r="AH539" t="s">
        <v>195</v>
      </c>
      <c r="AI539">
        <v>0</v>
      </c>
      <c r="AJ539" t="s">
        <v>195</v>
      </c>
      <c r="AK539">
        <v>0</v>
      </c>
      <c r="AL539">
        <v>0</v>
      </c>
      <c r="AM539" t="s">
        <v>195</v>
      </c>
      <c r="AN539">
        <v>0</v>
      </c>
      <c r="AO539" t="s">
        <v>4943</v>
      </c>
      <c r="AP539">
        <v>0</v>
      </c>
      <c r="AQ539">
        <v>0</v>
      </c>
      <c r="AR539">
        <v>0</v>
      </c>
      <c r="AS539">
        <v>0</v>
      </c>
      <c r="AT539">
        <v>0</v>
      </c>
      <c r="AU539">
        <v>0</v>
      </c>
      <c r="AV539">
        <v>0</v>
      </c>
      <c r="AW539">
        <v>0</v>
      </c>
      <c r="AX539">
        <v>0</v>
      </c>
      <c r="AY539">
        <v>0</v>
      </c>
      <c r="AZ539">
        <v>0</v>
      </c>
      <c r="BA539">
        <v>0</v>
      </c>
      <c r="BB539" t="s">
        <v>3796</v>
      </c>
      <c r="BC539" t="s">
        <v>3797</v>
      </c>
      <c r="BD539" t="s">
        <v>3813</v>
      </c>
      <c r="BE539" t="s">
        <v>4997</v>
      </c>
      <c r="BF539" t="s">
        <v>5709</v>
      </c>
      <c r="BG539" t="s">
        <v>5710</v>
      </c>
      <c r="BH539" t="s">
        <v>4947</v>
      </c>
      <c r="BI539" t="s">
        <v>195</v>
      </c>
      <c r="BJ539" t="s">
        <v>195</v>
      </c>
      <c r="BK539" t="s">
        <v>3786</v>
      </c>
      <c r="BL539" t="s">
        <v>5714</v>
      </c>
      <c r="BM539" t="s">
        <v>4949</v>
      </c>
      <c r="BN539" t="s">
        <v>5439</v>
      </c>
      <c r="BO539" t="s">
        <v>4950</v>
      </c>
      <c r="BP539" s="440" t="str">
        <f t="shared" si="8"/>
        <v>WA.2378.EBA.963.102.A.521219</v>
      </c>
    </row>
    <row r="540" spans="1:68">
      <c r="A540" t="s">
        <v>5010</v>
      </c>
      <c r="B540" t="s">
        <v>4936</v>
      </c>
      <c r="C540" t="s">
        <v>4937</v>
      </c>
      <c r="D540" t="s">
        <v>3795</v>
      </c>
      <c r="E540" t="s">
        <v>197</v>
      </c>
      <c r="F540" t="s">
        <v>3812</v>
      </c>
      <c r="G540" t="s">
        <v>820</v>
      </c>
      <c r="H540" t="s">
        <v>4938</v>
      </c>
      <c r="I540">
        <v>9</v>
      </c>
      <c r="J540" t="s">
        <v>4994</v>
      </c>
      <c r="K540">
        <v>2</v>
      </c>
      <c r="L540" t="s">
        <v>1081</v>
      </c>
      <c r="M540" t="s">
        <v>8</v>
      </c>
      <c r="N540" t="s">
        <v>1631</v>
      </c>
      <c r="O540" t="s">
        <v>526</v>
      </c>
      <c r="P540" t="s">
        <v>8</v>
      </c>
      <c r="Q540" t="s">
        <v>4570</v>
      </c>
      <c r="R540" t="s">
        <v>4940</v>
      </c>
      <c r="S540" t="s">
        <v>195</v>
      </c>
      <c r="T540" t="s">
        <v>4496</v>
      </c>
      <c r="U540" t="s">
        <v>4570</v>
      </c>
      <c r="V540" t="s">
        <v>4496</v>
      </c>
      <c r="W540" t="s">
        <v>4570</v>
      </c>
      <c r="X540" t="s">
        <v>5712</v>
      </c>
      <c r="Y540" t="s">
        <v>5713</v>
      </c>
      <c r="Z540" t="s">
        <v>8</v>
      </c>
      <c r="AA540">
        <v>0</v>
      </c>
      <c r="AB540" t="s">
        <v>195</v>
      </c>
      <c r="AC540">
        <v>0</v>
      </c>
      <c r="AD540" t="s">
        <v>195</v>
      </c>
      <c r="AE540">
        <v>0</v>
      </c>
      <c r="AF540" t="s">
        <v>195</v>
      </c>
      <c r="AG540">
        <v>0</v>
      </c>
      <c r="AH540" t="s">
        <v>195</v>
      </c>
      <c r="AI540">
        <v>0</v>
      </c>
      <c r="AJ540" t="s">
        <v>195</v>
      </c>
      <c r="AK540">
        <v>0</v>
      </c>
      <c r="AL540">
        <v>0</v>
      </c>
      <c r="AM540" t="s">
        <v>195</v>
      </c>
      <c r="AN540">
        <v>0</v>
      </c>
      <c r="AO540" t="s">
        <v>5011</v>
      </c>
      <c r="AP540">
        <v>0</v>
      </c>
      <c r="AQ540">
        <v>0</v>
      </c>
      <c r="AR540">
        <v>0</v>
      </c>
      <c r="AS540">
        <v>0</v>
      </c>
      <c r="AT540">
        <v>0</v>
      </c>
      <c r="AU540">
        <v>0</v>
      </c>
      <c r="AV540">
        <v>0</v>
      </c>
      <c r="AW540">
        <v>0</v>
      </c>
      <c r="AX540">
        <v>0</v>
      </c>
      <c r="AY540">
        <v>0</v>
      </c>
      <c r="AZ540">
        <v>0</v>
      </c>
      <c r="BA540">
        <v>0</v>
      </c>
      <c r="BB540" t="s">
        <v>3796</v>
      </c>
      <c r="BC540" t="s">
        <v>3797</v>
      </c>
      <c r="BD540" t="s">
        <v>3813</v>
      </c>
      <c r="BE540" t="s">
        <v>4997</v>
      </c>
      <c r="BF540" t="s">
        <v>5709</v>
      </c>
      <c r="BG540" t="s">
        <v>5710</v>
      </c>
      <c r="BH540" t="s">
        <v>4947</v>
      </c>
      <c r="BI540" t="s">
        <v>195</v>
      </c>
      <c r="BJ540" t="s">
        <v>195</v>
      </c>
      <c r="BK540" t="s">
        <v>3786</v>
      </c>
      <c r="BL540" t="s">
        <v>5714</v>
      </c>
      <c r="BM540" t="s">
        <v>4949</v>
      </c>
      <c r="BN540" t="s">
        <v>5439</v>
      </c>
      <c r="BO540" t="s">
        <v>4950</v>
      </c>
      <c r="BP540" s="440" t="str">
        <f t="shared" si="8"/>
        <v>WA.2378.EBA.963.102.A.521219</v>
      </c>
    </row>
    <row r="541" spans="1:68">
      <c r="A541" t="s">
        <v>4935</v>
      </c>
      <c r="B541" t="s">
        <v>4936</v>
      </c>
      <c r="C541" t="s">
        <v>4937</v>
      </c>
      <c r="D541" t="s">
        <v>3795</v>
      </c>
      <c r="E541" t="s">
        <v>197</v>
      </c>
      <c r="F541" t="s">
        <v>3861</v>
      </c>
      <c r="G541" t="s">
        <v>2290</v>
      </c>
      <c r="H541" t="s">
        <v>4938</v>
      </c>
      <c r="I541">
        <v>78</v>
      </c>
      <c r="J541" t="s">
        <v>5012</v>
      </c>
      <c r="K541">
        <v>78</v>
      </c>
      <c r="L541" t="s">
        <v>1081</v>
      </c>
      <c r="M541" t="s">
        <v>8</v>
      </c>
      <c r="N541" t="s">
        <v>156</v>
      </c>
      <c r="O541" t="s">
        <v>506</v>
      </c>
      <c r="P541" t="s">
        <v>8</v>
      </c>
      <c r="Q541" t="s">
        <v>4570</v>
      </c>
      <c r="R541" t="s">
        <v>4940</v>
      </c>
      <c r="S541" t="s">
        <v>195</v>
      </c>
      <c r="T541" t="s">
        <v>4496</v>
      </c>
      <c r="U541" t="s">
        <v>4570</v>
      </c>
      <c r="V541" t="s">
        <v>4496</v>
      </c>
      <c r="W541" t="s">
        <v>4570</v>
      </c>
      <c r="X541" t="s">
        <v>5715</v>
      </c>
      <c r="Y541" t="s">
        <v>5693</v>
      </c>
      <c r="Z541" t="s">
        <v>8</v>
      </c>
      <c r="AA541">
        <v>0</v>
      </c>
      <c r="AB541" t="s">
        <v>195</v>
      </c>
      <c r="AC541">
        <v>0</v>
      </c>
      <c r="AD541" t="s">
        <v>195</v>
      </c>
      <c r="AE541">
        <v>0</v>
      </c>
      <c r="AF541" t="s">
        <v>195</v>
      </c>
      <c r="AG541">
        <v>0</v>
      </c>
      <c r="AH541" t="s">
        <v>195</v>
      </c>
      <c r="AI541">
        <v>0</v>
      </c>
      <c r="AJ541" t="s">
        <v>195</v>
      </c>
      <c r="AK541">
        <v>0</v>
      </c>
      <c r="AL541">
        <v>0</v>
      </c>
      <c r="AM541" t="s">
        <v>195</v>
      </c>
      <c r="AN541">
        <v>0</v>
      </c>
      <c r="AO541" t="s">
        <v>4943</v>
      </c>
      <c r="AP541">
        <v>0</v>
      </c>
      <c r="AQ541">
        <v>0</v>
      </c>
      <c r="AR541">
        <v>0</v>
      </c>
      <c r="AS541">
        <v>0</v>
      </c>
      <c r="AT541">
        <v>0</v>
      </c>
      <c r="AU541">
        <v>0</v>
      </c>
      <c r="AV541">
        <v>0</v>
      </c>
      <c r="AW541">
        <v>0</v>
      </c>
      <c r="AX541">
        <v>0</v>
      </c>
      <c r="AY541">
        <v>0</v>
      </c>
      <c r="AZ541">
        <v>0</v>
      </c>
      <c r="BA541">
        <v>0</v>
      </c>
      <c r="BB541" t="s">
        <v>3796</v>
      </c>
      <c r="BC541" t="s">
        <v>3797</v>
      </c>
      <c r="BD541" t="s">
        <v>5014</v>
      </c>
      <c r="BE541" t="s">
        <v>5015</v>
      </c>
      <c r="BF541" t="s">
        <v>5021</v>
      </c>
      <c r="BG541" t="s">
        <v>5022</v>
      </c>
      <c r="BH541" t="s">
        <v>4947</v>
      </c>
      <c r="BI541" t="s">
        <v>195</v>
      </c>
      <c r="BJ541" t="s">
        <v>195</v>
      </c>
      <c r="BK541" t="s">
        <v>5552</v>
      </c>
      <c r="BL541" t="s">
        <v>5694</v>
      </c>
      <c r="BM541" t="s">
        <v>4949</v>
      </c>
      <c r="BN541" t="s">
        <v>5553</v>
      </c>
      <c r="BO541" t="s">
        <v>4950</v>
      </c>
      <c r="BP541" s="440" t="str">
        <f t="shared" si="8"/>
        <v>WA.2378.EBC.954.102.A.524114</v>
      </c>
    </row>
    <row r="542" spans="1:68">
      <c r="A542" t="s">
        <v>5010</v>
      </c>
      <c r="B542" t="s">
        <v>4936</v>
      </c>
      <c r="C542" t="s">
        <v>4937</v>
      </c>
      <c r="D542" t="s">
        <v>3795</v>
      </c>
      <c r="E542" t="s">
        <v>197</v>
      </c>
      <c r="F542" t="s">
        <v>3861</v>
      </c>
      <c r="G542" t="s">
        <v>2290</v>
      </c>
      <c r="H542" t="s">
        <v>4938</v>
      </c>
      <c r="I542">
        <v>78</v>
      </c>
      <c r="J542" t="s">
        <v>5012</v>
      </c>
      <c r="K542">
        <v>78</v>
      </c>
      <c r="L542" t="s">
        <v>1081</v>
      </c>
      <c r="M542" t="s">
        <v>8</v>
      </c>
      <c r="N542" t="s">
        <v>156</v>
      </c>
      <c r="O542" t="s">
        <v>506</v>
      </c>
      <c r="P542" t="s">
        <v>8</v>
      </c>
      <c r="Q542" t="s">
        <v>4570</v>
      </c>
      <c r="R542" t="s">
        <v>4940</v>
      </c>
      <c r="S542" t="s">
        <v>195</v>
      </c>
      <c r="T542" t="s">
        <v>4496</v>
      </c>
      <c r="U542" t="s">
        <v>4570</v>
      </c>
      <c r="V542" t="s">
        <v>4496</v>
      </c>
      <c r="W542" t="s">
        <v>4570</v>
      </c>
      <c r="X542" t="s">
        <v>5715</v>
      </c>
      <c r="Y542" t="s">
        <v>5693</v>
      </c>
      <c r="Z542" t="s">
        <v>8</v>
      </c>
      <c r="AA542">
        <v>0</v>
      </c>
      <c r="AB542" t="s">
        <v>195</v>
      </c>
      <c r="AC542">
        <v>0</v>
      </c>
      <c r="AD542" t="s">
        <v>195</v>
      </c>
      <c r="AE542">
        <v>0</v>
      </c>
      <c r="AF542" t="s">
        <v>195</v>
      </c>
      <c r="AG542">
        <v>0</v>
      </c>
      <c r="AH542" t="s">
        <v>195</v>
      </c>
      <c r="AI542">
        <v>0</v>
      </c>
      <c r="AJ542" t="s">
        <v>195</v>
      </c>
      <c r="AK542">
        <v>0</v>
      </c>
      <c r="AL542">
        <v>0</v>
      </c>
      <c r="AM542" t="s">
        <v>195</v>
      </c>
      <c r="AN542">
        <v>0</v>
      </c>
      <c r="AO542" t="s">
        <v>5011</v>
      </c>
      <c r="AP542">
        <v>0</v>
      </c>
      <c r="AQ542">
        <v>0</v>
      </c>
      <c r="AR542">
        <v>0</v>
      </c>
      <c r="AS542">
        <v>0</v>
      </c>
      <c r="AT542">
        <v>0</v>
      </c>
      <c r="AU542">
        <v>0</v>
      </c>
      <c r="AV542">
        <v>0</v>
      </c>
      <c r="AW542">
        <v>0</v>
      </c>
      <c r="AX542">
        <v>0</v>
      </c>
      <c r="AY542">
        <v>0</v>
      </c>
      <c r="AZ542">
        <v>0</v>
      </c>
      <c r="BA542">
        <v>0</v>
      </c>
      <c r="BB542" t="s">
        <v>3796</v>
      </c>
      <c r="BC542" t="s">
        <v>3797</v>
      </c>
      <c r="BD542" t="s">
        <v>5014</v>
      </c>
      <c r="BE542" t="s">
        <v>5015</v>
      </c>
      <c r="BF542" t="s">
        <v>5021</v>
      </c>
      <c r="BG542" t="s">
        <v>5022</v>
      </c>
      <c r="BH542" t="s">
        <v>4947</v>
      </c>
      <c r="BI542" t="s">
        <v>195</v>
      </c>
      <c r="BJ542" t="s">
        <v>195</v>
      </c>
      <c r="BK542" t="s">
        <v>5552</v>
      </c>
      <c r="BL542" t="s">
        <v>5694</v>
      </c>
      <c r="BM542" t="s">
        <v>4949</v>
      </c>
      <c r="BN542" t="s">
        <v>5553</v>
      </c>
      <c r="BO542" t="s">
        <v>4950</v>
      </c>
      <c r="BP542" s="440" t="str">
        <f t="shared" si="8"/>
        <v>WA.2378.EBC.954.102.A.524114</v>
      </c>
    </row>
    <row r="543" spans="1:68">
      <c r="A543" t="s">
        <v>4935</v>
      </c>
      <c r="B543" t="s">
        <v>4936</v>
      </c>
      <c r="C543" t="s">
        <v>4937</v>
      </c>
      <c r="D543" t="s">
        <v>3795</v>
      </c>
      <c r="E543" t="s">
        <v>197</v>
      </c>
      <c r="F543" t="s">
        <v>3812</v>
      </c>
      <c r="G543" t="s">
        <v>820</v>
      </c>
      <c r="H543" t="s">
        <v>4938</v>
      </c>
      <c r="I543">
        <v>9</v>
      </c>
      <c r="J543" t="s">
        <v>5716</v>
      </c>
      <c r="K543">
        <v>1</v>
      </c>
      <c r="L543" t="s">
        <v>546</v>
      </c>
      <c r="M543" t="s">
        <v>558</v>
      </c>
      <c r="N543" t="s">
        <v>103</v>
      </c>
      <c r="O543" t="s">
        <v>559</v>
      </c>
      <c r="P543" t="s">
        <v>8</v>
      </c>
      <c r="Q543" t="s">
        <v>4570</v>
      </c>
      <c r="R543" t="s">
        <v>4940</v>
      </c>
      <c r="S543" t="s">
        <v>195</v>
      </c>
      <c r="T543" t="s">
        <v>4496</v>
      </c>
      <c r="U543" t="s">
        <v>4570</v>
      </c>
      <c r="V543" t="s">
        <v>4496</v>
      </c>
      <c r="W543" t="s">
        <v>4570</v>
      </c>
      <c r="X543" t="s">
        <v>5717</v>
      </c>
      <c r="Y543" t="s">
        <v>5718</v>
      </c>
      <c r="Z543" t="s">
        <v>8</v>
      </c>
      <c r="AA543">
        <v>0</v>
      </c>
      <c r="AB543" t="s">
        <v>195</v>
      </c>
      <c r="AC543">
        <v>0</v>
      </c>
      <c r="AD543" t="s">
        <v>195</v>
      </c>
      <c r="AE543">
        <v>0</v>
      </c>
      <c r="AF543" t="s">
        <v>195</v>
      </c>
      <c r="AG543">
        <v>0</v>
      </c>
      <c r="AH543" t="s">
        <v>195</v>
      </c>
      <c r="AI543">
        <v>0</v>
      </c>
      <c r="AJ543" t="s">
        <v>195</v>
      </c>
      <c r="AK543">
        <v>0</v>
      </c>
      <c r="AL543">
        <v>0</v>
      </c>
      <c r="AM543" t="s">
        <v>195</v>
      </c>
      <c r="AN543">
        <v>0</v>
      </c>
      <c r="AO543" t="s">
        <v>4943</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5719</v>
      </c>
      <c r="BH543" t="s">
        <v>4947</v>
      </c>
      <c r="BI543" t="s">
        <v>195</v>
      </c>
      <c r="BJ543" t="s">
        <v>195</v>
      </c>
      <c r="BK543" t="s">
        <v>3835</v>
      </c>
      <c r="BL543" t="s">
        <v>5720</v>
      </c>
      <c r="BM543" t="s">
        <v>4949</v>
      </c>
      <c r="BN543" t="s">
        <v>5721</v>
      </c>
      <c r="BO543" t="s">
        <v>4950</v>
      </c>
      <c r="BP543" s="440" t="str">
        <f t="shared" si="8"/>
        <v>WA.2378.EBA.994.002.AD.521115</v>
      </c>
    </row>
    <row r="544" spans="1:68">
      <c r="A544" t="s">
        <v>4935</v>
      </c>
      <c r="B544" t="s">
        <v>4936</v>
      </c>
      <c r="C544" t="s">
        <v>4937</v>
      </c>
      <c r="D544" t="s">
        <v>3795</v>
      </c>
      <c r="E544" t="s">
        <v>197</v>
      </c>
      <c r="F544" t="s">
        <v>3812</v>
      </c>
      <c r="G544" t="s">
        <v>820</v>
      </c>
      <c r="H544" t="s">
        <v>4938</v>
      </c>
      <c r="I544">
        <v>9</v>
      </c>
      <c r="J544" t="s">
        <v>5716</v>
      </c>
      <c r="K544">
        <v>1</v>
      </c>
      <c r="L544" t="s">
        <v>546</v>
      </c>
      <c r="M544" t="s">
        <v>558</v>
      </c>
      <c r="N544" t="s">
        <v>103</v>
      </c>
      <c r="O544" t="s">
        <v>559</v>
      </c>
      <c r="P544" t="s">
        <v>8</v>
      </c>
      <c r="Q544" t="s">
        <v>4570</v>
      </c>
      <c r="R544" t="s">
        <v>4940</v>
      </c>
      <c r="S544" t="s">
        <v>195</v>
      </c>
      <c r="T544" t="s">
        <v>4496</v>
      </c>
      <c r="U544" t="s">
        <v>4570</v>
      </c>
      <c r="V544" t="s">
        <v>5722</v>
      </c>
      <c r="W544" t="s">
        <v>5269</v>
      </c>
      <c r="X544" t="s">
        <v>5723</v>
      </c>
      <c r="Y544" t="s">
        <v>5724</v>
      </c>
      <c r="Z544" t="s">
        <v>8</v>
      </c>
      <c r="AA544">
        <v>0</v>
      </c>
      <c r="AB544" t="s">
        <v>195</v>
      </c>
      <c r="AC544">
        <v>0</v>
      </c>
      <c r="AD544" t="s">
        <v>195</v>
      </c>
      <c r="AE544">
        <v>0</v>
      </c>
      <c r="AF544" t="s">
        <v>195</v>
      </c>
      <c r="AG544">
        <v>0</v>
      </c>
      <c r="AH544" t="s">
        <v>195</v>
      </c>
      <c r="AI544">
        <v>0</v>
      </c>
      <c r="AJ544" t="s">
        <v>195</v>
      </c>
      <c r="AK544">
        <v>0</v>
      </c>
      <c r="AL544">
        <v>0</v>
      </c>
      <c r="AM544" t="s">
        <v>195</v>
      </c>
      <c r="AN544">
        <v>0</v>
      </c>
      <c r="AO544" t="s">
        <v>4943</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5719</v>
      </c>
      <c r="BH544" t="s">
        <v>4947</v>
      </c>
      <c r="BI544" t="s">
        <v>195</v>
      </c>
      <c r="BJ544" t="s">
        <v>195</v>
      </c>
      <c r="BK544" t="s">
        <v>3835</v>
      </c>
      <c r="BL544" t="s">
        <v>5725</v>
      </c>
      <c r="BM544" t="s">
        <v>4949</v>
      </c>
      <c r="BN544" t="s">
        <v>5721</v>
      </c>
      <c r="BO544" t="s">
        <v>4950</v>
      </c>
      <c r="BP544" s="440" t="str">
        <f t="shared" si="8"/>
        <v>WA.2378.EBA.994.002.AD.521115</v>
      </c>
    </row>
    <row r="545" spans="1:68">
      <c r="A545" t="s">
        <v>4935</v>
      </c>
      <c r="B545" t="s">
        <v>4936</v>
      </c>
      <c r="C545" t="s">
        <v>4937</v>
      </c>
      <c r="D545" t="s">
        <v>3795</v>
      </c>
      <c r="E545" t="s">
        <v>197</v>
      </c>
      <c r="F545" t="s">
        <v>3812</v>
      </c>
      <c r="G545" t="s">
        <v>820</v>
      </c>
      <c r="H545" t="s">
        <v>4938</v>
      </c>
      <c r="I545">
        <v>9</v>
      </c>
      <c r="J545" t="s">
        <v>5716</v>
      </c>
      <c r="K545">
        <v>1</v>
      </c>
      <c r="L545" t="s">
        <v>546</v>
      </c>
      <c r="M545" t="s">
        <v>558</v>
      </c>
      <c r="N545" t="s">
        <v>103</v>
      </c>
      <c r="O545" t="s">
        <v>559</v>
      </c>
      <c r="P545" t="s">
        <v>8</v>
      </c>
      <c r="Q545" t="s">
        <v>4570</v>
      </c>
      <c r="R545" t="s">
        <v>4940</v>
      </c>
      <c r="S545" t="s">
        <v>195</v>
      </c>
      <c r="T545" t="s">
        <v>4496</v>
      </c>
      <c r="U545" t="s">
        <v>4570</v>
      </c>
      <c r="V545" t="s">
        <v>5726</v>
      </c>
      <c r="W545" t="s">
        <v>5727</v>
      </c>
      <c r="X545" t="s">
        <v>5728</v>
      </c>
      <c r="Y545" t="s">
        <v>5729</v>
      </c>
      <c r="Z545" t="s">
        <v>8</v>
      </c>
      <c r="AA545">
        <v>0</v>
      </c>
      <c r="AB545" t="s">
        <v>195</v>
      </c>
      <c r="AC545">
        <v>0</v>
      </c>
      <c r="AD545" t="s">
        <v>195</v>
      </c>
      <c r="AE545">
        <v>0</v>
      </c>
      <c r="AF545" t="s">
        <v>195</v>
      </c>
      <c r="AG545">
        <v>0</v>
      </c>
      <c r="AH545" t="s">
        <v>195</v>
      </c>
      <c r="AI545">
        <v>0</v>
      </c>
      <c r="AJ545" t="s">
        <v>195</v>
      </c>
      <c r="AK545">
        <v>0</v>
      </c>
      <c r="AL545">
        <v>0</v>
      </c>
      <c r="AM545" t="s">
        <v>195</v>
      </c>
      <c r="AN545">
        <v>0</v>
      </c>
      <c r="AO545" t="s">
        <v>4943</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5719</v>
      </c>
      <c r="BH545" t="s">
        <v>4947</v>
      </c>
      <c r="BI545" t="s">
        <v>195</v>
      </c>
      <c r="BJ545" t="s">
        <v>195</v>
      </c>
      <c r="BK545" t="s">
        <v>3835</v>
      </c>
      <c r="BL545" t="s">
        <v>5730</v>
      </c>
      <c r="BM545" t="s">
        <v>4949</v>
      </c>
      <c r="BN545" t="s">
        <v>5721</v>
      </c>
      <c r="BO545" t="s">
        <v>4950</v>
      </c>
      <c r="BP545" s="440" t="str">
        <f t="shared" si="8"/>
        <v>WA.2378.EBA.994.002.AD.521115</v>
      </c>
    </row>
    <row r="546" spans="1:68">
      <c r="A546" t="s">
        <v>4935</v>
      </c>
      <c r="B546" t="s">
        <v>4936</v>
      </c>
      <c r="C546" t="s">
        <v>4937</v>
      </c>
      <c r="D546" t="s">
        <v>3795</v>
      </c>
      <c r="E546" t="s">
        <v>197</v>
      </c>
      <c r="F546" t="s">
        <v>3812</v>
      </c>
      <c r="G546" t="s">
        <v>820</v>
      </c>
      <c r="H546" t="s">
        <v>4938</v>
      </c>
      <c r="I546">
        <v>9</v>
      </c>
      <c r="J546" t="s">
        <v>5716</v>
      </c>
      <c r="K546">
        <v>1</v>
      </c>
      <c r="L546" t="s">
        <v>546</v>
      </c>
      <c r="M546" t="s">
        <v>558</v>
      </c>
      <c r="N546" t="s">
        <v>103</v>
      </c>
      <c r="O546" t="s">
        <v>559</v>
      </c>
      <c r="P546" t="s">
        <v>8</v>
      </c>
      <c r="Q546" t="s">
        <v>4570</v>
      </c>
      <c r="R546" t="s">
        <v>4940</v>
      </c>
      <c r="S546" t="s">
        <v>195</v>
      </c>
      <c r="T546" t="s">
        <v>4496</v>
      </c>
      <c r="U546" t="s">
        <v>4570</v>
      </c>
      <c r="V546" t="s">
        <v>5417</v>
      </c>
      <c r="W546" t="s">
        <v>5731</v>
      </c>
      <c r="X546" t="s">
        <v>5732</v>
      </c>
      <c r="Y546" t="s">
        <v>5733</v>
      </c>
      <c r="Z546" t="s">
        <v>8</v>
      </c>
      <c r="AA546">
        <v>0</v>
      </c>
      <c r="AB546" t="s">
        <v>195</v>
      </c>
      <c r="AC546">
        <v>0</v>
      </c>
      <c r="AD546" t="s">
        <v>195</v>
      </c>
      <c r="AE546">
        <v>0</v>
      </c>
      <c r="AF546" t="s">
        <v>195</v>
      </c>
      <c r="AG546">
        <v>0</v>
      </c>
      <c r="AH546" t="s">
        <v>195</v>
      </c>
      <c r="AI546">
        <v>0</v>
      </c>
      <c r="AJ546" t="s">
        <v>195</v>
      </c>
      <c r="AK546">
        <v>0</v>
      </c>
      <c r="AL546">
        <v>0</v>
      </c>
      <c r="AM546" t="s">
        <v>195</v>
      </c>
      <c r="AN546">
        <v>0</v>
      </c>
      <c r="AO546" t="s">
        <v>4943</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5719</v>
      </c>
      <c r="BH546" t="s">
        <v>4947</v>
      </c>
      <c r="BI546" t="s">
        <v>195</v>
      </c>
      <c r="BJ546" t="s">
        <v>195</v>
      </c>
      <c r="BK546" t="s">
        <v>3835</v>
      </c>
      <c r="BL546" t="s">
        <v>5734</v>
      </c>
      <c r="BM546" t="s">
        <v>4949</v>
      </c>
      <c r="BN546" t="s">
        <v>5721</v>
      </c>
      <c r="BO546" t="s">
        <v>4950</v>
      </c>
      <c r="BP546" s="440" t="str">
        <f t="shared" si="8"/>
        <v>WA.2378.EBA.994.002.AD.521115</v>
      </c>
    </row>
    <row r="547" spans="1:68">
      <c r="A547" t="s">
        <v>5010</v>
      </c>
      <c r="B547" t="s">
        <v>4936</v>
      </c>
      <c r="C547" t="s">
        <v>4937</v>
      </c>
      <c r="D547" t="s">
        <v>3795</v>
      </c>
      <c r="E547" t="s">
        <v>197</v>
      </c>
      <c r="F547" t="s">
        <v>3812</v>
      </c>
      <c r="G547" t="s">
        <v>820</v>
      </c>
      <c r="H547" t="s">
        <v>4938</v>
      </c>
      <c r="I547">
        <v>9</v>
      </c>
      <c r="J547" t="s">
        <v>5716</v>
      </c>
      <c r="K547">
        <v>1</v>
      </c>
      <c r="L547" t="s">
        <v>546</v>
      </c>
      <c r="M547" t="s">
        <v>558</v>
      </c>
      <c r="N547" t="s">
        <v>103</v>
      </c>
      <c r="O547" t="s">
        <v>559</v>
      </c>
      <c r="P547" t="s">
        <v>8</v>
      </c>
      <c r="Q547" t="s">
        <v>4570</v>
      </c>
      <c r="R547" t="s">
        <v>4940</v>
      </c>
      <c r="S547" t="s">
        <v>195</v>
      </c>
      <c r="T547" t="s">
        <v>4496</v>
      </c>
      <c r="U547" t="s">
        <v>4570</v>
      </c>
      <c r="V547" t="s">
        <v>4496</v>
      </c>
      <c r="W547" t="s">
        <v>4570</v>
      </c>
      <c r="X547" t="s">
        <v>5717</v>
      </c>
      <c r="Y547" t="s">
        <v>5718</v>
      </c>
      <c r="Z547" t="s">
        <v>8</v>
      </c>
      <c r="AA547">
        <v>0</v>
      </c>
      <c r="AB547" t="s">
        <v>195</v>
      </c>
      <c r="AC547">
        <v>0</v>
      </c>
      <c r="AD547" t="s">
        <v>195</v>
      </c>
      <c r="AE547">
        <v>0</v>
      </c>
      <c r="AF547" t="s">
        <v>195</v>
      </c>
      <c r="AG547">
        <v>0</v>
      </c>
      <c r="AH547" t="s">
        <v>195</v>
      </c>
      <c r="AI547">
        <v>0</v>
      </c>
      <c r="AJ547" t="s">
        <v>195</v>
      </c>
      <c r="AK547">
        <v>0</v>
      </c>
      <c r="AL547">
        <v>0</v>
      </c>
      <c r="AM547" t="s">
        <v>195</v>
      </c>
      <c r="AN547">
        <v>0</v>
      </c>
      <c r="AO547" t="s">
        <v>5011</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5719</v>
      </c>
      <c r="BH547" t="s">
        <v>4947</v>
      </c>
      <c r="BI547" t="s">
        <v>195</v>
      </c>
      <c r="BJ547" t="s">
        <v>195</v>
      </c>
      <c r="BK547" t="s">
        <v>3835</v>
      </c>
      <c r="BL547" t="s">
        <v>5720</v>
      </c>
      <c r="BM547" t="s">
        <v>4949</v>
      </c>
      <c r="BN547" t="s">
        <v>5721</v>
      </c>
      <c r="BO547" t="s">
        <v>4950</v>
      </c>
      <c r="BP547" s="440" t="str">
        <f t="shared" si="8"/>
        <v>WA.2378.EBA.994.002.AD.521115</v>
      </c>
    </row>
    <row r="548" spans="1:68">
      <c r="A548" t="s">
        <v>5010</v>
      </c>
      <c r="B548" t="s">
        <v>4936</v>
      </c>
      <c r="C548" t="s">
        <v>4937</v>
      </c>
      <c r="D548" t="s">
        <v>3795</v>
      </c>
      <c r="E548" t="s">
        <v>197</v>
      </c>
      <c r="F548" t="s">
        <v>3812</v>
      </c>
      <c r="G548" t="s">
        <v>820</v>
      </c>
      <c r="H548" t="s">
        <v>4938</v>
      </c>
      <c r="I548">
        <v>9</v>
      </c>
      <c r="J548" t="s">
        <v>5716</v>
      </c>
      <c r="K548">
        <v>1</v>
      </c>
      <c r="L548" t="s">
        <v>546</v>
      </c>
      <c r="M548" t="s">
        <v>558</v>
      </c>
      <c r="N548" t="s">
        <v>103</v>
      </c>
      <c r="O548" t="s">
        <v>559</v>
      </c>
      <c r="P548" t="s">
        <v>8</v>
      </c>
      <c r="Q548" t="s">
        <v>4570</v>
      </c>
      <c r="R548" t="s">
        <v>4940</v>
      </c>
      <c r="S548" t="s">
        <v>195</v>
      </c>
      <c r="T548" t="s">
        <v>4496</v>
      </c>
      <c r="U548" t="s">
        <v>4570</v>
      </c>
      <c r="V548" t="s">
        <v>5722</v>
      </c>
      <c r="W548" t="s">
        <v>5269</v>
      </c>
      <c r="X548" t="s">
        <v>5723</v>
      </c>
      <c r="Y548" t="s">
        <v>5724</v>
      </c>
      <c r="Z548" t="s">
        <v>8</v>
      </c>
      <c r="AA548">
        <v>0</v>
      </c>
      <c r="AB548" t="s">
        <v>195</v>
      </c>
      <c r="AC548">
        <v>0</v>
      </c>
      <c r="AD548" t="s">
        <v>195</v>
      </c>
      <c r="AE548">
        <v>0</v>
      </c>
      <c r="AF548" t="s">
        <v>195</v>
      </c>
      <c r="AG548">
        <v>0</v>
      </c>
      <c r="AH548" t="s">
        <v>195</v>
      </c>
      <c r="AI548">
        <v>0</v>
      </c>
      <c r="AJ548" t="s">
        <v>195</v>
      </c>
      <c r="AK548">
        <v>0</v>
      </c>
      <c r="AL548">
        <v>0</v>
      </c>
      <c r="AM548" t="s">
        <v>195</v>
      </c>
      <c r="AN548">
        <v>0</v>
      </c>
      <c r="AO548" t="s">
        <v>5011</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5719</v>
      </c>
      <c r="BH548" t="s">
        <v>4947</v>
      </c>
      <c r="BI548" t="s">
        <v>195</v>
      </c>
      <c r="BJ548" t="s">
        <v>195</v>
      </c>
      <c r="BK548" t="s">
        <v>3835</v>
      </c>
      <c r="BL548" t="s">
        <v>5725</v>
      </c>
      <c r="BM548" t="s">
        <v>4949</v>
      </c>
      <c r="BN548" t="s">
        <v>5721</v>
      </c>
      <c r="BO548" t="s">
        <v>4950</v>
      </c>
      <c r="BP548" s="440" t="str">
        <f t="shared" si="8"/>
        <v>WA.2378.EBA.994.002.AD.521115</v>
      </c>
    </row>
    <row r="549" spans="1:68">
      <c r="A549" t="s">
        <v>5010</v>
      </c>
      <c r="B549" t="s">
        <v>4936</v>
      </c>
      <c r="C549" t="s">
        <v>4937</v>
      </c>
      <c r="D549" t="s">
        <v>3795</v>
      </c>
      <c r="E549" t="s">
        <v>197</v>
      </c>
      <c r="F549" t="s">
        <v>3812</v>
      </c>
      <c r="G549" t="s">
        <v>820</v>
      </c>
      <c r="H549" t="s">
        <v>4938</v>
      </c>
      <c r="I549">
        <v>9</v>
      </c>
      <c r="J549" t="s">
        <v>5716</v>
      </c>
      <c r="K549">
        <v>1</v>
      </c>
      <c r="L549" t="s">
        <v>546</v>
      </c>
      <c r="M549" t="s">
        <v>558</v>
      </c>
      <c r="N549" t="s">
        <v>103</v>
      </c>
      <c r="O549" t="s">
        <v>559</v>
      </c>
      <c r="P549" t="s">
        <v>8</v>
      </c>
      <c r="Q549" t="s">
        <v>4570</v>
      </c>
      <c r="R549" t="s">
        <v>4940</v>
      </c>
      <c r="S549" t="s">
        <v>195</v>
      </c>
      <c r="T549" t="s">
        <v>4496</v>
      </c>
      <c r="U549" t="s">
        <v>4570</v>
      </c>
      <c r="V549" t="s">
        <v>5726</v>
      </c>
      <c r="W549" t="s">
        <v>5727</v>
      </c>
      <c r="X549" t="s">
        <v>5728</v>
      </c>
      <c r="Y549" t="s">
        <v>5729</v>
      </c>
      <c r="Z549" t="s">
        <v>8</v>
      </c>
      <c r="AA549">
        <v>0</v>
      </c>
      <c r="AB549" t="s">
        <v>195</v>
      </c>
      <c r="AC549">
        <v>0</v>
      </c>
      <c r="AD549" t="s">
        <v>195</v>
      </c>
      <c r="AE549">
        <v>0</v>
      </c>
      <c r="AF549" t="s">
        <v>195</v>
      </c>
      <c r="AG549">
        <v>0</v>
      </c>
      <c r="AH549" t="s">
        <v>195</v>
      </c>
      <c r="AI549">
        <v>0</v>
      </c>
      <c r="AJ549" t="s">
        <v>195</v>
      </c>
      <c r="AK549">
        <v>0</v>
      </c>
      <c r="AL549">
        <v>0</v>
      </c>
      <c r="AM549" t="s">
        <v>195</v>
      </c>
      <c r="AN549">
        <v>0</v>
      </c>
      <c r="AO549" t="s">
        <v>5011</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5719</v>
      </c>
      <c r="BH549" t="s">
        <v>4947</v>
      </c>
      <c r="BI549" t="s">
        <v>195</v>
      </c>
      <c r="BJ549" t="s">
        <v>195</v>
      </c>
      <c r="BK549" t="s">
        <v>3835</v>
      </c>
      <c r="BL549" t="s">
        <v>5730</v>
      </c>
      <c r="BM549" t="s">
        <v>4949</v>
      </c>
      <c r="BN549" t="s">
        <v>5721</v>
      </c>
      <c r="BO549" t="s">
        <v>4950</v>
      </c>
      <c r="BP549" s="440" t="str">
        <f t="shared" si="8"/>
        <v>WA.2378.EBA.994.002.AD.521115</v>
      </c>
    </row>
    <row r="550" spans="1:68">
      <c r="A550" t="s">
        <v>5010</v>
      </c>
      <c r="B550" t="s">
        <v>4936</v>
      </c>
      <c r="C550" t="s">
        <v>4937</v>
      </c>
      <c r="D550" t="s">
        <v>3795</v>
      </c>
      <c r="E550" t="s">
        <v>197</v>
      </c>
      <c r="F550" t="s">
        <v>3812</v>
      </c>
      <c r="G550" t="s">
        <v>820</v>
      </c>
      <c r="H550" t="s">
        <v>4938</v>
      </c>
      <c r="I550">
        <v>9</v>
      </c>
      <c r="J550" t="s">
        <v>5716</v>
      </c>
      <c r="K550">
        <v>1</v>
      </c>
      <c r="L550" t="s">
        <v>546</v>
      </c>
      <c r="M550" t="s">
        <v>558</v>
      </c>
      <c r="N550" t="s">
        <v>103</v>
      </c>
      <c r="O550" t="s">
        <v>559</v>
      </c>
      <c r="P550" t="s">
        <v>8</v>
      </c>
      <c r="Q550" t="s">
        <v>4570</v>
      </c>
      <c r="R550" t="s">
        <v>4940</v>
      </c>
      <c r="S550" t="s">
        <v>195</v>
      </c>
      <c r="T550" t="s">
        <v>4496</v>
      </c>
      <c r="U550" t="s">
        <v>4570</v>
      </c>
      <c r="V550" t="s">
        <v>5417</v>
      </c>
      <c r="W550" t="s">
        <v>5731</v>
      </c>
      <c r="X550" t="s">
        <v>5732</v>
      </c>
      <c r="Y550" t="s">
        <v>5733</v>
      </c>
      <c r="Z550" t="s">
        <v>8</v>
      </c>
      <c r="AA550">
        <v>0</v>
      </c>
      <c r="AB550" t="s">
        <v>195</v>
      </c>
      <c r="AC550">
        <v>0</v>
      </c>
      <c r="AD550" t="s">
        <v>195</v>
      </c>
      <c r="AE550">
        <v>0</v>
      </c>
      <c r="AF550" t="s">
        <v>195</v>
      </c>
      <c r="AG550">
        <v>0</v>
      </c>
      <c r="AH550" t="s">
        <v>195</v>
      </c>
      <c r="AI550">
        <v>0</v>
      </c>
      <c r="AJ550" t="s">
        <v>195</v>
      </c>
      <c r="AK550">
        <v>0</v>
      </c>
      <c r="AL550">
        <v>0</v>
      </c>
      <c r="AM550" t="s">
        <v>195</v>
      </c>
      <c r="AN550">
        <v>0</v>
      </c>
      <c r="AO550" t="s">
        <v>5011</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5719</v>
      </c>
      <c r="BH550" t="s">
        <v>4947</v>
      </c>
      <c r="BI550" t="s">
        <v>195</v>
      </c>
      <c r="BJ550" t="s">
        <v>195</v>
      </c>
      <c r="BK550" t="s">
        <v>3835</v>
      </c>
      <c r="BL550" t="s">
        <v>5734</v>
      </c>
      <c r="BM550" t="s">
        <v>4949</v>
      </c>
      <c r="BN550" t="s">
        <v>5721</v>
      </c>
      <c r="BO550" t="s">
        <v>4950</v>
      </c>
      <c r="BP550" s="440" t="str">
        <f t="shared" si="8"/>
        <v>WA.2378.EBA.994.002.AD.521115</v>
      </c>
    </row>
    <row r="551" spans="1:68">
      <c r="A551" t="s">
        <v>4935</v>
      </c>
      <c r="B551" t="s">
        <v>4936</v>
      </c>
      <c r="C551" t="s">
        <v>4937</v>
      </c>
      <c r="D551" t="s">
        <v>3795</v>
      </c>
      <c r="E551" t="s">
        <v>197</v>
      </c>
      <c r="F551" t="s">
        <v>3812</v>
      </c>
      <c r="G551" t="s">
        <v>820</v>
      </c>
      <c r="H551" t="s">
        <v>4938</v>
      </c>
      <c r="I551">
        <v>9</v>
      </c>
      <c r="J551" t="s">
        <v>5716</v>
      </c>
      <c r="K551">
        <v>1</v>
      </c>
      <c r="L551" t="s">
        <v>546</v>
      </c>
      <c r="M551" t="s">
        <v>554</v>
      </c>
      <c r="N551" t="s">
        <v>98</v>
      </c>
      <c r="O551" t="s">
        <v>556</v>
      </c>
      <c r="P551" t="s">
        <v>8</v>
      </c>
      <c r="Q551" t="s">
        <v>4570</v>
      </c>
      <c r="R551" t="s">
        <v>4940</v>
      </c>
      <c r="S551" t="s">
        <v>195</v>
      </c>
      <c r="T551" t="s">
        <v>4496</v>
      </c>
      <c r="U551" t="s">
        <v>4570</v>
      </c>
      <c r="V551" t="s">
        <v>5735</v>
      </c>
      <c r="W551" t="s">
        <v>5096</v>
      </c>
      <c r="X551" t="s">
        <v>5736</v>
      </c>
      <c r="Y551" t="s">
        <v>5737</v>
      </c>
      <c r="Z551" t="s">
        <v>8</v>
      </c>
      <c r="AA551">
        <v>0</v>
      </c>
      <c r="AB551" t="s">
        <v>195</v>
      </c>
      <c r="AC551">
        <v>0</v>
      </c>
      <c r="AD551" t="s">
        <v>195</v>
      </c>
      <c r="AE551">
        <v>0</v>
      </c>
      <c r="AF551" t="s">
        <v>195</v>
      </c>
      <c r="AG551">
        <v>0</v>
      </c>
      <c r="AH551" t="s">
        <v>195</v>
      </c>
      <c r="AI551">
        <v>0</v>
      </c>
      <c r="AJ551" t="s">
        <v>195</v>
      </c>
      <c r="AK551">
        <v>0</v>
      </c>
      <c r="AL551">
        <v>0</v>
      </c>
      <c r="AM551" t="s">
        <v>195</v>
      </c>
      <c r="AN551">
        <v>0</v>
      </c>
      <c r="AO551" t="s">
        <v>4943</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5738</v>
      </c>
      <c r="BH551" t="s">
        <v>4947</v>
      </c>
      <c r="BI551" t="s">
        <v>195</v>
      </c>
      <c r="BJ551" t="s">
        <v>195</v>
      </c>
      <c r="BK551" t="s">
        <v>3832</v>
      </c>
      <c r="BL551" t="s">
        <v>5739</v>
      </c>
      <c r="BM551" t="s">
        <v>4949</v>
      </c>
      <c r="BN551" t="s">
        <v>5740</v>
      </c>
      <c r="BO551" t="s">
        <v>4950</v>
      </c>
      <c r="BP551" s="440" t="str">
        <f t="shared" si="8"/>
        <v>WA.2378.EBA.994.002.AC.523121</v>
      </c>
    </row>
    <row r="552" spans="1:68">
      <c r="A552" t="s">
        <v>4935</v>
      </c>
      <c r="B552" t="s">
        <v>4936</v>
      </c>
      <c r="C552" t="s">
        <v>4937</v>
      </c>
      <c r="D552" t="s">
        <v>3795</v>
      </c>
      <c r="E552" t="s">
        <v>197</v>
      </c>
      <c r="F552" t="s">
        <v>3812</v>
      </c>
      <c r="G552" t="s">
        <v>820</v>
      </c>
      <c r="H552" t="s">
        <v>4938</v>
      </c>
      <c r="I552">
        <v>9</v>
      </c>
      <c r="J552" t="s">
        <v>5716</v>
      </c>
      <c r="K552">
        <v>1</v>
      </c>
      <c r="L552" t="s">
        <v>546</v>
      </c>
      <c r="M552" t="s">
        <v>554</v>
      </c>
      <c r="N552" t="s">
        <v>98</v>
      </c>
      <c r="O552" t="s">
        <v>556</v>
      </c>
      <c r="P552" t="s">
        <v>8</v>
      </c>
      <c r="Q552" t="s">
        <v>4570</v>
      </c>
      <c r="R552" t="s">
        <v>4940</v>
      </c>
      <c r="S552" t="s">
        <v>195</v>
      </c>
      <c r="T552" t="s">
        <v>4496</v>
      </c>
      <c r="U552" t="s">
        <v>4570</v>
      </c>
      <c r="V552" t="s">
        <v>5741</v>
      </c>
      <c r="W552" t="s">
        <v>5395</v>
      </c>
      <c r="X552" t="s">
        <v>5742</v>
      </c>
      <c r="Y552" t="s">
        <v>5743</v>
      </c>
      <c r="Z552" t="s">
        <v>8</v>
      </c>
      <c r="AA552">
        <v>0</v>
      </c>
      <c r="AB552" t="s">
        <v>195</v>
      </c>
      <c r="AC552">
        <v>0</v>
      </c>
      <c r="AD552" t="s">
        <v>195</v>
      </c>
      <c r="AE552">
        <v>0</v>
      </c>
      <c r="AF552" t="s">
        <v>195</v>
      </c>
      <c r="AG552">
        <v>0</v>
      </c>
      <c r="AH552" t="s">
        <v>195</v>
      </c>
      <c r="AI552">
        <v>0</v>
      </c>
      <c r="AJ552" t="s">
        <v>195</v>
      </c>
      <c r="AK552">
        <v>0</v>
      </c>
      <c r="AL552">
        <v>0</v>
      </c>
      <c r="AM552" t="s">
        <v>195</v>
      </c>
      <c r="AN552">
        <v>0</v>
      </c>
      <c r="AO552" t="s">
        <v>4943</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5738</v>
      </c>
      <c r="BH552" t="s">
        <v>4947</v>
      </c>
      <c r="BI552" t="s">
        <v>195</v>
      </c>
      <c r="BJ552" t="s">
        <v>195</v>
      </c>
      <c r="BK552" t="s">
        <v>3832</v>
      </c>
      <c r="BL552" t="s">
        <v>5744</v>
      </c>
      <c r="BM552" t="s">
        <v>4949</v>
      </c>
      <c r="BN552" t="s">
        <v>5740</v>
      </c>
      <c r="BO552" t="s">
        <v>4950</v>
      </c>
      <c r="BP552" s="440" t="str">
        <f t="shared" si="8"/>
        <v>WA.2378.EBA.994.002.AC.523121</v>
      </c>
    </row>
    <row r="553" spans="1:68">
      <c r="A553" t="s">
        <v>4935</v>
      </c>
      <c r="B553" t="s">
        <v>4936</v>
      </c>
      <c r="C553" t="s">
        <v>4937</v>
      </c>
      <c r="D553" t="s">
        <v>3795</v>
      </c>
      <c r="E553" t="s">
        <v>197</v>
      </c>
      <c r="F553" t="s">
        <v>3812</v>
      </c>
      <c r="G553" t="s">
        <v>820</v>
      </c>
      <c r="H553" t="s">
        <v>4938</v>
      </c>
      <c r="I553">
        <v>9</v>
      </c>
      <c r="J553" t="s">
        <v>5716</v>
      </c>
      <c r="K553">
        <v>1</v>
      </c>
      <c r="L553" t="s">
        <v>546</v>
      </c>
      <c r="M553" t="s">
        <v>2018</v>
      </c>
      <c r="N553" t="s">
        <v>112</v>
      </c>
      <c r="O553" t="s">
        <v>556</v>
      </c>
      <c r="P553" t="s">
        <v>8</v>
      </c>
      <c r="Q553" t="s">
        <v>4570</v>
      </c>
      <c r="R553" t="s">
        <v>4940</v>
      </c>
      <c r="S553" t="s">
        <v>195</v>
      </c>
      <c r="T553" t="s">
        <v>4496</v>
      </c>
      <c r="U553" t="s">
        <v>4570</v>
      </c>
      <c r="V553" t="s">
        <v>4496</v>
      </c>
      <c r="W553" t="s">
        <v>4570</v>
      </c>
      <c r="X553" t="s">
        <v>5745</v>
      </c>
      <c r="Y553" t="s">
        <v>5746</v>
      </c>
      <c r="Z553" t="s">
        <v>8</v>
      </c>
      <c r="AA553">
        <v>0</v>
      </c>
      <c r="AB553" t="s">
        <v>195</v>
      </c>
      <c r="AC553">
        <v>0</v>
      </c>
      <c r="AD553" t="s">
        <v>195</v>
      </c>
      <c r="AE553">
        <v>0</v>
      </c>
      <c r="AF553" t="s">
        <v>195</v>
      </c>
      <c r="AG553">
        <v>0</v>
      </c>
      <c r="AH553" t="s">
        <v>195</v>
      </c>
      <c r="AI553">
        <v>0</v>
      </c>
      <c r="AJ553" t="s">
        <v>195</v>
      </c>
      <c r="AK553">
        <v>0</v>
      </c>
      <c r="AL553">
        <v>0</v>
      </c>
      <c r="AM553" t="s">
        <v>195</v>
      </c>
      <c r="AN553">
        <v>0</v>
      </c>
      <c r="AO553" t="s">
        <v>4943</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5747</v>
      </c>
      <c r="BH553" t="s">
        <v>4947</v>
      </c>
      <c r="BI553" t="s">
        <v>195</v>
      </c>
      <c r="BJ553" t="s">
        <v>195</v>
      </c>
      <c r="BK553" t="s">
        <v>3832</v>
      </c>
      <c r="BL553" t="s">
        <v>5748</v>
      </c>
      <c r="BM553" t="s">
        <v>4949</v>
      </c>
      <c r="BN553" t="s">
        <v>5740</v>
      </c>
      <c r="BO553" t="s">
        <v>4950</v>
      </c>
      <c r="BP553" s="440" t="str">
        <f t="shared" si="8"/>
        <v>WA.2378.EBA.994.002.AG.523121</v>
      </c>
    </row>
    <row r="554" spans="1:68">
      <c r="A554" t="s">
        <v>5010</v>
      </c>
      <c r="B554" t="s">
        <v>4936</v>
      </c>
      <c r="C554" t="s">
        <v>4937</v>
      </c>
      <c r="D554" t="s">
        <v>3795</v>
      </c>
      <c r="E554" t="s">
        <v>197</v>
      </c>
      <c r="F554" t="s">
        <v>3812</v>
      </c>
      <c r="G554" t="s">
        <v>820</v>
      </c>
      <c r="H554" t="s">
        <v>4938</v>
      </c>
      <c r="I554">
        <v>9</v>
      </c>
      <c r="J554" t="s">
        <v>5716</v>
      </c>
      <c r="K554">
        <v>1</v>
      </c>
      <c r="L554" t="s">
        <v>546</v>
      </c>
      <c r="M554" t="s">
        <v>554</v>
      </c>
      <c r="N554" t="s">
        <v>98</v>
      </c>
      <c r="O554" t="s">
        <v>556</v>
      </c>
      <c r="P554" t="s">
        <v>8</v>
      </c>
      <c r="Q554" t="s">
        <v>4570</v>
      </c>
      <c r="R554" t="s">
        <v>4940</v>
      </c>
      <c r="S554" t="s">
        <v>195</v>
      </c>
      <c r="T554" t="s">
        <v>4496</v>
      </c>
      <c r="U554" t="s">
        <v>4570</v>
      </c>
      <c r="V554" t="s">
        <v>5735</v>
      </c>
      <c r="W554" t="s">
        <v>5096</v>
      </c>
      <c r="X554" t="s">
        <v>5736</v>
      </c>
      <c r="Y554" t="s">
        <v>5737</v>
      </c>
      <c r="Z554" t="s">
        <v>8</v>
      </c>
      <c r="AA554">
        <v>0</v>
      </c>
      <c r="AB554" t="s">
        <v>195</v>
      </c>
      <c r="AC554">
        <v>0</v>
      </c>
      <c r="AD554" t="s">
        <v>195</v>
      </c>
      <c r="AE554">
        <v>0</v>
      </c>
      <c r="AF554" t="s">
        <v>195</v>
      </c>
      <c r="AG554">
        <v>0</v>
      </c>
      <c r="AH554" t="s">
        <v>195</v>
      </c>
      <c r="AI554">
        <v>0</v>
      </c>
      <c r="AJ554" t="s">
        <v>195</v>
      </c>
      <c r="AK554">
        <v>0</v>
      </c>
      <c r="AL554">
        <v>0</v>
      </c>
      <c r="AM554" t="s">
        <v>195</v>
      </c>
      <c r="AN554">
        <v>0</v>
      </c>
      <c r="AO554" t="s">
        <v>5011</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5738</v>
      </c>
      <c r="BH554" t="s">
        <v>4947</v>
      </c>
      <c r="BI554" t="s">
        <v>195</v>
      </c>
      <c r="BJ554" t="s">
        <v>195</v>
      </c>
      <c r="BK554" t="s">
        <v>3832</v>
      </c>
      <c r="BL554" t="s">
        <v>5739</v>
      </c>
      <c r="BM554" t="s">
        <v>4949</v>
      </c>
      <c r="BN554" t="s">
        <v>5740</v>
      </c>
      <c r="BO554" t="s">
        <v>4950</v>
      </c>
      <c r="BP554" s="440" t="str">
        <f t="shared" si="8"/>
        <v>WA.2378.EBA.994.002.AC.523121</v>
      </c>
    </row>
    <row r="555" spans="1:68">
      <c r="A555" t="s">
        <v>5010</v>
      </c>
      <c r="B555" t="s">
        <v>4936</v>
      </c>
      <c r="C555" t="s">
        <v>4937</v>
      </c>
      <c r="D555" t="s">
        <v>3795</v>
      </c>
      <c r="E555" t="s">
        <v>197</v>
      </c>
      <c r="F555" t="s">
        <v>3812</v>
      </c>
      <c r="G555" t="s">
        <v>820</v>
      </c>
      <c r="H555" t="s">
        <v>4938</v>
      </c>
      <c r="I555">
        <v>9</v>
      </c>
      <c r="J555" t="s">
        <v>5716</v>
      </c>
      <c r="K555">
        <v>1</v>
      </c>
      <c r="L555" t="s">
        <v>546</v>
      </c>
      <c r="M555" t="s">
        <v>554</v>
      </c>
      <c r="N555" t="s">
        <v>98</v>
      </c>
      <c r="O555" t="s">
        <v>556</v>
      </c>
      <c r="P555" t="s">
        <v>8</v>
      </c>
      <c r="Q555" t="s">
        <v>4570</v>
      </c>
      <c r="R555" t="s">
        <v>4940</v>
      </c>
      <c r="S555" t="s">
        <v>195</v>
      </c>
      <c r="T555" t="s">
        <v>4496</v>
      </c>
      <c r="U555" t="s">
        <v>4570</v>
      </c>
      <c r="V555" t="s">
        <v>5741</v>
      </c>
      <c r="W555" t="s">
        <v>5395</v>
      </c>
      <c r="X555" t="s">
        <v>5742</v>
      </c>
      <c r="Y555" t="s">
        <v>5743</v>
      </c>
      <c r="Z555" t="s">
        <v>8</v>
      </c>
      <c r="AA555">
        <v>0</v>
      </c>
      <c r="AB555" t="s">
        <v>195</v>
      </c>
      <c r="AC555">
        <v>0</v>
      </c>
      <c r="AD555" t="s">
        <v>195</v>
      </c>
      <c r="AE555">
        <v>0</v>
      </c>
      <c r="AF555" t="s">
        <v>195</v>
      </c>
      <c r="AG555">
        <v>0</v>
      </c>
      <c r="AH555" t="s">
        <v>195</v>
      </c>
      <c r="AI555">
        <v>0</v>
      </c>
      <c r="AJ555" t="s">
        <v>195</v>
      </c>
      <c r="AK555">
        <v>0</v>
      </c>
      <c r="AL555">
        <v>0</v>
      </c>
      <c r="AM555" t="s">
        <v>195</v>
      </c>
      <c r="AN555">
        <v>0</v>
      </c>
      <c r="AO555" t="s">
        <v>5011</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5738</v>
      </c>
      <c r="BH555" t="s">
        <v>4947</v>
      </c>
      <c r="BI555" t="s">
        <v>195</v>
      </c>
      <c r="BJ555" t="s">
        <v>195</v>
      </c>
      <c r="BK555" t="s">
        <v>3832</v>
      </c>
      <c r="BL555" t="s">
        <v>5744</v>
      </c>
      <c r="BM555" t="s">
        <v>4949</v>
      </c>
      <c r="BN555" t="s">
        <v>5740</v>
      </c>
      <c r="BO555" t="s">
        <v>4950</v>
      </c>
      <c r="BP555" s="440" t="str">
        <f t="shared" si="8"/>
        <v>WA.2378.EBA.994.002.AC.523121</v>
      </c>
    </row>
    <row r="556" spans="1:68">
      <c r="A556" t="s">
        <v>5010</v>
      </c>
      <c r="B556" t="s">
        <v>4936</v>
      </c>
      <c r="C556" t="s">
        <v>4937</v>
      </c>
      <c r="D556" t="s">
        <v>3795</v>
      </c>
      <c r="E556" t="s">
        <v>197</v>
      </c>
      <c r="F556" t="s">
        <v>3812</v>
      </c>
      <c r="G556" t="s">
        <v>820</v>
      </c>
      <c r="H556" t="s">
        <v>4938</v>
      </c>
      <c r="I556">
        <v>9</v>
      </c>
      <c r="J556" t="s">
        <v>5716</v>
      </c>
      <c r="K556">
        <v>1</v>
      </c>
      <c r="L556" t="s">
        <v>546</v>
      </c>
      <c r="M556" t="s">
        <v>2018</v>
      </c>
      <c r="N556" t="s">
        <v>112</v>
      </c>
      <c r="O556" t="s">
        <v>556</v>
      </c>
      <c r="P556" t="s">
        <v>8</v>
      </c>
      <c r="Q556" t="s">
        <v>4570</v>
      </c>
      <c r="R556" t="s">
        <v>4940</v>
      </c>
      <c r="S556" t="s">
        <v>195</v>
      </c>
      <c r="T556" t="s">
        <v>4496</v>
      </c>
      <c r="U556" t="s">
        <v>4570</v>
      </c>
      <c r="V556" t="s">
        <v>4496</v>
      </c>
      <c r="W556" t="s">
        <v>4570</v>
      </c>
      <c r="X556" t="s">
        <v>5745</v>
      </c>
      <c r="Y556" t="s">
        <v>5746</v>
      </c>
      <c r="Z556" t="s">
        <v>8</v>
      </c>
      <c r="AA556">
        <v>0</v>
      </c>
      <c r="AB556" t="s">
        <v>195</v>
      </c>
      <c r="AC556">
        <v>0</v>
      </c>
      <c r="AD556" t="s">
        <v>195</v>
      </c>
      <c r="AE556">
        <v>0</v>
      </c>
      <c r="AF556" t="s">
        <v>195</v>
      </c>
      <c r="AG556">
        <v>0</v>
      </c>
      <c r="AH556" t="s">
        <v>195</v>
      </c>
      <c r="AI556">
        <v>0</v>
      </c>
      <c r="AJ556" t="s">
        <v>195</v>
      </c>
      <c r="AK556">
        <v>0</v>
      </c>
      <c r="AL556">
        <v>0</v>
      </c>
      <c r="AM556" t="s">
        <v>195</v>
      </c>
      <c r="AN556">
        <v>0</v>
      </c>
      <c r="AO556" t="s">
        <v>5011</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5747</v>
      </c>
      <c r="BH556" t="s">
        <v>4947</v>
      </c>
      <c r="BI556" t="s">
        <v>195</v>
      </c>
      <c r="BJ556" t="s">
        <v>195</v>
      </c>
      <c r="BK556" t="s">
        <v>3832</v>
      </c>
      <c r="BL556" t="s">
        <v>5748</v>
      </c>
      <c r="BM556" t="s">
        <v>4949</v>
      </c>
      <c r="BN556" t="s">
        <v>5740</v>
      </c>
      <c r="BO556" t="s">
        <v>4950</v>
      </c>
      <c r="BP556" s="440" t="str">
        <f t="shared" si="8"/>
        <v>WA.2378.EBA.994.002.AG.523121</v>
      </c>
    </row>
    <row r="557" spans="1:68">
      <c r="A557" t="s">
        <v>4935</v>
      </c>
      <c r="B557" t="s">
        <v>4936</v>
      </c>
      <c r="C557" t="s">
        <v>4937</v>
      </c>
      <c r="D557" t="s">
        <v>3795</v>
      </c>
      <c r="E557" t="s">
        <v>197</v>
      </c>
      <c r="F557" t="s">
        <v>3861</v>
      </c>
      <c r="G557" t="s">
        <v>2290</v>
      </c>
      <c r="H557" t="s">
        <v>4938</v>
      </c>
      <c r="I557">
        <v>78</v>
      </c>
      <c r="J557" t="s">
        <v>5012</v>
      </c>
      <c r="K557">
        <v>78</v>
      </c>
      <c r="L557" t="s">
        <v>1081</v>
      </c>
      <c r="M557" t="s">
        <v>8</v>
      </c>
      <c r="N557" t="s">
        <v>156</v>
      </c>
      <c r="O557" t="s">
        <v>510</v>
      </c>
      <c r="P557" t="s">
        <v>8</v>
      </c>
      <c r="Q557" t="s">
        <v>4570</v>
      </c>
      <c r="R557" t="s">
        <v>4940</v>
      </c>
      <c r="S557" t="s">
        <v>195</v>
      </c>
      <c r="T557" t="s">
        <v>4570</v>
      </c>
      <c r="U557" t="s">
        <v>4496</v>
      </c>
      <c r="V557" t="s">
        <v>5001</v>
      </c>
      <c r="W557" t="s">
        <v>4951</v>
      </c>
      <c r="X557" t="s">
        <v>5749</v>
      </c>
      <c r="Y557" t="s">
        <v>5693</v>
      </c>
      <c r="Z557" t="s">
        <v>8</v>
      </c>
      <c r="AA557">
        <v>0</v>
      </c>
      <c r="AB557" t="s">
        <v>195</v>
      </c>
      <c r="AC557">
        <v>0</v>
      </c>
      <c r="AD557" t="s">
        <v>195</v>
      </c>
      <c r="AE557">
        <v>0</v>
      </c>
      <c r="AF557" t="s">
        <v>195</v>
      </c>
      <c r="AG557">
        <v>0</v>
      </c>
      <c r="AH557" t="s">
        <v>195</v>
      </c>
      <c r="AI557">
        <v>0</v>
      </c>
      <c r="AJ557" t="s">
        <v>195</v>
      </c>
      <c r="AK557">
        <v>0</v>
      </c>
      <c r="AL557">
        <v>0</v>
      </c>
      <c r="AM557" t="s">
        <v>195</v>
      </c>
      <c r="AN557">
        <v>0</v>
      </c>
      <c r="AO557" t="s">
        <v>4943</v>
      </c>
      <c r="AP557">
        <v>0</v>
      </c>
      <c r="AQ557">
        <v>0</v>
      </c>
      <c r="AR557">
        <v>0</v>
      </c>
      <c r="AS557">
        <v>0</v>
      </c>
      <c r="AT557">
        <v>0</v>
      </c>
      <c r="AU557">
        <v>0</v>
      </c>
      <c r="AV557">
        <v>0</v>
      </c>
      <c r="AW557">
        <v>0</v>
      </c>
      <c r="AX557">
        <v>0</v>
      </c>
      <c r="AY557">
        <v>0</v>
      </c>
      <c r="AZ557">
        <v>0</v>
      </c>
      <c r="BA557">
        <v>0</v>
      </c>
      <c r="BB557" t="s">
        <v>3796</v>
      </c>
      <c r="BC557" t="s">
        <v>3797</v>
      </c>
      <c r="BD557" t="s">
        <v>5014</v>
      </c>
      <c r="BE557" t="s">
        <v>5015</v>
      </c>
      <c r="BF557" t="s">
        <v>5021</v>
      </c>
      <c r="BG557" t="s">
        <v>5022</v>
      </c>
      <c r="BH557" t="s">
        <v>4947</v>
      </c>
      <c r="BI557" t="s">
        <v>195</v>
      </c>
      <c r="BJ557" t="s">
        <v>195</v>
      </c>
      <c r="BK557" t="s">
        <v>3777</v>
      </c>
      <c r="BL557" t="s">
        <v>5750</v>
      </c>
      <c r="BM557" t="s">
        <v>4949</v>
      </c>
      <c r="BN557" t="s">
        <v>5186</v>
      </c>
      <c r="BO557" t="s">
        <v>4950</v>
      </c>
      <c r="BP557" s="440" t="str">
        <f t="shared" si="8"/>
        <v>WA.2378.EBC.954.102.A.524111</v>
      </c>
    </row>
    <row r="558" spans="1:68">
      <c r="A558" t="s">
        <v>5010</v>
      </c>
      <c r="B558" t="s">
        <v>4936</v>
      </c>
      <c r="C558" t="s">
        <v>4937</v>
      </c>
      <c r="D558" t="s">
        <v>3795</v>
      </c>
      <c r="E558" t="s">
        <v>197</v>
      </c>
      <c r="F558" t="s">
        <v>3861</v>
      </c>
      <c r="G558" t="s">
        <v>2290</v>
      </c>
      <c r="H558" t="s">
        <v>4938</v>
      </c>
      <c r="I558">
        <v>78</v>
      </c>
      <c r="J558" t="s">
        <v>5012</v>
      </c>
      <c r="K558">
        <v>78</v>
      </c>
      <c r="L558" t="s">
        <v>1081</v>
      </c>
      <c r="M558" t="s">
        <v>8</v>
      </c>
      <c r="N558" t="s">
        <v>156</v>
      </c>
      <c r="O558" t="s">
        <v>510</v>
      </c>
      <c r="P558" t="s">
        <v>8</v>
      </c>
      <c r="Q558" t="s">
        <v>4570</v>
      </c>
      <c r="R558" t="s">
        <v>4940</v>
      </c>
      <c r="S558" t="s">
        <v>195</v>
      </c>
      <c r="T558" t="s">
        <v>4570</v>
      </c>
      <c r="U558" t="s">
        <v>4496</v>
      </c>
      <c r="V558" t="s">
        <v>5001</v>
      </c>
      <c r="W558" t="s">
        <v>4951</v>
      </c>
      <c r="X558" t="s">
        <v>5749</v>
      </c>
      <c r="Y558" t="s">
        <v>5693</v>
      </c>
      <c r="Z558" t="s">
        <v>8</v>
      </c>
      <c r="AA558">
        <v>0</v>
      </c>
      <c r="AB558" t="s">
        <v>195</v>
      </c>
      <c r="AC558">
        <v>0</v>
      </c>
      <c r="AD558" t="s">
        <v>195</v>
      </c>
      <c r="AE558">
        <v>0</v>
      </c>
      <c r="AF558" t="s">
        <v>195</v>
      </c>
      <c r="AG558">
        <v>0</v>
      </c>
      <c r="AH558" t="s">
        <v>195</v>
      </c>
      <c r="AI558">
        <v>0</v>
      </c>
      <c r="AJ558" t="s">
        <v>195</v>
      </c>
      <c r="AK558">
        <v>0</v>
      </c>
      <c r="AL558">
        <v>0</v>
      </c>
      <c r="AM558" t="s">
        <v>195</v>
      </c>
      <c r="AN558">
        <v>0</v>
      </c>
      <c r="AO558" t="s">
        <v>5011</v>
      </c>
      <c r="AP558">
        <v>0</v>
      </c>
      <c r="AQ558">
        <v>0</v>
      </c>
      <c r="AR558">
        <v>0</v>
      </c>
      <c r="AS558">
        <v>0</v>
      </c>
      <c r="AT558">
        <v>0</v>
      </c>
      <c r="AU558">
        <v>0</v>
      </c>
      <c r="AV558">
        <v>0</v>
      </c>
      <c r="AW558">
        <v>0</v>
      </c>
      <c r="AX558">
        <v>0</v>
      </c>
      <c r="AY558">
        <v>0</v>
      </c>
      <c r="AZ558">
        <v>0</v>
      </c>
      <c r="BA558">
        <v>0</v>
      </c>
      <c r="BB558" t="s">
        <v>3796</v>
      </c>
      <c r="BC558" t="s">
        <v>3797</v>
      </c>
      <c r="BD558" t="s">
        <v>5014</v>
      </c>
      <c r="BE558" t="s">
        <v>5015</v>
      </c>
      <c r="BF558" t="s">
        <v>5021</v>
      </c>
      <c r="BG558" t="s">
        <v>5022</v>
      </c>
      <c r="BH558" t="s">
        <v>4947</v>
      </c>
      <c r="BI558" t="s">
        <v>195</v>
      </c>
      <c r="BJ558" t="s">
        <v>195</v>
      </c>
      <c r="BK558" t="s">
        <v>3777</v>
      </c>
      <c r="BL558" t="s">
        <v>5750</v>
      </c>
      <c r="BM558" t="s">
        <v>4949</v>
      </c>
      <c r="BN558" t="s">
        <v>5186</v>
      </c>
      <c r="BO558" t="s">
        <v>4950</v>
      </c>
      <c r="BP558" s="440" t="str">
        <f t="shared" si="8"/>
        <v>WA.2378.EBC.954.102.A.524111</v>
      </c>
    </row>
    <row r="559" spans="1:68">
      <c r="A559" t="s">
        <v>4935</v>
      </c>
      <c r="B559" t="s">
        <v>4936</v>
      </c>
      <c r="C559" t="s">
        <v>4937</v>
      </c>
      <c r="D559" t="s">
        <v>3795</v>
      </c>
      <c r="E559" t="s">
        <v>197</v>
      </c>
      <c r="F559" t="s">
        <v>3812</v>
      </c>
      <c r="G559" t="s">
        <v>820</v>
      </c>
      <c r="H559" t="s">
        <v>4938</v>
      </c>
      <c r="I559">
        <v>9</v>
      </c>
      <c r="J559" t="s">
        <v>4959</v>
      </c>
      <c r="K559">
        <v>2</v>
      </c>
      <c r="L559" t="s">
        <v>805</v>
      </c>
      <c r="M559" t="s">
        <v>8</v>
      </c>
      <c r="N559" t="s">
        <v>1020</v>
      </c>
      <c r="O559" t="s">
        <v>518</v>
      </c>
      <c r="P559" t="s">
        <v>8</v>
      </c>
      <c r="Q559" t="s">
        <v>4570</v>
      </c>
      <c r="R559" t="s">
        <v>4940</v>
      </c>
      <c r="S559" t="s">
        <v>195</v>
      </c>
      <c r="T559" t="s">
        <v>4570</v>
      </c>
      <c r="U559" t="s">
        <v>4496</v>
      </c>
      <c r="V559" t="s">
        <v>5096</v>
      </c>
      <c r="W559" t="s">
        <v>5269</v>
      </c>
      <c r="X559" t="s">
        <v>5751</v>
      </c>
      <c r="Y559" t="s">
        <v>5752</v>
      </c>
      <c r="Z559" t="s">
        <v>8</v>
      </c>
      <c r="AA559">
        <v>0</v>
      </c>
      <c r="AB559" t="s">
        <v>195</v>
      </c>
      <c r="AC559">
        <v>0</v>
      </c>
      <c r="AD559" t="s">
        <v>195</v>
      </c>
      <c r="AE559">
        <v>0</v>
      </c>
      <c r="AF559" t="s">
        <v>195</v>
      </c>
      <c r="AG559">
        <v>0</v>
      </c>
      <c r="AH559" t="s">
        <v>195</v>
      </c>
      <c r="AI559">
        <v>0</v>
      </c>
      <c r="AJ559" t="s">
        <v>195</v>
      </c>
      <c r="AK559">
        <v>0</v>
      </c>
      <c r="AL559">
        <v>0</v>
      </c>
      <c r="AM559" t="s">
        <v>195</v>
      </c>
      <c r="AN559">
        <v>0</v>
      </c>
      <c r="AO559" t="s">
        <v>4943</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4962</v>
      </c>
      <c r="BG559" t="s">
        <v>4963</v>
      </c>
      <c r="BH559" t="s">
        <v>4947</v>
      </c>
      <c r="BI559" t="s">
        <v>195</v>
      </c>
      <c r="BJ559" t="s">
        <v>195</v>
      </c>
      <c r="BK559" t="s">
        <v>5398</v>
      </c>
      <c r="BL559" t="s">
        <v>5753</v>
      </c>
      <c r="BM559" t="s">
        <v>4949</v>
      </c>
      <c r="BN559" t="s">
        <v>5400</v>
      </c>
      <c r="BO559" t="s">
        <v>4950</v>
      </c>
      <c r="BP559" s="440" t="str">
        <f t="shared" si="8"/>
        <v>WA.2378.EBA.958.101.A.521213</v>
      </c>
    </row>
    <row r="560" spans="1:68">
      <c r="A560" t="s">
        <v>4935</v>
      </c>
      <c r="B560" t="s">
        <v>4936</v>
      </c>
      <c r="C560" t="s">
        <v>4937</v>
      </c>
      <c r="D560" t="s">
        <v>3795</v>
      </c>
      <c r="E560" t="s">
        <v>197</v>
      </c>
      <c r="F560" t="s">
        <v>3812</v>
      </c>
      <c r="G560" t="s">
        <v>820</v>
      </c>
      <c r="H560" t="s">
        <v>4938</v>
      </c>
      <c r="I560">
        <v>9</v>
      </c>
      <c r="J560" t="s">
        <v>4959</v>
      </c>
      <c r="K560">
        <v>2</v>
      </c>
      <c r="L560" t="s">
        <v>805</v>
      </c>
      <c r="M560" t="s">
        <v>8</v>
      </c>
      <c r="N560" t="s">
        <v>1020</v>
      </c>
      <c r="O560" t="s">
        <v>518</v>
      </c>
      <c r="P560" t="s">
        <v>8</v>
      </c>
      <c r="Q560" t="s">
        <v>4570</v>
      </c>
      <c r="R560" t="s">
        <v>4940</v>
      </c>
      <c r="S560" t="s">
        <v>195</v>
      </c>
      <c r="T560" t="s">
        <v>4570</v>
      </c>
      <c r="U560" t="s">
        <v>4496</v>
      </c>
      <c r="V560" t="s">
        <v>5417</v>
      </c>
      <c r="W560" t="s">
        <v>5401</v>
      </c>
      <c r="X560" t="s">
        <v>5754</v>
      </c>
      <c r="Y560" t="s">
        <v>5755</v>
      </c>
      <c r="Z560" t="s">
        <v>8</v>
      </c>
      <c r="AA560">
        <v>0</v>
      </c>
      <c r="AB560" t="s">
        <v>195</v>
      </c>
      <c r="AC560">
        <v>0</v>
      </c>
      <c r="AD560" t="s">
        <v>195</v>
      </c>
      <c r="AE560">
        <v>0</v>
      </c>
      <c r="AF560" t="s">
        <v>195</v>
      </c>
      <c r="AG560">
        <v>0</v>
      </c>
      <c r="AH560" t="s">
        <v>195</v>
      </c>
      <c r="AI560">
        <v>0</v>
      </c>
      <c r="AJ560" t="s">
        <v>195</v>
      </c>
      <c r="AK560">
        <v>0</v>
      </c>
      <c r="AL560">
        <v>0</v>
      </c>
      <c r="AM560" t="s">
        <v>195</v>
      </c>
      <c r="AN560">
        <v>0</v>
      </c>
      <c r="AO560" t="s">
        <v>4943</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4962</v>
      </c>
      <c r="BG560" t="s">
        <v>4963</v>
      </c>
      <c r="BH560" t="s">
        <v>4947</v>
      </c>
      <c r="BI560" t="s">
        <v>195</v>
      </c>
      <c r="BJ560" t="s">
        <v>195</v>
      </c>
      <c r="BK560" t="s">
        <v>5398</v>
      </c>
      <c r="BL560" t="s">
        <v>5756</v>
      </c>
      <c r="BM560" t="s">
        <v>4949</v>
      </c>
      <c r="BN560" t="s">
        <v>5400</v>
      </c>
      <c r="BO560" t="s">
        <v>4950</v>
      </c>
      <c r="BP560" s="440" t="str">
        <f t="shared" si="8"/>
        <v>WA.2378.EBA.958.101.A.521213</v>
      </c>
    </row>
    <row r="561" spans="1:68">
      <c r="A561" t="s">
        <v>5010</v>
      </c>
      <c r="B561" t="s">
        <v>4936</v>
      </c>
      <c r="C561" t="s">
        <v>4937</v>
      </c>
      <c r="D561" t="s">
        <v>3795</v>
      </c>
      <c r="E561" t="s">
        <v>197</v>
      </c>
      <c r="F561" t="s">
        <v>3812</v>
      </c>
      <c r="G561" t="s">
        <v>820</v>
      </c>
      <c r="H561" t="s">
        <v>4938</v>
      </c>
      <c r="I561">
        <v>9</v>
      </c>
      <c r="J561" t="s">
        <v>4959</v>
      </c>
      <c r="K561">
        <v>2</v>
      </c>
      <c r="L561" t="s">
        <v>805</v>
      </c>
      <c r="M561" t="s">
        <v>8</v>
      </c>
      <c r="N561" t="s">
        <v>1020</v>
      </c>
      <c r="O561" t="s">
        <v>518</v>
      </c>
      <c r="P561" t="s">
        <v>8</v>
      </c>
      <c r="Q561" t="s">
        <v>4570</v>
      </c>
      <c r="R561" t="s">
        <v>4940</v>
      </c>
      <c r="S561" t="s">
        <v>195</v>
      </c>
      <c r="T561" t="s">
        <v>4570</v>
      </c>
      <c r="U561" t="s">
        <v>4496</v>
      </c>
      <c r="V561" t="s">
        <v>5096</v>
      </c>
      <c r="W561" t="s">
        <v>5269</v>
      </c>
      <c r="X561" t="s">
        <v>5751</v>
      </c>
      <c r="Y561" t="s">
        <v>5752</v>
      </c>
      <c r="Z561" t="s">
        <v>8</v>
      </c>
      <c r="AA561">
        <v>0</v>
      </c>
      <c r="AB561" t="s">
        <v>195</v>
      </c>
      <c r="AC561">
        <v>0</v>
      </c>
      <c r="AD561" t="s">
        <v>195</v>
      </c>
      <c r="AE561">
        <v>0</v>
      </c>
      <c r="AF561" t="s">
        <v>195</v>
      </c>
      <c r="AG561">
        <v>0</v>
      </c>
      <c r="AH561" t="s">
        <v>195</v>
      </c>
      <c r="AI561">
        <v>0</v>
      </c>
      <c r="AJ561" t="s">
        <v>195</v>
      </c>
      <c r="AK561">
        <v>0</v>
      </c>
      <c r="AL561">
        <v>0</v>
      </c>
      <c r="AM561" t="s">
        <v>195</v>
      </c>
      <c r="AN561">
        <v>0</v>
      </c>
      <c r="AO561" t="s">
        <v>5011</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4962</v>
      </c>
      <c r="BG561" t="s">
        <v>4963</v>
      </c>
      <c r="BH561" t="s">
        <v>4947</v>
      </c>
      <c r="BI561" t="s">
        <v>195</v>
      </c>
      <c r="BJ561" t="s">
        <v>195</v>
      </c>
      <c r="BK561" t="s">
        <v>5398</v>
      </c>
      <c r="BL561" t="s">
        <v>5753</v>
      </c>
      <c r="BM561" t="s">
        <v>4949</v>
      </c>
      <c r="BN561" t="s">
        <v>5400</v>
      </c>
      <c r="BO561" t="s">
        <v>4950</v>
      </c>
      <c r="BP561" s="440" t="str">
        <f t="shared" si="8"/>
        <v>WA.2378.EBA.958.101.A.521213</v>
      </c>
    </row>
    <row r="562" spans="1:68">
      <c r="A562" t="s">
        <v>5010</v>
      </c>
      <c r="B562" t="s">
        <v>4936</v>
      </c>
      <c r="C562" t="s">
        <v>4937</v>
      </c>
      <c r="D562" t="s">
        <v>3795</v>
      </c>
      <c r="E562" t="s">
        <v>197</v>
      </c>
      <c r="F562" t="s">
        <v>3812</v>
      </c>
      <c r="G562" t="s">
        <v>820</v>
      </c>
      <c r="H562" t="s">
        <v>4938</v>
      </c>
      <c r="I562">
        <v>9</v>
      </c>
      <c r="J562" t="s">
        <v>4959</v>
      </c>
      <c r="K562">
        <v>2</v>
      </c>
      <c r="L562" t="s">
        <v>805</v>
      </c>
      <c r="M562" t="s">
        <v>8</v>
      </c>
      <c r="N562" t="s">
        <v>1020</v>
      </c>
      <c r="O562" t="s">
        <v>518</v>
      </c>
      <c r="P562" t="s">
        <v>8</v>
      </c>
      <c r="Q562" t="s">
        <v>4570</v>
      </c>
      <c r="R562" t="s">
        <v>4940</v>
      </c>
      <c r="S562" t="s">
        <v>195</v>
      </c>
      <c r="T562" t="s">
        <v>4570</v>
      </c>
      <c r="U562" t="s">
        <v>4496</v>
      </c>
      <c r="V562" t="s">
        <v>5417</v>
      </c>
      <c r="W562" t="s">
        <v>5401</v>
      </c>
      <c r="X562" t="s">
        <v>5754</v>
      </c>
      <c r="Y562" t="s">
        <v>5755</v>
      </c>
      <c r="Z562" t="s">
        <v>8</v>
      </c>
      <c r="AA562">
        <v>0</v>
      </c>
      <c r="AB562" t="s">
        <v>195</v>
      </c>
      <c r="AC562">
        <v>0</v>
      </c>
      <c r="AD562" t="s">
        <v>195</v>
      </c>
      <c r="AE562">
        <v>0</v>
      </c>
      <c r="AF562" t="s">
        <v>195</v>
      </c>
      <c r="AG562">
        <v>0</v>
      </c>
      <c r="AH562" t="s">
        <v>195</v>
      </c>
      <c r="AI562">
        <v>0</v>
      </c>
      <c r="AJ562" t="s">
        <v>195</v>
      </c>
      <c r="AK562">
        <v>0</v>
      </c>
      <c r="AL562">
        <v>0</v>
      </c>
      <c r="AM562" t="s">
        <v>195</v>
      </c>
      <c r="AN562">
        <v>0</v>
      </c>
      <c r="AO562" t="s">
        <v>5011</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4962</v>
      </c>
      <c r="BG562" t="s">
        <v>4963</v>
      </c>
      <c r="BH562" t="s">
        <v>4947</v>
      </c>
      <c r="BI562" t="s">
        <v>195</v>
      </c>
      <c r="BJ562" t="s">
        <v>195</v>
      </c>
      <c r="BK562" t="s">
        <v>5398</v>
      </c>
      <c r="BL562" t="s">
        <v>5756</v>
      </c>
      <c r="BM562" t="s">
        <v>4949</v>
      </c>
      <c r="BN562" t="s">
        <v>5400</v>
      </c>
      <c r="BO562" t="s">
        <v>4950</v>
      </c>
      <c r="BP562" s="440" t="str">
        <f t="shared" si="8"/>
        <v>WA.2378.EBA.958.101.A.521213</v>
      </c>
    </row>
    <row r="563" spans="1:68">
      <c r="A563" t="s">
        <v>4935</v>
      </c>
      <c r="B563" t="s">
        <v>4936</v>
      </c>
      <c r="C563" t="s">
        <v>4937</v>
      </c>
      <c r="D563" t="s">
        <v>3795</v>
      </c>
      <c r="E563" t="s">
        <v>197</v>
      </c>
      <c r="F563" t="s">
        <v>3812</v>
      </c>
      <c r="G563" t="s">
        <v>820</v>
      </c>
      <c r="H563" t="s">
        <v>4938</v>
      </c>
      <c r="I563">
        <v>9</v>
      </c>
      <c r="J563" t="s">
        <v>5716</v>
      </c>
      <c r="K563">
        <v>1</v>
      </c>
      <c r="L563" t="s">
        <v>546</v>
      </c>
      <c r="M563" t="s">
        <v>2018</v>
      </c>
      <c r="N563" t="s">
        <v>112</v>
      </c>
      <c r="O563" t="s">
        <v>556</v>
      </c>
      <c r="P563" t="s">
        <v>8</v>
      </c>
      <c r="Q563" t="s">
        <v>4570</v>
      </c>
      <c r="R563" t="s">
        <v>4940</v>
      </c>
      <c r="S563" t="s">
        <v>195</v>
      </c>
      <c r="T563" t="s">
        <v>4570</v>
      </c>
      <c r="U563" t="s">
        <v>4496</v>
      </c>
      <c r="V563" t="s">
        <v>5096</v>
      </c>
      <c r="W563" t="s">
        <v>5741</v>
      </c>
      <c r="X563" t="s">
        <v>5757</v>
      </c>
      <c r="Y563" t="s">
        <v>5758</v>
      </c>
      <c r="Z563" t="s">
        <v>8</v>
      </c>
      <c r="AA563">
        <v>0</v>
      </c>
      <c r="AB563" t="s">
        <v>195</v>
      </c>
      <c r="AC563">
        <v>0</v>
      </c>
      <c r="AD563" t="s">
        <v>195</v>
      </c>
      <c r="AE563">
        <v>0</v>
      </c>
      <c r="AF563" t="s">
        <v>195</v>
      </c>
      <c r="AG563">
        <v>0</v>
      </c>
      <c r="AH563" t="s">
        <v>195</v>
      </c>
      <c r="AI563">
        <v>0</v>
      </c>
      <c r="AJ563" t="s">
        <v>195</v>
      </c>
      <c r="AK563">
        <v>0</v>
      </c>
      <c r="AL563">
        <v>0</v>
      </c>
      <c r="AM563" t="s">
        <v>195</v>
      </c>
      <c r="AN563">
        <v>0</v>
      </c>
      <c r="AO563" t="s">
        <v>4943</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5747</v>
      </c>
      <c r="BH563" t="s">
        <v>4947</v>
      </c>
      <c r="BI563" t="s">
        <v>195</v>
      </c>
      <c r="BJ563" t="s">
        <v>195</v>
      </c>
      <c r="BK563" t="s">
        <v>3832</v>
      </c>
      <c r="BL563" t="s">
        <v>5759</v>
      </c>
      <c r="BM563" t="s">
        <v>4949</v>
      </c>
      <c r="BN563" t="s">
        <v>5740</v>
      </c>
      <c r="BO563" t="s">
        <v>4950</v>
      </c>
      <c r="BP563" s="440" t="str">
        <f t="shared" si="8"/>
        <v>WA.2378.EBA.994.002.AG.523121</v>
      </c>
    </row>
    <row r="564" spans="1:68">
      <c r="A564" t="s">
        <v>5010</v>
      </c>
      <c r="B564" t="s">
        <v>4936</v>
      </c>
      <c r="C564" t="s">
        <v>4937</v>
      </c>
      <c r="D564" t="s">
        <v>3795</v>
      </c>
      <c r="E564" t="s">
        <v>197</v>
      </c>
      <c r="F564" t="s">
        <v>3812</v>
      </c>
      <c r="G564" t="s">
        <v>820</v>
      </c>
      <c r="H564" t="s">
        <v>4938</v>
      </c>
      <c r="I564">
        <v>9</v>
      </c>
      <c r="J564" t="s">
        <v>5716</v>
      </c>
      <c r="K564">
        <v>1</v>
      </c>
      <c r="L564" t="s">
        <v>546</v>
      </c>
      <c r="M564" t="s">
        <v>2018</v>
      </c>
      <c r="N564" t="s">
        <v>112</v>
      </c>
      <c r="O564" t="s">
        <v>556</v>
      </c>
      <c r="P564" t="s">
        <v>8</v>
      </c>
      <c r="Q564" t="s">
        <v>4570</v>
      </c>
      <c r="R564" t="s">
        <v>4940</v>
      </c>
      <c r="S564" t="s">
        <v>195</v>
      </c>
      <c r="T564" t="s">
        <v>4570</v>
      </c>
      <c r="U564" t="s">
        <v>4496</v>
      </c>
      <c r="V564" t="s">
        <v>5096</v>
      </c>
      <c r="W564" t="s">
        <v>5741</v>
      </c>
      <c r="X564" t="s">
        <v>5757</v>
      </c>
      <c r="Y564" t="s">
        <v>5758</v>
      </c>
      <c r="Z564" t="s">
        <v>8</v>
      </c>
      <c r="AA564">
        <v>0</v>
      </c>
      <c r="AB564" t="s">
        <v>195</v>
      </c>
      <c r="AC564">
        <v>0</v>
      </c>
      <c r="AD564" t="s">
        <v>195</v>
      </c>
      <c r="AE564">
        <v>0</v>
      </c>
      <c r="AF564" t="s">
        <v>195</v>
      </c>
      <c r="AG564">
        <v>0</v>
      </c>
      <c r="AH564" t="s">
        <v>195</v>
      </c>
      <c r="AI564">
        <v>0</v>
      </c>
      <c r="AJ564" t="s">
        <v>195</v>
      </c>
      <c r="AK564">
        <v>0</v>
      </c>
      <c r="AL564">
        <v>0</v>
      </c>
      <c r="AM564" t="s">
        <v>195</v>
      </c>
      <c r="AN564">
        <v>0</v>
      </c>
      <c r="AO564" t="s">
        <v>5011</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5747</v>
      </c>
      <c r="BH564" t="s">
        <v>4947</v>
      </c>
      <c r="BI564" t="s">
        <v>195</v>
      </c>
      <c r="BJ564" t="s">
        <v>195</v>
      </c>
      <c r="BK564" t="s">
        <v>3832</v>
      </c>
      <c r="BL564" t="s">
        <v>5759</v>
      </c>
      <c r="BM564" t="s">
        <v>4949</v>
      </c>
      <c r="BN564" t="s">
        <v>5740</v>
      </c>
      <c r="BO564" t="s">
        <v>4950</v>
      </c>
      <c r="BP564" s="440" t="str">
        <f t="shared" si="8"/>
        <v>WA.2378.EBA.994.002.AG.523121</v>
      </c>
    </row>
    <row r="565" spans="1:68">
      <c r="A565" t="s">
        <v>4935</v>
      </c>
      <c r="B565" t="s">
        <v>4936</v>
      </c>
      <c r="C565" t="s">
        <v>4937</v>
      </c>
      <c r="D565" t="s">
        <v>3795</v>
      </c>
      <c r="E565" t="s">
        <v>197</v>
      </c>
      <c r="F565" t="s">
        <v>3812</v>
      </c>
      <c r="G565" t="s">
        <v>820</v>
      </c>
      <c r="H565" t="s">
        <v>4938</v>
      </c>
      <c r="I565">
        <v>9</v>
      </c>
      <c r="J565" t="s">
        <v>5469</v>
      </c>
      <c r="K565">
        <v>1</v>
      </c>
      <c r="L565" t="s">
        <v>1295</v>
      </c>
      <c r="M565" t="s">
        <v>8</v>
      </c>
      <c r="N565" t="s">
        <v>142</v>
      </c>
      <c r="O565" t="s">
        <v>503</v>
      </c>
      <c r="P565" t="s">
        <v>8</v>
      </c>
      <c r="Q565" t="s">
        <v>4570</v>
      </c>
      <c r="R565" t="s">
        <v>4940</v>
      </c>
      <c r="S565" t="s">
        <v>195</v>
      </c>
      <c r="T565" t="s">
        <v>4570</v>
      </c>
      <c r="U565" t="s">
        <v>4570</v>
      </c>
      <c r="V565" t="s">
        <v>4496</v>
      </c>
      <c r="W565" t="s">
        <v>4570</v>
      </c>
      <c r="X565" t="s">
        <v>5760</v>
      </c>
      <c r="Y565" t="s">
        <v>5761</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4943</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5762</v>
      </c>
      <c r="BG565" t="s">
        <v>5763</v>
      </c>
      <c r="BH565" t="s">
        <v>5764</v>
      </c>
      <c r="BI565" t="s">
        <v>195</v>
      </c>
      <c r="BJ565" t="s">
        <v>195</v>
      </c>
      <c r="BK565" t="s">
        <v>3773</v>
      </c>
      <c r="BL565" t="s">
        <v>5765</v>
      </c>
      <c r="BM565" t="s">
        <v>4949</v>
      </c>
      <c r="BN565" t="s">
        <v>7</v>
      </c>
      <c r="BO565" t="s">
        <v>4950</v>
      </c>
      <c r="BP565" s="440" t="str">
        <f t="shared" si="8"/>
        <v>WA.2378.EBA.962.201.A.521211</v>
      </c>
    </row>
    <row r="566" spans="1:68">
      <c r="A566" t="s">
        <v>4935</v>
      </c>
      <c r="B566" t="s">
        <v>4936</v>
      </c>
      <c r="C566" t="s">
        <v>4937</v>
      </c>
      <c r="D566" t="s">
        <v>3795</v>
      </c>
      <c r="E566" t="s">
        <v>197</v>
      </c>
      <c r="F566" t="s">
        <v>3812</v>
      </c>
      <c r="G566" t="s">
        <v>820</v>
      </c>
      <c r="H566" t="s">
        <v>4938</v>
      </c>
      <c r="I566">
        <v>9</v>
      </c>
      <c r="J566" t="s">
        <v>5469</v>
      </c>
      <c r="K566">
        <v>1</v>
      </c>
      <c r="L566" t="s">
        <v>1295</v>
      </c>
      <c r="M566" t="s">
        <v>508</v>
      </c>
      <c r="N566" t="s">
        <v>139</v>
      </c>
      <c r="O566" t="s">
        <v>503</v>
      </c>
      <c r="P566" t="s">
        <v>8</v>
      </c>
      <c r="Q566" t="s">
        <v>4570</v>
      </c>
      <c r="R566" t="s">
        <v>4940</v>
      </c>
      <c r="S566" t="s">
        <v>195</v>
      </c>
      <c r="T566" t="s">
        <v>4570</v>
      </c>
      <c r="U566" t="s">
        <v>4570</v>
      </c>
      <c r="V566" t="s">
        <v>4496</v>
      </c>
      <c r="W566" t="s">
        <v>4570</v>
      </c>
      <c r="X566" t="s">
        <v>5766</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4943</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5762</v>
      </c>
      <c r="BG566" t="s">
        <v>5767</v>
      </c>
      <c r="BH566" t="s">
        <v>5764</v>
      </c>
      <c r="BI566" t="s">
        <v>195</v>
      </c>
      <c r="BJ566" t="s">
        <v>195</v>
      </c>
      <c r="BK566" t="s">
        <v>3773</v>
      </c>
      <c r="BL566" t="s">
        <v>5049</v>
      </c>
      <c r="BM566" t="s">
        <v>4949</v>
      </c>
      <c r="BN566" t="s">
        <v>7</v>
      </c>
      <c r="BO566" t="s">
        <v>4950</v>
      </c>
      <c r="BP566" s="440" t="str">
        <f t="shared" si="8"/>
        <v>WA.2378.EBA.962.201.B.521211</v>
      </c>
    </row>
    <row r="567" spans="1:68">
      <c r="A567" t="s">
        <v>4935</v>
      </c>
      <c r="B567" t="s">
        <v>4936</v>
      </c>
      <c r="C567" t="s">
        <v>4937</v>
      </c>
      <c r="D567" t="s">
        <v>3795</v>
      </c>
      <c r="E567" t="s">
        <v>197</v>
      </c>
      <c r="F567" t="s">
        <v>3812</v>
      </c>
      <c r="G567" t="s">
        <v>820</v>
      </c>
      <c r="H567" t="s">
        <v>4938</v>
      </c>
      <c r="I567">
        <v>9</v>
      </c>
      <c r="J567" t="s">
        <v>5469</v>
      </c>
      <c r="K567">
        <v>1</v>
      </c>
      <c r="L567" t="s">
        <v>1295</v>
      </c>
      <c r="M567" t="s">
        <v>508</v>
      </c>
      <c r="N567" t="s">
        <v>139</v>
      </c>
      <c r="O567" t="s">
        <v>503</v>
      </c>
      <c r="P567" t="s">
        <v>8</v>
      </c>
      <c r="Q567" t="s">
        <v>4570</v>
      </c>
      <c r="R567" t="s">
        <v>4940</v>
      </c>
      <c r="S567" t="s">
        <v>195</v>
      </c>
      <c r="T567" t="s">
        <v>4570</v>
      </c>
      <c r="U567" t="s">
        <v>4570</v>
      </c>
      <c r="V567" t="s">
        <v>4951</v>
      </c>
      <c r="W567" t="s">
        <v>4496</v>
      </c>
      <c r="X567" t="s">
        <v>5768</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4943</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5762</v>
      </c>
      <c r="BG567" t="s">
        <v>5767</v>
      </c>
      <c r="BH567" t="s">
        <v>5764</v>
      </c>
      <c r="BI567" t="s">
        <v>195</v>
      </c>
      <c r="BJ567" t="s">
        <v>195</v>
      </c>
      <c r="BK567" t="s">
        <v>3773</v>
      </c>
      <c r="BL567" t="s">
        <v>5450</v>
      </c>
      <c r="BM567" t="s">
        <v>4949</v>
      </c>
      <c r="BN567" t="s">
        <v>7</v>
      </c>
      <c r="BO567" t="s">
        <v>4950</v>
      </c>
      <c r="BP567" s="440" t="str">
        <f t="shared" si="8"/>
        <v>WA.2378.EBA.962.201.B.521211</v>
      </c>
    </row>
    <row r="568" spans="1:68">
      <c r="A568" t="s">
        <v>4935</v>
      </c>
      <c r="B568" t="s">
        <v>4936</v>
      </c>
      <c r="C568" t="s">
        <v>4937</v>
      </c>
      <c r="D568" t="s">
        <v>3795</v>
      </c>
      <c r="E568" t="s">
        <v>197</v>
      </c>
      <c r="F568" t="s">
        <v>3812</v>
      </c>
      <c r="G568" t="s">
        <v>820</v>
      </c>
      <c r="H568" t="s">
        <v>4938</v>
      </c>
      <c r="I568">
        <v>9</v>
      </c>
      <c r="J568" t="s">
        <v>5469</v>
      </c>
      <c r="K568">
        <v>1</v>
      </c>
      <c r="L568" t="s">
        <v>1295</v>
      </c>
      <c r="M568" t="s">
        <v>511</v>
      </c>
      <c r="N568" t="s">
        <v>1333</v>
      </c>
      <c r="O568" t="s">
        <v>503</v>
      </c>
      <c r="P568" t="s">
        <v>8</v>
      </c>
      <c r="Q568" t="s">
        <v>4570</v>
      </c>
      <c r="R568" t="s">
        <v>4940</v>
      </c>
      <c r="S568" t="s">
        <v>195</v>
      </c>
      <c r="T568" t="s">
        <v>4570</v>
      </c>
      <c r="U568" t="s">
        <v>4570</v>
      </c>
      <c r="V568" t="s">
        <v>4496</v>
      </c>
      <c r="W568" t="s">
        <v>4570</v>
      </c>
      <c r="X568" t="s">
        <v>5769</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4943</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5762</v>
      </c>
      <c r="BG568" t="s">
        <v>5770</v>
      </c>
      <c r="BH568" t="s">
        <v>5764</v>
      </c>
      <c r="BI568" t="s">
        <v>195</v>
      </c>
      <c r="BJ568" t="s">
        <v>195</v>
      </c>
      <c r="BK568" t="s">
        <v>3773</v>
      </c>
      <c r="BL568" t="s">
        <v>5049</v>
      </c>
      <c r="BM568" t="s">
        <v>4949</v>
      </c>
      <c r="BN568" t="s">
        <v>7</v>
      </c>
      <c r="BO568" t="s">
        <v>4950</v>
      </c>
      <c r="BP568" s="440" t="str">
        <f t="shared" si="8"/>
        <v>WA.2378.EBA.962.201.D.521211</v>
      </c>
    </row>
    <row r="569" spans="1:68">
      <c r="A569" t="s">
        <v>4935</v>
      </c>
      <c r="B569" t="s">
        <v>4936</v>
      </c>
      <c r="C569" t="s">
        <v>4937</v>
      </c>
      <c r="D569" t="s">
        <v>3795</v>
      </c>
      <c r="E569" t="s">
        <v>197</v>
      </c>
      <c r="F569" t="s">
        <v>3812</v>
      </c>
      <c r="G569" t="s">
        <v>820</v>
      </c>
      <c r="H569" t="s">
        <v>4938</v>
      </c>
      <c r="I569">
        <v>9</v>
      </c>
      <c r="J569" t="s">
        <v>5469</v>
      </c>
      <c r="K569">
        <v>1</v>
      </c>
      <c r="L569" t="s">
        <v>1295</v>
      </c>
      <c r="M569" t="s">
        <v>511</v>
      </c>
      <c r="N569" t="s">
        <v>1333</v>
      </c>
      <c r="O569" t="s">
        <v>503</v>
      </c>
      <c r="P569" t="s">
        <v>8</v>
      </c>
      <c r="Q569" t="s">
        <v>4570</v>
      </c>
      <c r="R569" t="s">
        <v>4940</v>
      </c>
      <c r="S569" t="s">
        <v>195</v>
      </c>
      <c r="T569" t="s">
        <v>4570</v>
      </c>
      <c r="U569" t="s">
        <v>4570</v>
      </c>
      <c r="V569" t="s">
        <v>4951</v>
      </c>
      <c r="W569" t="s">
        <v>4496</v>
      </c>
      <c r="X569" t="s">
        <v>5771</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4943</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5762</v>
      </c>
      <c r="BG569" t="s">
        <v>5770</v>
      </c>
      <c r="BH569" t="s">
        <v>5764</v>
      </c>
      <c r="BI569" t="s">
        <v>195</v>
      </c>
      <c r="BJ569" t="s">
        <v>195</v>
      </c>
      <c r="BK569" t="s">
        <v>3773</v>
      </c>
      <c r="BL569" t="s">
        <v>5450</v>
      </c>
      <c r="BM569" t="s">
        <v>4949</v>
      </c>
      <c r="BN569" t="s">
        <v>7</v>
      </c>
      <c r="BO569" t="s">
        <v>4950</v>
      </c>
      <c r="BP569" s="440" t="str">
        <f t="shared" si="8"/>
        <v>WA.2378.EBA.962.201.D.521211</v>
      </c>
    </row>
    <row r="570" spans="1:68">
      <c r="A570" t="s">
        <v>4935</v>
      </c>
      <c r="B570" t="s">
        <v>4936</v>
      </c>
      <c r="C570" t="s">
        <v>4937</v>
      </c>
      <c r="D570" t="s">
        <v>3795</v>
      </c>
      <c r="E570" t="s">
        <v>197</v>
      </c>
      <c r="F570" t="s">
        <v>3812</v>
      </c>
      <c r="G570" t="s">
        <v>820</v>
      </c>
      <c r="H570" t="s">
        <v>4938</v>
      </c>
      <c r="I570">
        <v>9</v>
      </c>
      <c r="J570" t="s">
        <v>5469</v>
      </c>
      <c r="K570">
        <v>1</v>
      </c>
      <c r="L570" t="s">
        <v>1295</v>
      </c>
      <c r="M570" t="s">
        <v>566</v>
      </c>
      <c r="N570" t="s">
        <v>141</v>
      </c>
      <c r="O570" t="s">
        <v>503</v>
      </c>
      <c r="P570" t="s">
        <v>8</v>
      </c>
      <c r="Q570" t="s">
        <v>4570</v>
      </c>
      <c r="R570" t="s">
        <v>4940</v>
      </c>
      <c r="S570" t="s">
        <v>195</v>
      </c>
      <c r="T570" t="s">
        <v>4570</v>
      </c>
      <c r="U570" t="s">
        <v>4570</v>
      </c>
      <c r="V570" t="s">
        <v>4496</v>
      </c>
      <c r="W570" t="s">
        <v>4570</v>
      </c>
      <c r="X570" t="s">
        <v>5772</v>
      </c>
      <c r="Y570" t="s">
        <v>5761</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4943</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5762</v>
      </c>
      <c r="BG570" t="s">
        <v>5773</v>
      </c>
      <c r="BH570" t="s">
        <v>5764</v>
      </c>
      <c r="BI570" t="s">
        <v>195</v>
      </c>
      <c r="BJ570" t="s">
        <v>195</v>
      </c>
      <c r="BK570" t="s">
        <v>3773</v>
      </c>
      <c r="BL570" t="s">
        <v>5765</v>
      </c>
      <c r="BM570" t="s">
        <v>4949</v>
      </c>
      <c r="BN570" t="s">
        <v>7</v>
      </c>
      <c r="BO570" t="s">
        <v>4950</v>
      </c>
      <c r="BP570" s="440" t="str">
        <f t="shared" si="8"/>
        <v>WA.2378.EBA.962.201.F.521211</v>
      </c>
    </row>
    <row r="571" spans="1:68">
      <c r="A571" t="s">
        <v>5010</v>
      </c>
      <c r="B571" t="s">
        <v>4936</v>
      </c>
      <c r="C571" t="s">
        <v>4937</v>
      </c>
      <c r="D571" t="s">
        <v>3795</v>
      </c>
      <c r="E571" t="s">
        <v>197</v>
      </c>
      <c r="F571" t="s">
        <v>3812</v>
      </c>
      <c r="G571" t="s">
        <v>820</v>
      </c>
      <c r="H571" t="s">
        <v>4938</v>
      </c>
      <c r="I571">
        <v>9</v>
      </c>
      <c r="J571" t="s">
        <v>5469</v>
      </c>
      <c r="K571">
        <v>1</v>
      </c>
      <c r="L571" t="s">
        <v>1295</v>
      </c>
      <c r="M571" t="s">
        <v>8</v>
      </c>
      <c r="N571" t="s">
        <v>142</v>
      </c>
      <c r="O571" t="s">
        <v>503</v>
      </c>
      <c r="P571" t="s">
        <v>8</v>
      </c>
      <c r="Q571" t="s">
        <v>4570</v>
      </c>
      <c r="R571" t="s">
        <v>4940</v>
      </c>
      <c r="S571" t="s">
        <v>195</v>
      </c>
      <c r="T571" t="s">
        <v>4570</v>
      </c>
      <c r="U571" t="s">
        <v>4570</v>
      </c>
      <c r="V571" t="s">
        <v>4496</v>
      </c>
      <c r="W571" t="s">
        <v>4570</v>
      </c>
      <c r="X571" t="s">
        <v>5760</v>
      </c>
      <c r="Y571" t="s">
        <v>5761</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5011</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5762</v>
      </c>
      <c r="BG571" t="s">
        <v>5763</v>
      </c>
      <c r="BH571" t="s">
        <v>5764</v>
      </c>
      <c r="BI571" t="s">
        <v>195</v>
      </c>
      <c r="BJ571" t="s">
        <v>195</v>
      </c>
      <c r="BK571" t="s">
        <v>3773</v>
      </c>
      <c r="BL571" t="s">
        <v>5765</v>
      </c>
      <c r="BM571" t="s">
        <v>4949</v>
      </c>
      <c r="BN571" t="s">
        <v>7</v>
      </c>
      <c r="BO571" t="s">
        <v>4950</v>
      </c>
      <c r="BP571" s="440" t="str">
        <f t="shared" si="8"/>
        <v>WA.2378.EBA.962.201.A.521211</v>
      </c>
    </row>
    <row r="572" spans="1:68">
      <c r="A572" t="s">
        <v>5010</v>
      </c>
      <c r="B572" t="s">
        <v>4936</v>
      </c>
      <c r="C572" t="s">
        <v>4937</v>
      </c>
      <c r="D572" t="s">
        <v>3795</v>
      </c>
      <c r="E572" t="s">
        <v>197</v>
      </c>
      <c r="F572" t="s">
        <v>3812</v>
      </c>
      <c r="G572" t="s">
        <v>820</v>
      </c>
      <c r="H572" t="s">
        <v>4938</v>
      </c>
      <c r="I572">
        <v>9</v>
      </c>
      <c r="J572" t="s">
        <v>5469</v>
      </c>
      <c r="K572">
        <v>1</v>
      </c>
      <c r="L572" t="s">
        <v>1295</v>
      </c>
      <c r="M572" t="s">
        <v>508</v>
      </c>
      <c r="N572" t="s">
        <v>139</v>
      </c>
      <c r="O572" t="s">
        <v>503</v>
      </c>
      <c r="P572" t="s">
        <v>8</v>
      </c>
      <c r="Q572" t="s">
        <v>4570</v>
      </c>
      <c r="R572" t="s">
        <v>4940</v>
      </c>
      <c r="S572" t="s">
        <v>195</v>
      </c>
      <c r="T572" t="s">
        <v>4570</v>
      </c>
      <c r="U572" t="s">
        <v>4570</v>
      </c>
      <c r="V572" t="s">
        <v>4496</v>
      </c>
      <c r="W572" t="s">
        <v>4570</v>
      </c>
      <c r="X572" t="s">
        <v>5766</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5011</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5762</v>
      </c>
      <c r="BG572" t="s">
        <v>5767</v>
      </c>
      <c r="BH572" t="s">
        <v>5764</v>
      </c>
      <c r="BI572" t="s">
        <v>195</v>
      </c>
      <c r="BJ572" t="s">
        <v>195</v>
      </c>
      <c r="BK572" t="s">
        <v>3773</v>
      </c>
      <c r="BL572" t="s">
        <v>5049</v>
      </c>
      <c r="BM572" t="s">
        <v>4949</v>
      </c>
      <c r="BN572" t="s">
        <v>7</v>
      </c>
      <c r="BO572" t="s">
        <v>4950</v>
      </c>
      <c r="BP572" s="440" t="str">
        <f t="shared" si="8"/>
        <v>WA.2378.EBA.962.201.B.521211</v>
      </c>
    </row>
    <row r="573" spans="1:68">
      <c r="A573" t="s">
        <v>5010</v>
      </c>
      <c r="B573" t="s">
        <v>4936</v>
      </c>
      <c r="C573" t="s">
        <v>4937</v>
      </c>
      <c r="D573" t="s">
        <v>3795</v>
      </c>
      <c r="E573" t="s">
        <v>197</v>
      </c>
      <c r="F573" t="s">
        <v>3812</v>
      </c>
      <c r="G573" t="s">
        <v>820</v>
      </c>
      <c r="H573" t="s">
        <v>4938</v>
      </c>
      <c r="I573">
        <v>9</v>
      </c>
      <c r="J573" t="s">
        <v>5469</v>
      </c>
      <c r="K573">
        <v>1</v>
      </c>
      <c r="L573" t="s">
        <v>1295</v>
      </c>
      <c r="M573" t="s">
        <v>508</v>
      </c>
      <c r="N573" t="s">
        <v>139</v>
      </c>
      <c r="O573" t="s">
        <v>503</v>
      </c>
      <c r="P573" t="s">
        <v>8</v>
      </c>
      <c r="Q573" t="s">
        <v>4570</v>
      </c>
      <c r="R573" t="s">
        <v>4940</v>
      </c>
      <c r="S573" t="s">
        <v>195</v>
      </c>
      <c r="T573" t="s">
        <v>4570</v>
      </c>
      <c r="U573" t="s">
        <v>4570</v>
      </c>
      <c r="V573" t="s">
        <v>4951</v>
      </c>
      <c r="W573" t="s">
        <v>4496</v>
      </c>
      <c r="X573" t="s">
        <v>5768</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5011</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5762</v>
      </c>
      <c r="BG573" t="s">
        <v>5767</v>
      </c>
      <c r="BH573" t="s">
        <v>5764</v>
      </c>
      <c r="BI573" t="s">
        <v>195</v>
      </c>
      <c r="BJ573" t="s">
        <v>195</v>
      </c>
      <c r="BK573" t="s">
        <v>3773</v>
      </c>
      <c r="BL573" t="s">
        <v>5450</v>
      </c>
      <c r="BM573" t="s">
        <v>4949</v>
      </c>
      <c r="BN573" t="s">
        <v>7</v>
      </c>
      <c r="BO573" t="s">
        <v>4950</v>
      </c>
      <c r="BP573" s="440" t="str">
        <f t="shared" si="8"/>
        <v>WA.2378.EBA.962.201.B.521211</v>
      </c>
    </row>
    <row r="574" spans="1:68">
      <c r="A574" t="s">
        <v>5010</v>
      </c>
      <c r="B574" t="s">
        <v>4936</v>
      </c>
      <c r="C574" t="s">
        <v>4937</v>
      </c>
      <c r="D574" t="s">
        <v>3795</v>
      </c>
      <c r="E574" t="s">
        <v>197</v>
      </c>
      <c r="F574" t="s">
        <v>3812</v>
      </c>
      <c r="G574" t="s">
        <v>820</v>
      </c>
      <c r="H574" t="s">
        <v>4938</v>
      </c>
      <c r="I574">
        <v>9</v>
      </c>
      <c r="J574" t="s">
        <v>5469</v>
      </c>
      <c r="K574">
        <v>1</v>
      </c>
      <c r="L574" t="s">
        <v>1295</v>
      </c>
      <c r="M574" t="s">
        <v>511</v>
      </c>
      <c r="N574" t="s">
        <v>1333</v>
      </c>
      <c r="O574" t="s">
        <v>503</v>
      </c>
      <c r="P574" t="s">
        <v>8</v>
      </c>
      <c r="Q574" t="s">
        <v>4570</v>
      </c>
      <c r="R574" t="s">
        <v>4940</v>
      </c>
      <c r="S574" t="s">
        <v>195</v>
      </c>
      <c r="T574" t="s">
        <v>4570</v>
      </c>
      <c r="U574" t="s">
        <v>4570</v>
      </c>
      <c r="V574" t="s">
        <v>4496</v>
      </c>
      <c r="W574" t="s">
        <v>4570</v>
      </c>
      <c r="X574" t="s">
        <v>5769</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5011</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5762</v>
      </c>
      <c r="BG574" t="s">
        <v>5770</v>
      </c>
      <c r="BH574" t="s">
        <v>5764</v>
      </c>
      <c r="BI574" t="s">
        <v>195</v>
      </c>
      <c r="BJ574" t="s">
        <v>195</v>
      </c>
      <c r="BK574" t="s">
        <v>3773</v>
      </c>
      <c r="BL574" t="s">
        <v>5049</v>
      </c>
      <c r="BM574" t="s">
        <v>4949</v>
      </c>
      <c r="BN574" t="s">
        <v>7</v>
      </c>
      <c r="BO574" t="s">
        <v>4950</v>
      </c>
      <c r="BP574" s="440" t="str">
        <f t="shared" si="8"/>
        <v>WA.2378.EBA.962.201.D.521211</v>
      </c>
    </row>
    <row r="575" spans="1:68">
      <c r="A575" t="s">
        <v>5010</v>
      </c>
      <c r="B575" t="s">
        <v>4936</v>
      </c>
      <c r="C575" t="s">
        <v>4937</v>
      </c>
      <c r="D575" t="s">
        <v>3795</v>
      </c>
      <c r="E575" t="s">
        <v>197</v>
      </c>
      <c r="F575" t="s">
        <v>3812</v>
      </c>
      <c r="G575" t="s">
        <v>820</v>
      </c>
      <c r="H575" t="s">
        <v>4938</v>
      </c>
      <c r="I575">
        <v>9</v>
      </c>
      <c r="J575" t="s">
        <v>5469</v>
      </c>
      <c r="K575">
        <v>1</v>
      </c>
      <c r="L575" t="s">
        <v>1295</v>
      </c>
      <c r="M575" t="s">
        <v>511</v>
      </c>
      <c r="N575" t="s">
        <v>1333</v>
      </c>
      <c r="O575" t="s">
        <v>503</v>
      </c>
      <c r="P575" t="s">
        <v>8</v>
      </c>
      <c r="Q575" t="s">
        <v>4570</v>
      </c>
      <c r="R575" t="s">
        <v>4940</v>
      </c>
      <c r="S575" t="s">
        <v>195</v>
      </c>
      <c r="T575" t="s">
        <v>4570</v>
      </c>
      <c r="U575" t="s">
        <v>4570</v>
      </c>
      <c r="V575" t="s">
        <v>4951</v>
      </c>
      <c r="W575" t="s">
        <v>4496</v>
      </c>
      <c r="X575" t="s">
        <v>5771</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5011</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5762</v>
      </c>
      <c r="BG575" t="s">
        <v>5770</v>
      </c>
      <c r="BH575" t="s">
        <v>5764</v>
      </c>
      <c r="BI575" t="s">
        <v>195</v>
      </c>
      <c r="BJ575" t="s">
        <v>195</v>
      </c>
      <c r="BK575" t="s">
        <v>3773</v>
      </c>
      <c r="BL575" t="s">
        <v>5450</v>
      </c>
      <c r="BM575" t="s">
        <v>4949</v>
      </c>
      <c r="BN575" t="s">
        <v>7</v>
      </c>
      <c r="BO575" t="s">
        <v>4950</v>
      </c>
      <c r="BP575" s="440" t="str">
        <f t="shared" si="8"/>
        <v>WA.2378.EBA.962.201.D.521211</v>
      </c>
    </row>
    <row r="576" spans="1:68">
      <c r="A576" t="s">
        <v>5010</v>
      </c>
      <c r="B576" t="s">
        <v>4936</v>
      </c>
      <c r="C576" t="s">
        <v>4937</v>
      </c>
      <c r="D576" t="s">
        <v>3795</v>
      </c>
      <c r="E576" t="s">
        <v>197</v>
      </c>
      <c r="F576" t="s">
        <v>3812</v>
      </c>
      <c r="G576" t="s">
        <v>820</v>
      </c>
      <c r="H576" t="s">
        <v>4938</v>
      </c>
      <c r="I576">
        <v>9</v>
      </c>
      <c r="J576" t="s">
        <v>5469</v>
      </c>
      <c r="K576">
        <v>1</v>
      </c>
      <c r="L576" t="s">
        <v>1295</v>
      </c>
      <c r="M576" t="s">
        <v>566</v>
      </c>
      <c r="N576" t="s">
        <v>141</v>
      </c>
      <c r="O576" t="s">
        <v>503</v>
      </c>
      <c r="P576" t="s">
        <v>8</v>
      </c>
      <c r="Q576" t="s">
        <v>4570</v>
      </c>
      <c r="R576" t="s">
        <v>4940</v>
      </c>
      <c r="S576" t="s">
        <v>195</v>
      </c>
      <c r="T576" t="s">
        <v>4570</v>
      </c>
      <c r="U576" t="s">
        <v>4570</v>
      </c>
      <c r="V576" t="s">
        <v>4496</v>
      </c>
      <c r="W576" t="s">
        <v>4570</v>
      </c>
      <c r="X576" t="s">
        <v>5772</v>
      </c>
      <c r="Y576" t="s">
        <v>5761</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5011</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5762</v>
      </c>
      <c r="BG576" t="s">
        <v>5773</v>
      </c>
      <c r="BH576" t="s">
        <v>5764</v>
      </c>
      <c r="BI576" t="s">
        <v>195</v>
      </c>
      <c r="BJ576" t="s">
        <v>195</v>
      </c>
      <c r="BK576" t="s">
        <v>3773</v>
      </c>
      <c r="BL576" t="s">
        <v>5765</v>
      </c>
      <c r="BM576" t="s">
        <v>4949</v>
      </c>
      <c r="BN576" t="s">
        <v>7</v>
      </c>
      <c r="BO576" t="s">
        <v>4950</v>
      </c>
      <c r="BP576" s="440" t="str">
        <f t="shared" si="8"/>
        <v>WA.2378.EBA.962.201.F.521211</v>
      </c>
    </row>
    <row r="577" spans="1:68">
      <c r="A577" t="s">
        <v>5010</v>
      </c>
      <c r="B577" t="s">
        <v>4936</v>
      </c>
      <c r="C577" t="s">
        <v>4937</v>
      </c>
      <c r="D577" t="s">
        <v>3795</v>
      </c>
      <c r="E577" t="s">
        <v>197</v>
      </c>
      <c r="F577" t="s">
        <v>3812</v>
      </c>
      <c r="G577" t="s">
        <v>820</v>
      </c>
      <c r="H577" t="s">
        <v>4938</v>
      </c>
      <c r="I577">
        <v>9</v>
      </c>
      <c r="J577" t="s">
        <v>5469</v>
      </c>
      <c r="K577">
        <v>1</v>
      </c>
      <c r="L577" t="s">
        <v>1295</v>
      </c>
      <c r="M577" t="s">
        <v>566</v>
      </c>
      <c r="N577" t="s">
        <v>141</v>
      </c>
      <c r="O577" t="s">
        <v>503</v>
      </c>
      <c r="P577" t="s">
        <v>8</v>
      </c>
      <c r="Q577" t="s">
        <v>4570</v>
      </c>
      <c r="R577" t="s">
        <v>4940</v>
      </c>
      <c r="S577" t="s">
        <v>195</v>
      </c>
      <c r="T577" t="s">
        <v>4570</v>
      </c>
      <c r="U577" t="s">
        <v>4570</v>
      </c>
      <c r="V577" t="s">
        <v>4951</v>
      </c>
      <c r="W577" t="s">
        <v>4496</v>
      </c>
      <c r="X577" t="s">
        <v>5774</v>
      </c>
      <c r="Y577" t="s">
        <v>5775</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5011</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5762</v>
      </c>
      <c r="BG577" t="s">
        <v>5773</v>
      </c>
      <c r="BH577" t="s">
        <v>5764</v>
      </c>
      <c r="BI577" t="s">
        <v>195</v>
      </c>
      <c r="BJ577" t="s">
        <v>195</v>
      </c>
      <c r="BK577" t="s">
        <v>3773</v>
      </c>
      <c r="BL577" t="s">
        <v>5776</v>
      </c>
      <c r="BM577" t="s">
        <v>4949</v>
      </c>
      <c r="BN577" t="s">
        <v>7</v>
      </c>
      <c r="BO577" t="s">
        <v>4950</v>
      </c>
      <c r="BP577" s="440" t="str">
        <f t="shared" si="8"/>
        <v>WA.2378.EBA.962.201.F.521211</v>
      </c>
    </row>
    <row r="578" spans="1:68">
      <c r="A578" t="s">
        <v>4935</v>
      </c>
      <c r="B578" t="s">
        <v>4936</v>
      </c>
      <c r="C578" t="s">
        <v>4937</v>
      </c>
      <c r="D578" t="s">
        <v>3795</v>
      </c>
      <c r="E578" t="s">
        <v>197</v>
      </c>
      <c r="F578" t="s">
        <v>3842</v>
      </c>
      <c r="G578" t="s">
        <v>2445</v>
      </c>
      <c r="H578" t="s">
        <v>4938</v>
      </c>
      <c r="I578">
        <v>5</v>
      </c>
      <c r="J578" t="s">
        <v>5054</v>
      </c>
      <c r="K578">
        <v>2</v>
      </c>
      <c r="L578" t="s">
        <v>1295</v>
      </c>
      <c r="M578" t="s">
        <v>8</v>
      </c>
      <c r="N578" t="s">
        <v>168</v>
      </c>
      <c r="O578" t="s">
        <v>503</v>
      </c>
      <c r="P578" t="s">
        <v>8</v>
      </c>
      <c r="Q578" t="s">
        <v>4570</v>
      </c>
      <c r="R578" t="s">
        <v>4940</v>
      </c>
      <c r="S578" t="s">
        <v>195</v>
      </c>
      <c r="T578" t="s">
        <v>4570</v>
      </c>
      <c r="U578" t="s">
        <v>4570</v>
      </c>
      <c r="V578" t="s">
        <v>4496</v>
      </c>
      <c r="W578" t="s">
        <v>4570</v>
      </c>
      <c r="X578" t="s">
        <v>5777</v>
      </c>
      <c r="Y578" t="s">
        <v>5761</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4943</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5778</v>
      </c>
      <c r="BG578" t="s">
        <v>5779</v>
      </c>
      <c r="BH578" t="s">
        <v>5764</v>
      </c>
      <c r="BI578" t="s">
        <v>195</v>
      </c>
      <c r="BJ578" t="s">
        <v>195</v>
      </c>
      <c r="BK578" t="s">
        <v>3773</v>
      </c>
      <c r="BL578" t="s">
        <v>5765</v>
      </c>
      <c r="BM578" t="s">
        <v>4949</v>
      </c>
      <c r="BN578" t="s">
        <v>7</v>
      </c>
      <c r="BO578" t="s">
        <v>4950</v>
      </c>
      <c r="BP578" s="440" t="str">
        <f t="shared" ref="BP578:BP641" si="9">_xlfn.TEXTJOIN(".",TRUE,D578,E578,F578,J578,L578,M578,O578)</f>
        <v>WA.2378.EBD.953.201.A.521211</v>
      </c>
    </row>
    <row r="579" spans="1:68">
      <c r="A579" t="s">
        <v>4935</v>
      </c>
      <c r="B579" t="s">
        <v>4936</v>
      </c>
      <c r="C579" t="s">
        <v>4937</v>
      </c>
      <c r="D579" t="s">
        <v>3795</v>
      </c>
      <c r="E579" t="s">
        <v>197</v>
      </c>
      <c r="F579" t="s">
        <v>3842</v>
      </c>
      <c r="G579" t="s">
        <v>2445</v>
      </c>
      <c r="H579" t="s">
        <v>4938</v>
      </c>
      <c r="I579">
        <v>5</v>
      </c>
      <c r="J579" t="s">
        <v>5054</v>
      </c>
      <c r="K579">
        <v>2</v>
      </c>
      <c r="L579" t="s">
        <v>1295</v>
      </c>
      <c r="M579" t="s">
        <v>8</v>
      </c>
      <c r="N579" t="s">
        <v>168</v>
      </c>
      <c r="O579" t="s">
        <v>503</v>
      </c>
      <c r="P579" t="s">
        <v>8</v>
      </c>
      <c r="Q579" t="s">
        <v>4570</v>
      </c>
      <c r="R579" t="s">
        <v>4940</v>
      </c>
      <c r="S579" t="s">
        <v>195</v>
      </c>
      <c r="T579" t="s">
        <v>4570</v>
      </c>
      <c r="U579" t="s">
        <v>4570</v>
      </c>
      <c r="V579" t="s">
        <v>4951</v>
      </c>
      <c r="W579" t="s">
        <v>4496</v>
      </c>
      <c r="X579" t="s">
        <v>5780</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4943</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5778</v>
      </c>
      <c r="BG579" t="s">
        <v>5779</v>
      </c>
      <c r="BH579" t="s">
        <v>5764</v>
      </c>
      <c r="BI579" t="s">
        <v>195</v>
      </c>
      <c r="BJ579" t="s">
        <v>195</v>
      </c>
      <c r="BK579" t="s">
        <v>3773</v>
      </c>
      <c r="BL579" t="s">
        <v>5113</v>
      </c>
      <c r="BM579" t="s">
        <v>4949</v>
      </c>
      <c r="BN579" t="s">
        <v>7</v>
      </c>
      <c r="BO579" t="s">
        <v>4950</v>
      </c>
      <c r="BP579" s="440" t="str">
        <f t="shared" si="9"/>
        <v>WA.2378.EBD.953.201.A.521211</v>
      </c>
    </row>
    <row r="580" spans="1:68">
      <c r="A580" t="s">
        <v>4935</v>
      </c>
      <c r="B580" t="s">
        <v>4936</v>
      </c>
      <c r="C580" t="s">
        <v>4937</v>
      </c>
      <c r="D580" t="s">
        <v>3795</v>
      </c>
      <c r="E580" t="s">
        <v>197</v>
      </c>
      <c r="F580" t="s">
        <v>3842</v>
      </c>
      <c r="G580" t="s">
        <v>2445</v>
      </c>
      <c r="H580" t="s">
        <v>4938</v>
      </c>
      <c r="I580">
        <v>5</v>
      </c>
      <c r="J580" t="s">
        <v>5054</v>
      </c>
      <c r="K580">
        <v>2</v>
      </c>
      <c r="L580" t="s">
        <v>1295</v>
      </c>
      <c r="M580" t="s">
        <v>8</v>
      </c>
      <c r="N580" t="s">
        <v>168</v>
      </c>
      <c r="O580" t="s">
        <v>503</v>
      </c>
      <c r="P580" t="s">
        <v>8</v>
      </c>
      <c r="Q580" t="s">
        <v>4570</v>
      </c>
      <c r="R580" t="s">
        <v>4940</v>
      </c>
      <c r="S580" t="s">
        <v>195</v>
      </c>
      <c r="T580" t="s">
        <v>4570</v>
      </c>
      <c r="U580" t="s">
        <v>4570</v>
      </c>
      <c r="V580" t="s">
        <v>5001</v>
      </c>
      <c r="W580" t="s">
        <v>4951</v>
      </c>
      <c r="X580" t="s">
        <v>5781</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4943</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5778</v>
      </c>
      <c r="BG580" t="s">
        <v>5779</v>
      </c>
      <c r="BH580" t="s">
        <v>5764</v>
      </c>
      <c r="BI580" t="s">
        <v>195</v>
      </c>
      <c r="BJ580" t="s">
        <v>195</v>
      </c>
      <c r="BK580" t="s">
        <v>3773</v>
      </c>
      <c r="BL580" t="s">
        <v>5053</v>
      </c>
      <c r="BM580" t="s">
        <v>4949</v>
      </c>
      <c r="BN580" t="s">
        <v>7</v>
      </c>
      <c r="BO580" t="s">
        <v>4950</v>
      </c>
      <c r="BP580" s="440" t="str">
        <f t="shared" si="9"/>
        <v>WA.2378.EBD.953.201.A.521211</v>
      </c>
    </row>
    <row r="581" spans="1:68">
      <c r="A581" t="s">
        <v>4935</v>
      </c>
      <c r="B581" t="s">
        <v>4936</v>
      </c>
      <c r="C581" t="s">
        <v>4937</v>
      </c>
      <c r="D581" t="s">
        <v>3795</v>
      </c>
      <c r="E581" t="s">
        <v>197</v>
      </c>
      <c r="F581" t="s">
        <v>3842</v>
      </c>
      <c r="G581" t="s">
        <v>2445</v>
      </c>
      <c r="H581" t="s">
        <v>4938</v>
      </c>
      <c r="I581">
        <v>5</v>
      </c>
      <c r="J581" t="s">
        <v>5054</v>
      </c>
      <c r="K581">
        <v>2</v>
      </c>
      <c r="L581" t="s">
        <v>1295</v>
      </c>
      <c r="M581" t="s">
        <v>8</v>
      </c>
      <c r="N581" t="s">
        <v>168</v>
      </c>
      <c r="O581" t="s">
        <v>503</v>
      </c>
      <c r="P581" t="s">
        <v>8</v>
      </c>
      <c r="Q581" t="s">
        <v>4570</v>
      </c>
      <c r="R581" t="s">
        <v>4940</v>
      </c>
      <c r="S581" t="s">
        <v>195</v>
      </c>
      <c r="T581" t="s">
        <v>4570</v>
      </c>
      <c r="U581" t="s">
        <v>4570</v>
      </c>
      <c r="V581" t="s">
        <v>5092</v>
      </c>
      <c r="W581" t="s">
        <v>5001</v>
      </c>
      <c r="X581" t="s">
        <v>5782</v>
      </c>
      <c r="Y581" t="s">
        <v>5783</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4943</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5778</v>
      </c>
      <c r="BG581" t="s">
        <v>5779</v>
      </c>
      <c r="BH581" t="s">
        <v>5764</v>
      </c>
      <c r="BI581" t="s">
        <v>195</v>
      </c>
      <c r="BJ581" t="s">
        <v>195</v>
      </c>
      <c r="BK581" t="s">
        <v>3773</v>
      </c>
      <c r="BL581" t="s">
        <v>5784</v>
      </c>
      <c r="BM581" t="s">
        <v>4949</v>
      </c>
      <c r="BN581" t="s">
        <v>7</v>
      </c>
      <c r="BO581" t="s">
        <v>4950</v>
      </c>
      <c r="BP581" s="440" t="str">
        <f t="shared" si="9"/>
        <v>WA.2378.EBD.953.201.A.521211</v>
      </c>
    </row>
    <row r="582" spans="1:68">
      <c r="A582" t="s">
        <v>4935</v>
      </c>
      <c r="B582" t="s">
        <v>4936</v>
      </c>
      <c r="C582" t="s">
        <v>4937</v>
      </c>
      <c r="D582" t="s">
        <v>3795</v>
      </c>
      <c r="E582" t="s">
        <v>197</v>
      </c>
      <c r="F582" t="s">
        <v>3842</v>
      </c>
      <c r="G582" t="s">
        <v>2445</v>
      </c>
      <c r="H582" t="s">
        <v>4938</v>
      </c>
      <c r="I582">
        <v>5</v>
      </c>
      <c r="J582" t="s">
        <v>5054</v>
      </c>
      <c r="K582">
        <v>2</v>
      </c>
      <c r="L582" t="s">
        <v>1295</v>
      </c>
      <c r="M582" t="s">
        <v>508</v>
      </c>
      <c r="N582" t="s">
        <v>169</v>
      </c>
      <c r="O582" t="s">
        <v>503</v>
      </c>
      <c r="P582" t="s">
        <v>8</v>
      </c>
      <c r="Q582" t="s">
        <v>4570</v>
      </c>
      <c r="R582" t="s">
        <v>4940</v>
      </c>
      <c r="S582" t="s">
        <v>195</v>
      </c>
      <c r="T582" t="s">
        <v>4570</v>
      </c>
      <c r="U582" t="s">
        <v>4570</v>
      </c>
      <c r="V582" t="s">
        <v>4496</v>
      </c>
      <c r="W582" t="s">
        <v>4570</v>
      </c>
      <c r="X582" t="s">
        <v>5785</v>
      </c>
      <c r="Y582" t="s">
        <v>5786</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4943</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5778</v>
      </c>
      <c r="BG582" t="s">
        <v>5787</v>
      </c>
      <c r="BH582" t="s">
        <v>5764</v>
      </c>
      <c r="BI582" t="s">
        <v>195</v>
      </c>
      <c r="BJ582" t="s">
        <v>195</v>
      </c>
      <c r="BK582" t="s">
        <v>3773</v>
      </c>
      <c r="BL582" t="s">
        <v>5788</v>
      </c>
      <c r="BM582" t="s">
        <v>4949</v>
      </c>
      <c r="BN582" t="s">
        <v>7</v>
      </c>
      <c r="BO582" t="s">
        <v>4950</v>
      </c>
      <c r="BP582" s="440" t="str">
        <f t="shared" si="9"/>
        <v>WA.2378.EBD.953.201.B.521211</v>
      </c>
    </row>
    <row r="583" spans="1:68">
      <c r="A583" t="s">
        <v>4935</v>
      </c>
      <c r="B583" t="s">
        <v>4936</v>
      </c>
      <c r="C583" t="s">
        <v>4937</v>
      </c>
      <c r="D583" t="s">
        <v>3795</v>
      </c>
      <c r="E583" t="s">
        <v>197</v>
      </c>
      <c r="F583" t="s">
        <v>3842</v>
      </c>
      <c r="G583" t="s">
        <v>2445</v>
      </c>
      <c r="H583" t="s">
        <v>4938</v>
      </c>
      <c r="I583">
        <v>5</v>
      </c>
      <c r="J583" t="s">
        <v>5054</v>
      </c>
      <c r="K583">
        <v>2</v>
      </c>
      <c r="L583" t="s">
        <v>1295</v>
      </c>
      <c r="M583" t="s">
        <v>508</v>
      </c>
      <c r="N583" t="s">
        <v>169</v>
      </c>
      <c r="O583" t="s">
        <v>503</v>
      </c>
      <c r="P583" t="s">
        <v>8</v>
      </c>
      <c r="Q583" t="s">
        <v>4570</v>
      </c>
      <c r="R583" t="s">
        <v>4940</v>
      </c>
      <c r="S583" t="s">
        <v>195</v>
      </c>
      <c r="T583" t="s">
        <v>4570</v>
      </c>
      <c r="U583" t="s">
        <v>4570</v>
      </c>
      <c r="V583" t="s">
        <v>4951</v>
      </c>
      <c r="W583" t="s">
        <v>4496</v>
      </c>
      <c r="X583" t="s">
        <v>5789</v>
      </c>
      <c r="Y583" t="s">
        <v>5790</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4943</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5778</v>
      </c>
      <c r="BG583" t="s">
        <v>5787</v>
      </c>
      <c r="BH583" t="s">
        <v>5764</v>
      </c>
      <c r="BI583" t="s">
        <v>195</v>
      </c>
      <c r="BJ583" t="s">
        <v>195</v>
      </c>
      <c r="BK583" t="s">
        <v>3773</v>
      </c>
      <c r="BL583" t="s">
        <v>5791</v>
      </c>
      <c r="BM583" t="s">
        <v>4949</v>
      </c>
      <c r="BN583" t="s">
        <v>7</v>
      </c>
      <c r="BO583" t="s">
        <v>4950</v>
      </c>
      <c r="BP583" s="440" t="str">
        <f t="shared" si="9"/>
        <v>WA.2378.EBD.953.201.B.521211</v>
      </c>
    </row>
    <row r="584" spans="1:68">
      <c r="A584" t="s">
        <v>4935</v>
      </c>
      <c r="B584" t="s">
        <v>4936</v>
      </c>
      <c r="C584" t="s">
        <v>4937</v>
      </c>
      <c r="D584" t="s">
        <v>3795</v>
      </c>
      <c r="E584" t="s">
        <v>197</v>
      </c>
      <c r="F584" t="s">
        <v>3842</v>
      </c>
      <c r="G584" t="s">
        <v>2445</v>
      </c>
      <c r="H584" t="s">
        <v>4938</v>
      </c>
      <c r="I584">
        <v>5</v>
      </c>
      <c r="J584" t="s">
        <v>5054</v>
      </c>
      <c r="K584">
        <v>2</v>
      </c>
      <c r="L584" t="s">
        <v>1295</v>
      </c>
      <c r="M584" t="s">
        <v>508</v>
      </c>
      <c r="N584" t="s">
        <v>169</v>
      </c>
      <c r="O584" t="s">
        <v>503</v>
      </c>
      <c r="P584" t="s">
        <v>8</v>
      </c>
      <c r="Q584" t="s">
        <v>4570</v>
      </c>
      <c r="R584" t="s">
        <v>4940</v>
      </c>
      <c r="S584" t="s">
        <v>195</v>
      </c>
      <c r="T584" t="s">
        <v>4570</v>
      </c>
      <c r="U584" t="s">
        <v>4570</v>
      </c>
      <c r="V584" t="s">
        <v>5001</v>
      </c>
      <c r="W584" t="s">
        <v>4951</v>
      </c>
      <c r="X584" t="s">
        <v>5792</v>
      </c>
      <c r="Y584" t="s">
        <v>5793</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4943</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5778</v>
      </c>
      <c r="BG584" t="s">
        <v>5787</v>
      </c>
      <c r="BH584" t="s">
        <v>5764</v>
      </c>
      <c r="BI584" t="s">
        <v>195</v>
      </c>
      <c r="BJ584" t="s">
        <v>195</v>
      </c>
      <c r="BK584" t="s">
        <v>3773</v>
      </c>
      <c r="BL584" t="s">
        <v>5794</v>
      </c>
      <c r="BM584" t="s">
        <v>4949</v>
      </c>
      <c r="BN584" t="s">
        <v>7</v>
      </c>
      <c r="BO584" t="s">
        <v>4950</v>
      </c>
      <c r="BP584" s="440" t="str">
        <f t="shared" si="9"/>
        <v>WA.2378.EBD.953.201.B.521211</v>
      </c>
    </row>
    <row r="585" spans="1:68">
      <c r="A585" t="s">
        <v>4935</v>
      </c>
      <c r="B585" t="s">
        <v>4936</v>
      </c>
      <c r="C585" t="s">
        <v>4937</v>
      </c>
      <c r="D585" t="s">
        <v>3795</v>
      </c>
      <c r="E585" t="s">
        <v>197</v>
      </c>
      <c r="F585" t="s">
        <v>3842</v>
      </c>
      <c r="G585" t="s">
        <v>2445</v>
      </c>
      <c r="H585" t="s">
        <v>4938</v>
      </c>
      <c r="I585">
        <v>5</v>
      </c>
      <c r="J585" t="s">
        <v>5047</v>
      </c>
      <c r="K585">
        <v>1</v>
      </c>
      <c r="L585" t="s">
        <v>1295</v>
      </c>
      <c r="M585" t="s">
        <v>508</v>
      </c>
      <c r="N585" t="s">
        <v>138</v>
      </c>
      <c r="O585" t="s">
        <v>503</v>
      </c>
      <c r="P585" t="s">
        <v>8</v>
      </c>
      <c r="Q585" t="s">
        <v>4570</v>
      </c>
      <c r="R585" t="s">
        <v>4940</v>
      </c>
      <c r="S585" t="s">
        <v>195</v>
      </c>
      <c r="T585" t="s">
        <v>4570</v>
      </c>
      <c r="U585" t="s">
        <v>4570</v>
      </c>
      <c r="V585" t="s">
        <v>4496</v>
      </c>
      <c r="W585" t="s">
        <v>4570</v>
      </c>
      <c r="X585" t="s">
        <v>5795</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4943</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5796</v>
      </c>
      <c r="BG585" t="s">
        <v>5797</v>
      </c>
      <c r="BH585" t="s">
        <v>5764</v>
      </c>
      <c r="BI585" t="s">
        <v>195</v>
      </c>
      <c r="BJ585" t="s">
        <v>195</v>
      </c>
      <c r="BK585" t="s">
        <v>3773</v>
      </c>
      <c r="BL585" t="s">
        <v>5049</v>
      </c>
      <c r="BM585" t="s">
        <v>4949</v>
      </c>
      <c r="BN585" t="s">
        <v>7</v>
      </c>
      <c r="BO585" t="s">
        <v>4950</v>
      </c>
      <c r="BP585" s="440" t="str">
        <f t="shared" si="9"/>
        <v>WA.2378.EBD.955.201.B.521211</v>
      </c>
    </row>
    <row r="586" spans="1:68">
      <c r="A586" t="s">
        <v>4935</v>
      </c>
      <c r="B586" t="s">
        <v>4936</v>
      </c>
      <c r="C586" t="s">
        <v>4937</v>
      </c>
      <c r="D586" t="s">
        <v>3795</v>
      </c>
      <c r="E586" t="s">
        <v>197</v>
      </c>
      <c r="F586" t="s">
        <v>3842</v>
      </c>
      <c r="G586" t="s">
        <v>2445</v>
      </c>
      <c r="H586" t="s">
        <v>4938</v>
      </c>
      <c r="I586">
        <v>5</v>
      </c>
      <c r="J586" t="s">
        <v>5047</v>
      </c>
      <c r="K586">
        <v>1</v>
      </c>
      <c r="L586" t="s">
        <v>1295</v>
      </c>
      <c r="M586" t="s">
        <v>508</v>
      </c>
      <c r="N586" t="s">
        <v>138</v>
      </c>
      <c r="O586" t="s">
        <v>503</v>
      </c>
      <c r="P586" t="s">
        <v>8</v>
      </c>
      <c r="Q586" t="s">
        <v>4570</v>
      </c>
      <c r="R586" t="s">
        <v>4940</v>
      </c>
      <c r="S586" t="s">
        <v>195</v>
      </c>
      <c r="T586" t="s">
        <v>4570</v>
      </c>
      <c r="U586" t="s">
        <v>4570</v>
      </c>
      <c r="V586" t="s">
        <v>4951</v>
      </c>
      <c r="W586" t="s">
        <v>4496</v>
      </c>
      <c r="X586" t="s">
        <v>5798</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4943</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5796</v>
      </c>
      <c r="BG586" t="s">
        <v>5797</v>
      </c>
      <c r="BH586" t="s">
        <v>5764</v>
      </c>
      <c r="BI586" t="s">
        <v>195</v>
      </c>
      <c r="BJ586" t="s">
        <v>195</v>
      </c>
      <c r="BK586" t="s">
        <v>3773</v>
      </c>
      <c r="BL586" t="s">
        <v>5450</v>
      </c>
      <c r="BM586" t="s">
        <v>4949</v>
      </c>
      <c r="BN586" t="s">
        <v>7</v>
      </c>
      <c r="BO586" t="s">
        <v>4950</v>
      </c>
      <c r="BP586" s="440" t="str">
        <f t="shared" si="9"/>
        <v>WA.2378.EBD.955.201.B.521211</v>
      </c>
    </row>
    <row r="587" spans="1:68">
      <c r="A587" t="s">
        <v>4935</v>
      </c>
      <c r="B587" t="s">
        <v>4936</v>
      </c>
      <c r="C587" t="s">
        <v>4937</v>
      </c>
      <c r="D587" t="s">
        <v>3795</v>
      </c>
      <c r="E587" t="s">
        <v>197</v>
      </c>
      <c r="F587" t="s">
        <v>3842</v>
      </c>
      <c r="G587" t="s">
        <v>2445</v>
      </c>
      <c r="H587" t="s">
        <v>4938</v>
      </c>
      <c r="I587">
        <v>5</v>
      </c>
      <c r="J587" t="s">
        <v>5047</v>
      </c>
      <c r="K587">
        <v>1</v>
      </c>
      <c r="L587" t="s">
        <v>1295</v>
      </c>
      <c r="M587" t="s">
        <v>508</v>
      </c>
      <c r="N587" t="s">
        <v>138</v>
      </c>
      <c r="O587" t="s">
        <v>503</v>
      </c>
      <c r="P587" t="s">
        <v>8</v>
      </c>
      <c r="Q587" t="s">
        <v>4570</v>
      </c>
      <c r="R587" t="s">
        <v>4940</v>
      </c>
      <c r="S587" t="s">
        <v>195</v>
      </c>
      <c r="T587" t="s">
        <v>4570</v>
      </c>
      <c r="U587" t="s">
        <v>4570</v>
      </c>
      <c r="V587" t="s">
        <v>5001</v>
      </c>
      <c r="W587" t="s">
        <v>4951</v>
      </c>
      <c r="X587" t="s">
        <v>5799</v>
      </c>
      <c r="Y587" t="s">
        <v>5800</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4943</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5796</v>
      </c>
      <c r="BG587" t="s">
        <v>5797</v>
      </c>
      <c r="BH587" t="s">
        <v>5764</v>
      </c>
      <c r="BI587" t="s">
        <v>195</v>
      </c>
      <c r="BJ587" t="s">
        <v>195</v>
      </c>
      <c r="BK587" t="s">
        <v>3773</v>
      </c>
      <c r="BL587" t="s">
        <v>5801</v>
      </c>
      <c r="BM587" t="s">
        <v>4949</v>
      </c>
      <c r="BN587" t="s">
        <v>7</v>
      </c>
      <c r="BO587" t="s">
        <v>4950</v>
      </c>
      <c r="BP587" s="440" t="str">
        <f t="shared" si="9"/>
        <v>WA.2378.EBD.955.201.B.521211</v>
      </c>
    </row>
    <row r="588" spans="1:68">
      <c r="A588" t="s">
        <v>4935</v>
      </c>
      <c r="B588" t="s">
        <v>4936</v>
      </c>
      <c r="C588" t="s">
        <v>4937</v>
      </c>
      <c r="D588" t="s">
        <v>3795</v>
      </c>
      <c r="E588" t="s">
        <v>197</v>
      </c>
      <c r="F588" t="s">
        <v>3842</v>
      </c>
      <c r="G588" t="s">
        <v>2445</v>
      </c>
      <c r="H588" t="s">
        <v>4938</v>
      </c>
      <c r="I588">
        <v>5</v>
      </c>
      <c r="J588" t="s">
        <v>5047</v>
      </c>
      <c r="K588">
        <v>1</v>
      </c>
      <c r="L588" t="s">
        <v>1295</v>
      </c>
      <c r="M588" t="s">
        <v>509</v>
      </c>
      <c r="N588" t="s">
        <v>137</v>
      </c>
      <c r="O588" t="s">
        <v>503</v>
      </c>
      <c r="P588" t="s">
        <v>8</v>
      </c>
      <c r="Q588" t="s">
        <v>4570</v>
      </c>
      <c r="R588" t="s">
        <v>4940</v>
      </c>
      <c r="S588" t="s">
        <v>195</v>
      </c>
      <c r="T588" t="s">
        <v>4570</v>
      </c>
      <c r="U588" t="s">
        <v>4570</v>
      </c>
      <c r="V588" t="s">
        <v>4496</v>
      </c>
      <c r="W588" t="s">
        <v>4570</v>
      </c>
      <c r="X588" t="s">
        <v>5802</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4943</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5796</v>
      </c>
      <c r="BG588" t="s">
        <v>5803</v>
      </c>
      <c r="BH588" t="s">
        <v>5764</v>
      </c>
      <c r="BI588" t="s">
        <v>195</v>
      </c>
      <c r="BJ588" t="s">
        <v>195</v>
      </c>
      <c r="BK588" t="s">
        <v>3773</v>
      </c>
      <c r="BL588" t="s">
        <v>5049</v>
      </c>
      <c r="BM588" t="s">
        <v>4949</v>
      </c>
      <c r="BN588" t="s">
        <v>7</v>
      </c>
      <c r="BO588" t="s">
        <v>4950</v>
      </c>
      <c r="BP588" s="440" t="str">
        <f t="shared" si="9"/>
        <v>WA.2378.EBD.955.201.C.521211</v>
      </c>
    </row>
    <row r="589" spans="1:68">
      <c r="A589" t="s">
        <v>4935</v>
      </c>
      <c r="B589" t="s">
        <v>4936</v>
      </c>
      <c r="C589" t="s">
        <v>4937</v>
      </c>
      <c r="D589" t="s">
        <v>3795</v>
      </c>
      <c r="E589" t="s">
        <v>197</v>
      </c>
      <c r="F589" t="s">
        <v>3842</v>
      </c>
      <c r="G589" t="s">
        <v>2445</v>
      </c>
      <c r="H589" t="s">
        <v>4938</v>
      </c>
      <c r="I589">
        <v>5</v>
      </c>
      <c r="J589" t="s">
        <v>5047</v>
      </c>
      <c r="K589">
        <v>1</v>
      </c>
      <c r="L589" t="s">
        <v>1295</v>
      </c>
      <c r="M589" t="s">
        <v>509</v>
      </c>
      <c r="N589" t="s">
        <v>137</v>
      </c>
      <c r="O589" t="s">
        <v>503</v>
      </c>
      <c r="P589" t="s">
        <v>8</v>
      </c>
      <c r="Q589" t="s">
        <v>4570</v>
      </c>
      <c r="R589" t="s">
        <v>4940</v>
      </c>
      <c r="S589" t="s">
        <v>195</v>
      </c>
      <c r="T589" t="s">
        <v>4570</v>
      </c>
      <c r="U589" t="s">
        <v>4570</v>
      </c>
      <c r="V589" t="s">
        <v>4951</v>
      </c>
      <c r="W589" t="s">
        <v>4496</v>
      </c>
      <c r="X589" t="s">
        <v>5804</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4943</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5796</v>
      </c>
      <c r="BG589" t="s">
        <v>5803</v>
      </c>
      <c r="BH589" t="s">
        <v>5764</v>
      </c>
      <c r="BI589" t="s">
        <v>195</v>
      </c>
      <c r="BJ589" t="s">
        <v>195</v>
      </c>
      <c r="BK589" t="s">
        <v>3773</v>
      </c>
      <c r="BL589" t="s">
        <v>5450</v>
      </c>
      <c r="BM589" t="s">
        <v>4949</v>
      </c>
      <c r="BN589" t="s">
        <v>7</v>
      </c>
      <c r="BO589" t="s">
        <v>4950</v>
      </c>
      <c r="BP589" s="440" t="str">
        <f t="shared" si="9"/>
        <v>WA.2378.EBD.955.201.C.521211</v>
      </c>
    </row>
    <row r="590" spans="1:68">
      <c r="A590" t="s">
        <v>4935</v>
      </c>
      <c r="B590" t="s">
        <v>4936</v>
      </c>
      <c r="C590" t="s">
        <v>4937</v>
      </c>
      <c r="D590" t="s">
        <v>3795</v>
      </c>
      <c r="E590" t="s">
        <v>197</v>
      </c>
      <c r="F590" t="s">
        <v>3842</v>
      </c>
      <c r="G590" t="s">
        <v>2445</v>
      </c>
      <c r="H590" t="s">
        <v>4938</v>
      </c>
      <c r="I590">
        <v>5</v>
      </c>
      <c r="J590" t="s">
        <v>5047</v>
      </c>
      <c r="K590">
        <v>1</v>
      </c>
      <c r="L590" t="s">
        <v>1295</v>
      </c>
      <c r="M590" t="s">
        <v>511</v>
      </c>
      <c r="N590" t="s">
        <v>3290</v>
      </c>
      <c r="O590" t="s">
        <v>503</v>
      </c>
      <c r="P590" t="s">
        <v>8</v>
      </c>
      <c r="Q590" t="s">
        <v>4570</v>
      </c>
      <c r="R590" t="s">
        <v>4940</v>
      </c>
      <c r="S590" t="s">
        <v>195</v>
      </c>
      <c r="T590" t="s">
        <v>4570</v>
      </c>
      <c r="U590" t="s">
        <v>4570</v>
      </c>
      <c r="V590" t="s">
        <v>4496</v>
      </c>
      <c r="W590" t="s">
        <v>4570</v>
      </c>
      <c r="X590" t="s">
        <v>5805</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4943</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5796</v>
      </c>
      <c r="BG590" t="s">
        <v>5806</v>
      </c>
      <c r="BH590" t="s">
        <v>5764</v>
      </c>
      <c r="BI590" t="s">
        <v>195</v>
      </c>
      <c r="BJ590" t="s">
        <v>195</v>
      </c>
      <c r="BK590" t="s">
        <v>3773</v>
      </c>
      <c r="BL590" t="s">
        <v>5049</v>
      </c>
      <c r="BM590" t="s">
        <v>4949</v>
      </c>
      <c r="BN590" t="s">
        <v>7</v>
      </c>
      <c r="BO590" t="s">
        <v>4950</v>
      </c>
      <c r="BP590" s="440" t="str">
        <f t="shared" si="9"/>
        <v>WA.2378.EBD.955.201.D.521211</v>
      </c>
    </row>
    <row r="591" spans="1:68">
      <c r="A591" t="s">
        <v>4935</v>
      </c>
      <c r="B591" t="s">
        <v>4936</v>
      </c>
      <c r="C591" t="s">
        <v>4937</v>
      </c>
      <c r="D591" t="s">
        <v>3795</v>
      </c>
      <c r="E591" t="s">
        <v>197</v>
      </c>
      <c r="F591" t="s">
        <v>3842</v>
      </c>
      <c r="G591" t="s">
        <v>2445</v>
      </c>
      <c r="H591" t="s">
        <v>4938</v>
      </c>
      <c r="I591">
        <v>5</v>
      </c>
      <c r="J591" t="s">
        <v>5047</v>
      </c>
      <c r="K591">
        <v>1</v>
      </c>
      <c r="L591" t="s">
        <v>1295</v>
      </c>
      <c r="M591" t="s">
        <v>511</v>
      </c>
      <c r="N591" t="s">
        <v>3290</v>
      </c>
      <c r="O591" t="s">
        <v>503</v>
      </c>
      <c r="P591" t="s">
        <v>8</v>
      </c>
      <c r="Q591" t="s">
        <v>4570</v>
      </c>
      <c r="R591" t="s">
        <v>4940</v>
      </c>
      <c r="S591" t="s">
        <v>195</v>
      </c>
      <c r="T591" t="s">
        <v>4570</v>
      </c>
      <c r="U591" t="s">
        <v>4570</v>
      </c>
      <c r="V591" t="s">
        <v>4951</v>
      </c>
      <c r="W591" t="s">
        <v>4496</v>
      </c>
      <c r="X591" t="s">
        <v>5807</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4943</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5796</v>
      </c>
      <c r="BG591" t="s">
        <v>5806</v>
      </c>
      <c r="BH591" t="s">
        <v>5764</v>
      </c>
      <c r="BI591" t="s">
        <v>195</v>
      </c>
      <c r="BJ591" t="s">
        <v>195</v>
      </c>
      <c r="BK591" t="s">
        <v>3773</v>
      </c>
      <c r="BL591" t="s">
        <v>5450</v>
      </c>
      <c r="BM591" t="s">
        <v>4949</v>
      </c>
      <c r="BN591" t="s">
        <v>7</v>
      </c>
      <c r="BO591" t="s">
        <v>4950</v>
      </c>
      <c r="BP591" s="440" t="str">
        <f t="shared" si="9"/>
        <v>WA.2378.EBD.955.201.D.521211</v>
      </c>
    </row>
    <row r="592" spans="1:68">
      <c r="A592" t="s">
        <v>5010</v>
      </c>
      <c r="B592" t="s">
        <v>4936</v>
      </c>
      <c r="C592" t="s">
        <v>4937</v>
      </c>
      <c r="D592" t="s">
        <v>3795</v>
      </c>
      <c r="E592" t="s">
        <v>197</v>
      </c>
      <c r="F592" t="s">
        <v>3842</v>
      </c>
      <c r="G592" t="s">
        <v>2445</v>
      </c>
      <c r="H592" t="s">
        <v>4938</v>
      </c>
      <c r="I592">
        <v>5</v>
      </c>
      <c r="J592" t="s">
        <v>5054</v>
      </c>
      <c r="K592">
        <v>2</v>
      </c>
      <c r="L592" t="s">
        <v>1295</v>
      </c>
      <c r="M592" t="s">
        <v>8</v>
      </c>
      <c r="N592" t="s">
        <v>168</v>
      </c>
      <c r="O592" t="s">
        <v>503</v>
      </c>
      <c r="P592" t="s">
        <v>8</v>
      </c>
      <c r="Q592" t="s">
        <v>4570</v>
      </c>
      <c r="R592" t="s">
        <v>4940</v>
      </c>
      <c r="S592" t="s">
        <v>195</v>
      </c>
      <c r="T592" t="s">
        <v>4570</v>
      </c>
      <c r="U592" t="s">
        <v>4570</v>
      </c>
      <c r="V592" t="s">
        <v>4496</v>
      </c>
      <c r="W592" t="s">
        <v>4570</v>
      </c>
      <c r="X592" t="s">
        <v>5777</v>
      </c>
      <c r="Y592" t="s">
        <v>5761</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5011</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5778</v>
      </c>
      <c r="BG592" t="s">
        <v>5779</v>
      </c>
      <c r="BH592" t="s">
        <v>5764</v>
      </c>
      <c r="BI592" t="s">
        <v>195</v>
      </c>
      <c r="BJ592" t="s">
        <v>195</v>
      </c>
      <c r="BK592" t="s">
        <v>3773</v>
      </c>
      <c r="BL592" t="s">
        <v>5765</v>
      </c>
      <c r="BM592" t="s">
        <v>4949</v>
      </c>
      <c r="BN592" t="s">
        <v>7</v>
      </c>
      <c r="BO592" t="s">
        <v>4950</v>
      </c>
      <c r="BP592" s="440" t="str">
        <f t="shared" si="9"/>
        <v>WA.2378.EBD.953.201.A.521211</v>
      </c>
    </row>
    <row r="593" spans="1:68">
      <c r="A593" t="s">
        <v>5010</v>
      </c>
      <c r="B593" t="s">
        <v>4936</v>
      </c>
      <c r="C593" t="s">
        <v>4937</v>
      </c>
      <c r="D593" t="s">
        <v>3795</v>
      </c>
      <c r="E593" t="s">
        <v>197</v>
      </c>
      <c r="F593" t="s">
        <v>3842</v>
      </c>
      <c r="G593" t="s">
        <v>2445</v>
      </c>
      <c r="H593" t="s">
        <v>4938</v>
      </c>
      <c r="I593">
        <v>5</v>
      </c>
      <c r="J593" t="s">
        <v>5054</v>
      </c>
      <c r="K593">
        <v>2</v>
      </c>
      <c r="L593" t="s">
        <v>1295</v>
      </c>
      <c r="M593" t="s">
        <v>8</v>
      </c>
      <c r="N593" t="s">
        <v>168</v>
      </c>
      <c r="O593" t="s">
        <v>503</v>
      </c>
      <c r="P593" t="s">
        <v>8</v>
      </c>
      <c r="Q593" t="s">
        <v>4570</v>
      </c>
      <c r="R593" t="s">
        <v>4940</v>
      </c>
      <c r="S593" t="s">
        <v>195</v>
      </c>
      <c r="T593" t="s">
        <v>4570</v>
      </c>
      <c r="U593" t="s">
        <v>4570</v>
      </c>
      <c r="V593" t="s">
        <v>4951</v>
      </c>
      <c r="W593" t="s">
        <v>4496</v>
      </c>
      <c r="X593" t="s">
        <v>5780</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5011</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5778</v>
      </c>
      <c r="BG593" t="s">
        <v>5779</v>
      </c>
      <c r="BH593" t="s">
        <v>5764</v>
      </c>
      <c r="BI593" t="s">
        <v>195</v>
      </c>
      <c r="BJ593" t="s">
        <v>195</v>
      </c>
      <c r="BK593" t="s">
        <v>3773</v>
      </c>
      <c r="BL593" t="s">
        <v>5113</v>
      </c>
      <c r="BM593" t="s">
        <v>4949</v>
      </c>
      <c r="BN593" t="s">
        <v>7</v>
      </c>
      <c r="BO593" t="s">
        <v>4950</v>
      </c>
      <c r="BP593" s="440" t="str">
        <f t="shared" si="9"/>
        <v>WA.2378.EBD.953.201.A.521211</v>
      </c>
    </row>
    <row r="594" spans="1:68">
      <c r="A594" t="s">
        <v>5010</v>
      </c>
      <c r="B594" t="s">
        <v>4936</v>
      </c>
      <c r="C594" t="s">
        <v>4937</v>
      </c>
      <c r="D594" t="s">
        <v>3795</v>
      </c>
      <c r="E594" t="s">
        <v>197</v>
      </c>
      <c r="F594" t="s">
        <v>3842</v>
      </c>
      <c r="G594" t="s">
        <v>2445</v>
      </c>
      <c r="H594" t="s">
        <v>4938</v>
      </c>
      <c r="I594">
        <v>5</v>
      </c>
      <c r="J594" t="s">
        <v>5054</v>
      </c>
      <c r="K594">
        <v>2</v>
      </c>
      <c r="L594" t="s">
        <v>1295</v>
      </c>
      <c r="M594" t="s">
        <v>8</v>
      </c>
      <c r="N594" t="s">
        <v>168</v>
      </c>
      <c r="O594" t="s">
        <v>503</v>
      </c>
      <c r="P594" t="s">
        <v>8</v>
      </c>
      <c r="Q594" t="s">
        <v>4570</v>
      </c>
      <c r="R594" t="s">
        <v>4940</v>
      </c>
      <c r="S594" t="s">
        <v>195</v>
      </c>
      <c r="T594" t="s">
        <v>4570</v>
      </c>
      <c r="U594" t="s">
        <v>4570</v>
      </c>
      <c r="V594" t="s">
        <v>5001</v>
      </c>
      <c r="W594" t="s">
        <v>4951</v>
      </c>
      <c r="X594" t="s">
        <v>5781</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5011</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5778</v>
      </c>
      <c r="BG594" t="s">
        <v>5779</v>
      </c>
      <c r="BH594" t="s">
        <v>5764</v>
      </c>
      <c r="BI594" t="s">
        <v>195</v>
      </c>
      <c r="BJ594" t="s">
        <v>195</v>
      </c>
      <c r="BK594" t="s">
        <v>3773</v>
      </c>
      <c r="BL594" t="s">
        <v>5053</v>
      </c>
      <c r="BM594" t="s">
        <v>4949</v>
      </c>
      <c r="BN594" t="s">
        <v>7</v>
      </c>
      <c r="BO594" t="s">
        <v>4950</v>
      </c>
      <c r="BP594" s="440" t="str">
        <f t="shared" si="9"/>
        <v>WA.2378.EBD.953.201.A.521211</v>
      </c>
    </row>
    <row r="595" spans="1:68">
      <c r="A595" t="s">
        <v>5010</v>
      </c>
      <c r="B595" t="s">
        <v>4936</v>
      </c>
      <c r="C595" t="s">
        <v>4937</v>
      </c>
      <c r="D595" t="s">
        <v>3795</v>
      </c>
      <c r="E595" t="s">
        <v>197</v>
      </c>
      <c r="F595" t="s">
        <v>3842</v>
      </c>
      <c r="G595" t="s">
        <v>2445</v>
      </c>
      <c r="H595" t="s">
        <v>4938</v>
      </c>
      <c r="I595">
        <v>5</v>
      </c>
      <c r="J595" t="s">
        <v>5054</v>
      </c>
      <c r="K595">
        <v>2</v>
      </c>
      <c r="L595" t="s">
        <v>1295</v>
      </c>
      <c r="M595" t="s">
        <v>8</v>
      </c>
      <c r="N595" t="s">
        <v>168</v>
      </c>
      <c r="O595" t="s">
        <v>503</v>
      </c>
      <c r="P595" t="s">
        <v>8</v>
      </c>
      <c r="Q595" t="s">
        <v>4570</v>
      </c>
      <c r="R595" t="s">
        <v>4940</v>
      </c>
      <c r="S595" t="s">
        <v>195</v>
      </c>
      <c r="T595" t="s">
        <v>4570</v>
      </c>
      <c r="U595" t="s">
        <v>4570</v>
      </c>
      <c r="V595" t="s">
        <v>5092</v>
      </c>
      <c r="W595" t="s">
        <v>5001</v>
      </c>
      <c r="X595" t="s">
        <v>5782</v>
      </c>
      <c r="Y595" t="s">
        <v>5783</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5011</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5778</v>
      </c>
      <c r="BG595" t="s">
        <v>5779</v>
      </c>
      <c r="BH595" t="s">
        <v>5764</v>
      </c>
      <c r="BI595" t="s">
        <v>195</v>
      </c>
      <c r="BJ595" t="s">
        <v>195</v>
      </c>
      <c r="BK595" t="s">
        <v>3773</v>
      </c>
      <c r="BL595" t="s">
        <v>5784</v>
      </c>
      <c r="BM595" t="s">
        <v>4949</v>
      </c>
      <c r="BN595" t="s">
        <v>7</v>
      </c>
      <c r="BO595" t="s">
        <v>4950</v>
      </c>
      <c r="BP595" s="440" t="str">
        <f t="shared" si="9"/>
        <v>WA.2378.EBD.953.201.A.521211</v>
      </c>
    </row>
    <row r="596" spans="1:68">
      <c r="A596" t="s">
        <v>5010</v>
      </c>
      <c r="B596" t="s">
        <v>4936</v>
      </c>
      <c r="C596" t="s">
        <v>4937</v>
      </c>
      <c r="D596" t="s">
        <v>3795</v>
      </c>
      <c r="E596" t="s">
        <v>197</v>
      </c>
      <c r="F596" t="s">
        <v>3842</v>
      </c>
      <c r="G596" t="s">
        <v>2445</v>
      </c>
      <c r="H596" t="s">
        <v>4938</v>
      </c>
      <c r="I596">
        <v>5</v>
      </c>
      <c r="J596" t="s">
        <v>5054</v>
      </c>
      <c r="K596">
        <v>2</v>
      </c>
      <c r="L596" t="s">
        <v>1295</v>
      </c>
      <c r="M596" t="s">
        <v>508</v>
      </c>
      <c r="N596" t="s">
        <v>169</v>
      </c>
      <c r="O596" t="s">
        <v>503</v>
      </c>
      <c r="P596" t="s">
        <v>8</v>
      </c>
      <c r="Q596" t="s">
        <v>4570</v>
      </c>
      <c r="R596" t="s">
        <v>4940</v>
      </c>
      <c r="S596" t="s">
        <v>195</v>
      </c>
      <c r="T596" t="s">
        <v>4570</v>
      </c>
      <c r="U596" t="s">
        <v>4570</v>
      </c>
      <c r="V596" t="s">
        <v>4496</v>
      </c>
      <c r="W596" t="s">
        <v>4570</v>
      </c>
      <c r="X596" t="s">
        <v>5785</v>
      </c>
      <c r="Y596" t="s">
        <v>5786</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5011</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5778</v>
      </c>
      <c r="BG596" t="s">
        <v>5787</v>
      </c>
      <c r="BH596" t="s">
        <v>5764</v>
      </c>
      <c r="BI596" t="s">
        <v>195</v>
      </c>
      <c r="BJ596" t="s">
        <v>195</v>
      </c>
      <c r="BK596" t="s">
        <v>3773</v>
      </c>
      <c r="BL596" t="s">
        <v>5788</v>
      </c>
      <c r="BM596" t="s">
        <v>4949</v>
      </c>
      <c r="BN596" t="s">
        <v>7</v>
      </c>
      <c r="BO596" t="s">
        <v>4950</v>
      </c>
      <c r="BP596" s="440" t="str">
        <f t="shared" si="9"/>
        <v>WA.2378.EBD.953.201.B.521211</v>
      </c>
    </row>
    <row r="597" spans="1:68">
      <c r="A597" t="s">
        <v>5010</v>
      </c>
      <c r="B597" t="s">
        <v>4936</v>
      </c>
      <c r="C597" t="s">
        <v>4937</v>
      </c>
      <c r="D597" t="s">
        <v>3795</v>
      </c>
      <c r="E597" t="s">
        <v>197</v>
      </c>
      <c r="F597" t="s">
        <v>3842</v>
      </c>
      <c r="G597" t="s">
        <v>2445</v>
      </c>
      <c r="H597" t="s">
        <v>4938</v>
      </c>
      <c r="I597">
        <v>5</v>
      </c>
      <c r="J597" t="s">
        <v>5054</v>
      </c>
      <c r="K597">
        <v>2</v>
      </c>
      <c r="L597" t="s">
        <v>1295</v>
      </c>
      <c r="M597" t="s">
        <v>508</v>
      </c>
      <c r="N597" t="s">
        <v>169</v>
      </c>
      <c r="O597" t="s">
        <v>503</v>
      </c>
      <c r="P597" t="s">
        <v>8</v>
      </c>
      <c r="Q597" t="s">
        <v>4570</v>
      </c>
      <c r="R597" t="s">
        <v>4940</v>
      </c>
      <c r="S597" t="s">
        <v>195</v>
      </c>
      <c r="T597" t="s">
        <v>4570</v>
      </c>
      <c r="U597" t="s">
        <v>4570</v>
      </c>
      <c r="V597" t="s">
        <v>4951</v>
      </c>
      <c r="W597" t="s">
        <v>4496</v>
      </c>
      <c r="X597" t="s">
        <v>5789</v>
      </c>
      <c r="Y597" t="s">
        <v>5790</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5011</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5778</v>
      </c>
      <c r="BG597" t="s">
        <v>5787</v>
      </c>
      <c r="BH597" t="s">
        <v>5764</v>
      </c>
      <c r="BI597" t="s">
        <v>195</v>
      </c>
      <c r="BJ597" t="s">
        <v>195</v>
      </c>
      <c r="BK597" t="s">
        <v>3773</v>
      </c>
      <c r="BL597" t="s">
        <v>5791</v>
      </c>
      <c r="BM597" t="s">
        <v>4949</v>
      </c>
      <c r="BN597" t="s">
        <v>7</v>
      </c>
      <c r="BO597" t="s">
        <v>4950</v>
      </c>
      <c r="BP597" s="440" t="str">
        <f t="shared" si="9"/>
        <v>WA.2378.EBD.953.201.B.521211</v>
      </c>
    </row>
    <row r="598" spans="1:68">
      <c r="A598" t="s">
        <v>5010</v>
      </c>
      <c r="B598" t="s">
        <v>4936</v>
      </c>
      <c r="C598" t="s">
        <v>4937</v>
      </c>
      <c r="D598" t="s">
        <v>3795</v>
      </c>
      <c r="E598" t="s">
        <v>197</v>
      </c>
      <c r="F598" t="s">
        <v>3842</v>
      </c>
      <c r="G598" t="s">
        <v>2445</v>
      </c>
      <c r="H598" t="s">
        <v>4938</v>
      </c>
      <c r="I598">
        <v>5</v>
      </c>
      <c r="J598" t="s">
        <v>5054</v>
      </c>
      <c r="K598">
        <v>2</v>
      </c>
      <c r="L598" t="s">
        <v>1295</v>
      </c>
      <c r="M598" t="s">
        <v>508</v>
      </c>
      <c r="N598" t="s">
        <v>169</v>
      </c>
      <c r="O598" t="s">
        <v>503</v>
      </c>
      <c r="P598" t="s">
        <v>8</v>
      </c>
      <c r="Q598" t="s">
        <v>4570</v>
      </c>
      <c r="R598" t="s">
        <v>4940</v>
      </c>
      <c r="S598" t="s">
        <v>195</v>
      </c>
      <c r="T598" t="s">
        <v>4570</v>
      </c>
      <c r="U598" t="s">
        <v>4570</v>
      </c>
      <c r="V598" t="s">
        <v>5001</v>
      </c>
      <c r="W598" t="s">
        <v>4951</v>
      </c>
      <c r="X598" t="s">
        <v>5792</v>
      </c>
      <c r="Y598" t="s">
        <v>5793</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5011</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5778</v>
      </c>
      <c r="BG598" t="s">
        <v>5787</v>
      </c>
      <c r="BH598" t="s">
        <v>5764</v>
      </c>
      <c r="BI598" t="s">
        <v>195</v>
      </c>
      <c r="BJ598" t="s">
        <v>195</v>
      </c>
      <c r="BK598" t="s">
        <v>3773</v>
      </c>
      <c r="BL598" t="s">
        <v>5794</v>
      </c>
      <c r="BM598" t="s">
        <v>4949</v>
      </c>
      <c r="BN598" t="s">
        <v>7</v>
      </c>
      <c r="BO598" t="s">
        <v>4950</v>
      </c>
      <c r="BP598" s="440" t="str">
        <f t="shared" si="9"/>
        <v>WA.2378.EBD.953.201.B.521211</v>
      </c>
    </row>
    <row r="599" spans="1:68">
      <c r="A599" t="s">
        <v>5010</v>
      </c>
      <c r="B599" t="s">
        <v>4936</v>
      </c>
      <c r="C599" t="s">
        <v>4937</v>
      </c>
      <c r="D599" t="s">
        <v>3795</v>
      </c>
      <c r="E599" t="s">
        <v>197</v>
      </c>
      <c r="F599" t="s">
        <v>3842</v>
      </c>
      <c r="G599" t="s">
        <v>2445</v>
      </c>
      <c r="H599" t="s">
        <v>4938</v>
      </c>
      <c r="I599">
        <v>5</v>
      </c>
      <c r="J599" t="s">
        <v>5047</v>
      </c>
      <c r="K599">
        <v>1</v>
      </c>
      <c r="L599" t="s">
        <v>1295</v>
      </c>
      <c r="M599" t="s">
        <v>508</v>
      </c>
      <c r="N599" t="s">
        <v>138</v>
      </c>
      <c r="O599" t="s">
        <v>503</v>
      </c>
      <c r="P599" t="s">
        <v>8</v>
      </c>
      <c r="Q599" t="s">
        <v>4570</v>
      </c>
      <c r="R599" t="s">
        <v>4940</v>
      </c>
      <c r="S599" t="s">
        <v>195</v>
      </c>
      <c r="T599" t="s">
        <v>4570</v>
      </c>
      <c r="U599" t="s">
        <v>4570</v>
      </c>
      <c r="V599" t="s">
        <v>4496</v>
      </c>
      <c r="W599" t="s">
        <v>4570</v>
      </c>
      <c r="X599" t="s">
        <v>5795</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5011</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5796</v>
      </c>
      <c r="BG599" t="s">
        <v>5797</v>
      </c>
      <c r="BH599" t="s">
        <v>5764</v>
      </c>
      <c r="BI599" t="s">
        <v>195</v>
      </c>
      <c r="BJ599" t="s">
        <v>195</v>
      </c>
      <c r="BK599" t="s">
        <v>3773</v>
      </c>
      <c r="BL599" t="s">
        <v>5049</v>
      </c>
      <c r="BM599" t="s">
        <v>4949</v>
      </c>
      <c r="BN599" t="s">
        <v>7</v>
      </c>
      <c r="BO599" t="s">
        <v>4950</v>
      </c>
      <c r="BP599" s="440" t="str">
        <f t="shared" si="9"/>
        <v>WA.2378.EBD.955.201.B.521211</v>
      </c>
    </row>
    <row r="600" spans="1:68">
      <c r="A600" t="s">
        <v>5010</v>
      </c>
      <c r="B600" t="s">
        <v>4936</v>
      </c>
      <c r="C600" t="s">
        <v>4937</v>
      </c>
      <c r="D600" t="s">
        <v>3795</v>
      </c>
      <c r="E600" t="s">
        <v>197</v>
      </c>
      <c r="F600" t="s">
        <v>3842</v>
      </c>
      <c r="G600" t="s">
        <v>2445</v>
      </c>
      <c r="H600" t="s">
        <v>4938</v>
      </c>
      <c r="I600">
        <v>5</v>
      </c>
      <c r="J600" t="s">
        <v>5047</v>
      </c>
      <c r="K600">
        <v>1</v>
      </c>
      <c r="L600" t="s">
        <v>1295</v>
      </c>
      <c r="M600" t="s">
        <v>508</v>
      </c>
      <c r="N600" t="s">
        <v>138</v>
      </c>
      <c r="O600" t="s">
        <v>503</v>
      </c>
      <c r="P600" t="s">
        <v>8</v>
      </c>
      <c r="Q600" t="s">
        <v>4570</v>
      </c>
      <c r="R600" t="s">
        <v>4940</v>
      </c>
      <c r="S600" t="s">
        <v>195</v>
      </c>
      <c r="T600" t="s">
        <v>4570</v>
      </c>
      <c r="U600" t="s">
        <v>4570</v>
      </c>
      <c r="V600" t="s">
        <v>4951</v>
      </c>
      <c r="W600" t="s">
        <v>4496</v>
      </c>
      <c r="X600" t="s">
        <v>5798</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5011</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5796</v>
      </c>
      <c r="BG600" t="s">
        <v>5797</v>
      </c>
      <c r="BH600" t="s">
        <v>5764</v>
      </c>
      <c r="BI600" t="s">
        <v>195</v>
      </c>
      <c r="BJ600" t="s">
        <v>195</v>
      </c>
      <c r="BK600" t="s">
        <v>3773</v>
      </c>
      <c r="BL600" t="s">
        <v>5450</v>
      </c>
      <c r="BM600" t="s">
        <v>4949</v>
      </c>
      <c r="BN600" t="s">
        <v>7</v>
      </c>
      <c r="BO600" t="s">
        <v>4950</v>
      </c>
      <c r="BP600" s="440" t="str">
        <f t="shared" si="9"/>
        <v>WA.2378.EBD.955.201.B.521211</v>
      </c>
    </row>
    <row r="601" spans="1:68">
      <c r="A601" t="s">
        <v>5010</v>
      </c>
      <c r="B601" t="s">
        <v>4936</v>
      </c>
      <c r="C601" t="s">
        <v>4937</v>
      </c>
      <c r="D601" t="s">
        <v>3795</v>
      </c>
      <c r="E601" t="s">
        <v>197</v>
      </c>
      <c r="F601" t="s">
        <v>3842</v>
      </c>
      <c r="G601" t="s">
        <v>2445</v>
      </c>
      <c r="H601" t="s">
        <v>4938</v>
      </c>
      <c r="I601">
        <v>5</v>
      </c>
      <c r="J601" t="s">
        <v>5047</v>
      </c>
      <c r="K601">
        <v>1</v>
      </c>
      <c r="L601" t="s">
        <v>1295</v>
      </c>
      <c r="M601" t="s">
        <v>508</v>
      </c>
      <c r="N601" t="s">
        <v>138</v>
      </c>
      <c r="O601" t="s">
        <v>503</v>
      </c>
      <c r="P601" t="s">
        <v>8</v>
      </c>
      <c r="Q601" t="s">
        <v>4570</v>
      </c>
      <c r="R601" t="s">
        <v>4940</v>
      </c>
      <c r="S601" t="s">
        <v>195</v>
      </c>
      <c r="T601" t="s">
        <v>4570</v>
      </c>
      <c r="U601" t="s">
        <v>4570</v>
      </c>
      <c r="V601" t="s">
        <v>5001</v>
      </c>
      <c r="W601" t="s">
        <v>4951</v>
      </c>
      <c r="X601" t="s">
        <v>5799</v>
      </c>
      <c r="Y601" t="s">
        <v>5800</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5011</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5796</v>
      </c>
      <c r="BG601" t="s">
        <v>5797</v>
      </c>
      <c r="BH601" t="s">
        <v>5764</v>
      </c>
      <c r="BI601" t="s">
        <v>195</v>
      </c>
      <c r="BJ601" t="s">
        <v>195</v>
      </c>
      <c r="BK601" t="s">
        <v>3773</v>
      </c>
      <c r="BL601" t="s">
        <v>5801</v>
      </c>
      <c r="BM601" t="s">
        <v>4949</v>
      </c>
      <c r="BN601" t="s">
        <v>7</v>
      </c>
      <c r="BO601" t="s">
        <v>4950</v>
      </c>
      <c r="BP601" s="440" t="str">
        <f t="shared" si="9"/>
        <v>WA.2378.EBD.955.201.B.521211</v>
      </c>
    </row>
    <row r="602" spans="1:68">
      <c r="A602" t="s">
        <v>5010</v>
      </c>
      <c r="B602" t="s">
        <v>4936</v>
      </c>
      <c r="C602" t="s">
        <v>4937</v>
      </c>
      <c r="D602" t="s">
        <v>3795</v>
      </c>
      <c r="E602" t="s">
        <v>197</v>
      </c>
      <c r="F602" t="s">
        <v>3842</v>
      </c>
      <c r="G602" t="s">
        <v>2445</v>
      </c>
      <c r="H602" t="s">
        <v>4938</v>
      </c>
      <c r="I602">
        <v>5</v>
      </c>
      <c r="J602" t="s">
        <v>5047</v>
      </c>
      <c r="K602">
        <v>1</v>
      </c>
      <c r="L602" t="s">
        <v>1295</v>
      </c>
      <c r="M602" t="s">
        <v>509</v>
      </c>
      <c r="N602" t="s">
        <v>137</v>
      </c>
      <c r="O602" t="s">
        <v>503</v>
      </c>
      <c r="P602" t="s">
        <v>8</v>
      </c>
      <c r="Q602" t="s">
        <v>4570</v>
      </c>
      <c r="R602" t="s">
        <v>4940</v>
      </c>
      <c r="S602" t="s">
        <v>195</v>
      </c>
      <c r="T602" t="s">
        <v>4570</v>
      </c>
      <c r="U602" t="s">
        <v>4570</v>
      </c>
      <c r="V602" t="s">
        <v>4496</v>
      </c>
      <c r="W602" t="s">
        <v>4570</v>
      </c>
      <c r="X602" t="s">
        <v>5802</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5011</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5796</v>
      </c>
      <c r="BG602" t="s">
        <v>5803</v>
      </c>
      <c r="BH602" t="s">
        <v>5764</v>
      </c>
      <c r="BI602" t="s">
        <v>195</v>
      </c>
      <c r="BJ602" t="s">
        <v>195</v>
      </c>
      <c r="BK602" t="s">
        <v>3773</v>
      </c>
      <c r="BL602" t="s">
        <v>5049</v>
      </c>
      <c r="BM602" t="s">
        <v>4949</v>
      </c>
      <c r="BN602" t="s">
        <v>7</v>
      </c>
      <c r="BO602" t="s">
        <v>4950</v>
      </c>
      <c r="BP602" s="440" t="str">
        <f t="shared" si="9"/>
        <v>WA.2378.EBD.955.201.C.521211</v>
      </c>
    </row>
    <row r="603" spans="1:68">
      <c r="A603" t="s">
        <v>5010</v>
      </c>
      <c r="B603" t="s">
        <v>4936</v>
      </c>
      <c r="C603" t="s">
        <v>4937</v>
      </c>
      <c r="D603" t="s">
        <v>3795</v>
      </c>
      <c r="E603" t="s">
        <v>197</v>
      </c>
      <c r="F603" t="s">
        <v>3842</v>
      </c>
      <c r="G603" t="s">
        <v>2445</v>
      </c>
      <c r="H603" t="s">
        <v>4938</v>
      </c>
      <c r="I603">
        <v>5</v>
      </c>
      <c r="J603" t="s">
        <v>5047</v>
      </c>
      <c r="K603">
        <v>1</v>
      </c>
      <c r="L603" t="s">
        <v>1295</v>
      </c>
      <c r="M603" t="s">
        <v>509</v>
      </c>
      <c r="N603" t="s">
        <v>137</v>
      </c>
      <c r="O603" t="s">
        <v>503</v>
      </c>
      <c r="P603" t="s">
        <v>8</v>
      </c>
      <c r="Q603" t="s">
        <v>4570</v>
      </c>
      <c r="R603" t="s">
        <v>4940</v>
      </c>
      <c r="S603" t="s">
        <v>195</v>
      </c>
      <c r="T603" t="s">
        <v>4570</v>
      </c>
      <c r="U603" t="s">
        <v>4570</v>
      </c>
      <c r="V603" t="s">
        <v>4951</v>
      </c>
      <c r="W603" t="s">
        <v>4496</v>
      </c>
      <c r="X603" t="s">
        <v>5804</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5011</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5796</v>
      </c>
      <c r="BG603" t="s">
        <v>5803</v>
      </c>
      <c r="BH603" t="s">
        <v>5764</v>
      </c>
      <c r="BI603" t="s">
        <v>195</v>
      </c>
      <c r="BJ603" t="s">
        <v>195</v>
      </c>
      <c r="BK603" t="s">
        <v>3773</v>
      </c>
      <c r="BL603" t="s">
        <v>5450</v>
      </c>
      <c r="BM603" t="s">
        <v>4949</v>
      </c>
      <c r="BN603" t="s">
        <v>7</v>
      </c>
      <c r="BO603" t="s">
        <v>4950</v>
      </c>
      <c r="BP603" s="440" t="str">
        <f t="shared" si="9"/>
        <v>WA.2378.EBD.955.201.C.521211</v>
      </c>
    </row>
    <row r="604" spans="1:68">
      <c r="A604" t="s">
        <v>5010</v>
      </c>
      <c r="B604" t="s">
        <v>4936</v>
      </c>
      <c r="C604" t="s">
        <v>4937</v>
      </c>
      <c r="D604" t="s">
        <v>3795</v>
      </c>
      <c r="E604" t="s">
        <v>197</v>
      </c>
      <c r="F604" t="s">
        <v>3842</v>
      </c>
      <c r="G604" t="s">
        <v>2445</v>
      </c>
      <c r="H604" t="s">
        <v>4938</v>
      </c>
      <c r="I604">
        <v>5</v>
      </c>
      <c r="J604" t="s">
        <v>5047</v>
      </c>
      <c r="K604">
        <v>1</v>
      </c>
      <c r="L604" t="s">
        <v>1295</v>
      </c>
      <c r="M604" t="s">
        <v>511</v>
      </c>
      <c r="N604" t="s">
        <v>3290</v>
      </c>
      <c r="O604" t="s">
        <v>503</v>
      </c>
      <c r="P604" t="s">
        <v>8</v>
      </c>
      <c r="Q604" t="s">
        <v>4570</v>
      </c>
      <c r="R604" t="s">
        <v>4940</v>
      </c>
      <c r="S604" t="s">
        <v>195</v>
      </c>
      <c r="T604" t="s">
        <v>4570</v>
      </c>
      <c r="U604" t="s">
        <v>4570</v>
      </c>
      <c r="V604" t="s">
        <v>4496</v>
      </c>
      <c r="W604" t="s">
        <v>4570</v>
      </c>
      <c r="X604" t="s">
        <v>5805</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5011</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5796</v>
      </c>
      <c r="BG604" t="s">
        <v>5806</v>
      </c>
      <c r="BH604" t="s">
        <v>5764</v>
      </c>
      <c r="BI604" t="s">
        <v>195</v>
      </c>
      <c r="BJ604" t="s">
        <v>195</v>
      </c>
      <c r="BK604" t="s">
        <v>3773</v>
      </c>
      <c r="BL604" t="s">
        <v>5049</v>
      </c>
      <c r="BM604" t="s">
        <v>4949</v>
      </c>
      <c r="BN604" t="s">
        <v>7</v>
      </c>
      <c r="BO604" t="s">
        <v>4950</v>
      </c>
      <c r="BP604" s="440" t="str">
        <f t="shared" si="9"/>
        <v>WA.2378.EBD.955.201.D.521211</v>
      </c>
    </row>
    <row r="605" spans="1:68">
      <c r="A605" t="s">
        <v>5010</v>
      </c>
      <c r="B605" t="s">
        <v>4936</v>
      </c>
      <c r="C605" t="s">
        <v>4937</v>
      </c>
      <c r="D605" t="s">
        <v>3795</v>
      </c>
      <c r="E605" t="s">
        <v>197</v>
      </c>
      <c r="F605" t="s">
        <v>3842</v>
      </c>
      <c r="G605" t="s">
        <v>2445</v>
      </c>
      <c r="H605" t="s">
        <v>4938</v>
      </c>
      <c r="I605">
        <v>5</v>
      </c>
      <c r="J605" t="s">
        <v>5047</v>
      </c>
      <c r="K605">
        <v>1</v>
      </c>
      <c r="L605" t="s">
        <v>1295</v>
      </c>
      <c r="M605" t="s">
        <v>511</v>
      </c>
      <c r="N605" t="s">
        <v>3290</v>
      </c>
      <c r="O605" t="s">
        <v>503</v>
      </c>
      <c r="P605" t="s">
        <v>8</v>
      </c>
      <c r="Q605" t="s">
        <v>4570</v>
      </c>
      <c r="R605" t="s">
        <v>4940</v>
      </c>
      <c r="S605" t="s">
        <v>195</v>
      </c>
      <c r="T605" t="s">
        <v>4570</v>
      </c>
      <c r="U605" t="s">
        <v>4570</v>
      </c>
      <c r="V605" t="s">
        <v>4951</v>
      </c>
      <c r="W605" t="s">
        <v>4496</v>
      </c>
      <c r="X605" t="s">
        <v>5807</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5011</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5796</v>
      </c>
      <c r="BG605" t="s">
        <v>5806</v>
      </c>
      <c r="BH605" t="s">
        <v>5764</v>
      </c>
      <c r="BI605" t="s">
        <v>195</v>
      </c>
      <c r="BJ605" t="s">
        <v>195</v>
      </c>
      <c r="BK605" t="s">
        <v>3773</v>
      </c>
      <c r="BL605" t="s">
        <v>5450</v>
      </c>
      <c r="BM605" t="s">
        <v>4949</v>
      </c>
      <c r="BN605" t="s">
        <v>7</v>
      </c>
      <c r="BO605" t="s">
        <v>4950</v>
      </c>
      <c r="BP605" s="440" t="str">
        <f t="shared" si="9"/>
        <v>WA.2378.EBD.955.201.D.521211</v>
      </c>
    </row>
    <row r="606" spans="1:68">
      <c r="A606" t="s">
        <v>4935</v>
      </c>
      <c r="B606" t="s">
        <v>4936</v>
      </c>
      <c r="C606" t="s">
        <v>4937</v>
      </c>
      <c r="D606" t="s">
        <v>3795</v>
      </c>
      <c r="E606" t="s">
        <v>197</v>
      </c>
      <c r="F606" t="s">
        <v>3812</v>
      </c>
      <c r="G606" t="s">
        <v>820</v>
      </c>
      <c r="H606" t="s">
        <v>4938</v>
      </c>
      <c r="I606">
        <v>9</v>
      </c>
      <c r="J606" t="s">
        <v>5469</v>
      </c>
      <c r="K606">
        <v>1</v>
      </c>
      <c r="L606" t="s">
        <v>1295</v>
      </c>
      <c r="M606" t="s">
        <v>508</v>
      </c>
      <c r="N606" t="s">
        <v>139</v>
      </c>
      <c r="O606" t="s">
        <v>513</v>
      </c>
      <c r="P606" t="s">
        <v>8</v>
      </c>
      <c r="Q606" t="s">
        <v>4570</v>
      </c>
      <c r="R606" t="s">
        <v>4940</v>
      </c>
      <c r="S606" t="s">
        <v>195</v>
      </c>
      <c r="T606" t="s">
        <v>4570</v>
      </c>
      <c r="U606" t="s">
        <v>4570</v>
      </c>
      <c r="V606" t="s">
        <v>4496</v>
      </c>
      <c r="W606" t="s">
        <v>4570</v>
      </c>
      <c r="X606" t="s">
        <v>5808</v>
      </c>
      <c r="Y606" t="s">
        <v>5809</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4943</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5762</v>
      </c>
      <c r="BG606" t="s">
        <v>5767</v>
      </c>
      <c r="BH606" t="s">
        <v>5764</v>
      </c>
      <c r="BI606" t="s">
        <v>195</v>
      </c>
      <c r="BJ606" t="s">
        <v>195</v>
      </c>
      <c r="BK606" t="s">
        <v>3776</v>
      </c>
      <c r="BL606" t="s">
        <v>5810</v>
      </c>
      <c r="BM606" t="s">
        <v>4949</v>
      </c>
      <c r="BN606" t="s">
        <v>5121</v>
      </c>
      <c r="BO606" t="s">
        <v>4950</v>
      </c>
      <c r="BP606" s="440" t="str">
        <f t="shared" si="9"/>
        <v>WA.2378.EBA.962.201.B.522151</v>
      </c>
    </row>
    <row r="607" spans="1:68">
      <c r="A607" t="s">
        <v>5010</v>
      </c>
      <c r="B607" t="s">
        <v>4936</v>
      </c>
      <c r="C607" t="s">
        <v>4937</v>
      </c>
      <c r="D607" t="s">
        <v>3795</v>
      </c>
      <c r="E607" t="s">
        <v>197</v>
      </c>
      <c r="F607" t="s">
        <v>3812</v>
      </c>
      <c r="G607" t="s">
        <v>820</v>
      </c>
      <c r="H607" t="s">
        <v>4938</v>
      </c>
      <c r="I607">
        <v>9</v>
      </c>
      <c r="J607" t="s">
        <v>5469</v>
      </c>
      <c r="K607">
        <v>1</v>
      </c>
      <c r="L607" t="s">
        <v>1295</v>
      </c>
      <c r="M607" t="s">
        <v>508</v>
      </c>
      <c r="N607" t="s">
        <v>139</v>
      </c>
      <c r="O607" t="s">
        <v>513</v>
      </c>
      <c r="P607" t="s">
        <v>8</v>
      </c>
      <c r="Q607" t="s">
        <v>4570</v>
      </c>
      <c r="R607" t="s">
        <v>4940</v>
      </c>
      <c r="S607" t="s">
        <v>195</v>
      </c>
      <c r="T607" t="s">
        <v>4570</v>
      </c>
      <c r="U607" t="s">
        <v>4570</v>
      </c>
      <c r="V607" t="s">
        <v>4496</v>
      </c>
      <c r="W607" t="s">
        <v>4570</v>
      </c>
      <c r="X607" t="s">
        <v>5808</v>
      </c>
      <c r="Y607" t="s">
        <v>5809</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5011</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5762</v>
      </c>
      <c r="BG607" t="s">
        <v>5767</v>
      </c>
      <c r="BH607" t="s">
        <v>5764</v>
      </c>
      <c r="BI607" t="s">
        <v>195</v>
      </c>
      <c r="BJ607" t="s">
        <v>195</v>
      </c>
      <c r="BK607" t="s">
        <v>3776</v>
      </c>
      <c r="BL607" t="s">
        <v>5810</v>
      </c>
      <c r="BM607" t="s">
        <v>4949</v>
      </c>
      <c r="BN607" t="s">
        <v>5121</v>
      </c>
      <c r="BO607" t="s">
        <v>4950</v>
      </c>
      <c r="BP607" s="440" t="str">
        <f t="shared" si="9"/>
        <v>WA.2378.EBA.962.201.B.522151</v>
      </c>
    </row>
    <row r="608" spans="1:68">
      <c r="A608" t="s">
        <v>4935</v>
      </c>
      <c r="B608" t="s">
        <v>4936</v>
      </c>
      <c r="C608" t="s">
        <v>4937</v>
      </c>
      <c r="D608" t="s">
        <v>3795</v>
      </c>
      <c r="E608" t="s">
        <v>197</v>
      </c>
      <c r="F608" t="s">
        <v>3812</v>
      </c>
      <c r="G608" t="s">
        <v>820</v>
      </c>
      <c r="H608" t="s">
        <v>4938</v>
      </c>
      <c r="I608">
        <v>9</v>
      </c>
      <c r="J608" t="s">
        <v>5469</v>
      </c>
      <c r="K608">
        <v>1</v>
      </c>
      <c r="L608" t="s">
        <v>1295</v>
      </c>
      <c r="M608" t="s">
        <v>8</v>
      </c>
      <c r="N608" t="s">
        <v>142</v>
      </c>
      <c r="O608" t="s">
        <v>510</v>
      </c>
      <c r="P608" t="s">
        <v>8</v>
      </c>
      <c r="Q608" t="s">
        <v>4570</v>
      </c>
      <c r="R608" t="s">
        <v>4940</v>
      </c>
      <c r="S608" t="s">
        <v>195</v>
      </c>
      <c r="T608" t="s">
        <v>4570</v>
      </c>
      <c r="U608" t="s">
        <v>4570</v>
      </c>
      <c r="V608" t="s">
        <v>4496</v>
      </c>
      <c r="W608" t="s">
        <v>4570</v>
      </c>
      <c r="X608" t="s">
        <v>5811</v>
      </c>
      <c r="Y608" t="s">
        <v>5812</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4943</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5762</v>
      </c>
      <c r="BG608" t="s">
        <v>5763</v>
      </c>
      <c r="BH608" t="s">
        <v>5764</v>
      </c>
      <c r="BI608" t="s">
        <v>195</v>
      </c>
      <c r="BJ608" t="s">
        <v>195</v>
      </c>
      <c r="BK608" t="s">
        <v>3777</v>
      </c>
      <c r="BL608" t="s">
        <v>5813</v>
      </c>
      <c r="BM608" t="s">
        <v>4949</v>
      </c>
      <c r="BN608" t="s">
        <v>5186</v>
      </c>
      <c r="BO608" t="s">
        <v>4950</v>
      </c>
      <c r="BP608" s="440" t="str">
        <f t="shared" si="9"/>
        <v>WA.2378.EBA.962.201.A.524111</v>
      </c>
    </row>
    <row r="609" spans="1:68">
      <c r="A609" t="s">
        <v>4935</v>
      </c>
      <c r="B609" t="s">
        <v>4936</v>
      </c>
      <c r="C609" t="s">
        <v>4937</v>
      </c>
      <c r="D609" t="s">
        <v>3795</v>
      </c>
      <c r="E609" t="s">
        <v>197</v>
      </c>
      <c r="F609" t="s">
        <v>3812</v>
      </c>
      <c r="G609" t="s">
        <v>820</v>
      </c>
      <c r="H609" t="s">
        <v>4938</v>
      </c>
      <c r="I609">
        <v>9</v>
      </c>
      <c r="J609" t="s">
        <v>5469</v>
      </c>
      <c r="K609">
        <v>1</v>
      </c>
      <c r="L609" t="s">
        <v>1295</v>
      </c>
      <c r="M609" t="s">
        <v>508</v>
      </c>
      <c r="N609" t="s">
        <v>139</v>
      </c>
      <c r="O609" t="s">
        <v>510</v>
      </c>
      <c r="P609" t="s">
        <v>8</v>
      </c>
      <c r="Q609" t="s">
        <v>4570</v>
      </c>
      <c r="R609" t="s">
        <v>4940</v>
      </c>
      <c r="S609" t="s">
        <v>195</v>
      </c>
      <c r="T609" t="s">
        <v>4570</v>
      </c>
      <c r="U609" t="s">
        <v>4570</v>
      </c>
      <c r="V609" t="s">
        <v>4496</v>
      </c>
      <c r="W609" t="s">
        <v>4570</v>
      </c>
      <c r="X609" t="s">
        <v>5814</v>
      </c>
      <c r="Y609" t="s">
        <v>5815</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4943</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5762</v>
      </c>
      <c r="BG609" t="s">
        <v>5767</v>
      </c>
      <c r="BH609" t="s">
        <v>5764</v>
      </c>
      <c r="BI609" t="s">
        <v>195</v>
      </c>
      <c r="BJ609" t="s">
        <v>195</v>
      </c>
      <c r="BK609" t="s">
        <v>3777</v>
      </c>
      <c r="BL609" t="s">
        <v>5816</v>
      </c>
      <c r="BM609" t="s">
        <v>4949</v>
      </c>
      <c r="BN609" t="s">
        <v>5186</v>
      </c>
      <c r="BO609" t="s">
        <v>4950</v>
      </c>
      <c r="BP609" s="440" t="str">
        <f t="shared" si="9"/>
        <v>WA.2378.EBA.962.201.B.524111</v>
      </c>
    </row>
    <row r="610" spans="1:68">
      <c r="A610" t="s">
        <v>4935</v>
      </c>
      <c r="B610" t="s">
        <v>4936</v>
      </c>
      <c r="C610" t="s">
        <v>4937</v>
      </c>
      <c r="D610" t="s">
        <v>3795</v>
      </c>
      <c r="E610" t="s">
        <v>197</v>
      </c>
      <c r="F610" t="s">
        <v>3812</v>
      </c>
      <c r="G610" t="s">
        <v>820</v>
      </c>
      <c r="H610" t="s">
        <v>4938</v>
      </c>
      <c r="I610">
        <v>9</v>
      </c>
      <c r="J610" t="s">
        <v>5469</v>
      </c>
      <c r="K610">
        <v>1</v>
      </c>
      <c r="L610" t="s">
        <v>1295</v>
      </c>
      <c r="M610" t="s">
        <v>509</v>
      </c>
      <c r="N610" t="s">
        <v>140</v>
      </c>
      <c r="O610" t="s">
        <v>510</v>
      </c>
      <c r="P610" t="s">
        <v>8</v>
      </c>
      <c r="Q610" t="s">
        <v>4570</v>
      </c>
      <c r="R610" t="s">
        <v>4940</v>
      </c>
      <c r="S610" t="s">
        <v>195</v>
      </c>
      <c r="T610" t="s">
        <v>4570</v>
      </c>
      <c r="U610" t="s">
        <v>4570</v>
      </c>
      <c r="V610" t="s">
        <v>4496</v>
      </c>
      <c r="W610" t="s">
        <v>4570</v>
      </c>
      <c r="X610" t="s">
        <v>5817</v>
      </c>
      <c r="Y610" t="s">
        <v>5818</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4943</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5762</v>
      </c>
      <c r="BG610" t="s">
        <v>5819</v>
      </c>
      <c r="BH610" t="s">
        <v>5764</v>
      </c>
      <c r="BI610" t="s">
        <v>195</v>
      </c>
      <c r="BJ610" t="s">
        <v>195</v>
      </c>
      <c r="BK610" t="s">
        <v>3777</v>
      </c>
      <c r="BL610" t="s">
        <v>5820</v>
      </c>
      <c r="BM610" t="s">
        <v>4949</v>
      </c>
      <c r="BN610" t="s">
        <v>5186</v>
      </c>
      <c r="BO610" t="s">
        <v>4950</v>
      </c>
      <c r="BP610" s="440" t="str">
        <f t="shared" si="9"/>
        <v>WA.2378.EBA.962.201.C.524111</v>
      </c>
    </row>
    <row r="611" spans="1:68">
      <c r="A611" t="s">
        <v>4935</v>
      </c>
      <c r="B611" t="s">
        <v>4936</v>
      </c>
      <c r="C611" t="s">
        <v>4937</v>
      </c>
      <c r="D611" t="s">
        <v>3795</v>
      </c>
      <c r="E611" t="s">
        <v>197</v>
      </c>
      <c r="F611" t="s">
        <v>3812</v>
      </c>
      <c r="G611" t="s">
        <v>820</v>
      </c>
      <c r="H611" t="s">
        <v>4938</v>
      </c>
      <c r="I611">
        <v>9</v>
      </c>
      <c r="J611" t="s">
        <v>5469</v>
      </c>
      <c r="K611">
        <v>1</v>
      </c>
      <c r="L611" t="s">
        <v>1295</v>
      </c>
      <c r="M611" t="s">
        <v>566</v>
      </c>
      <c r="N611" t="s">
        <v>141</v>
      </c>
      <c r="O611" t="s">
        <v>510</v>
      </c>
      <c r="P611" t="s">
        <v>8</v>
      </c>
      <c r="Q611" t="s">
        <v>4570</v>
      </c>
      <c r="R611" t="s">
        <v>4940</v>
      </c>
      <c r="S611" t="s">
        <v>195</v>
      </c>
      <c r="T611" t="s">
        <v>4570</v>
      </c>
      <c r="U611" t="s">
        <v>4570</v>
      </c>
      <c r="V611" t="s">
        <v>4496</v>
      </c>
      <c r="W611" t="s">
        <v>4570</v>
      </c>
      <c r="X611" t="s">
        <v>5821</v>
      </c>
      <c r="Y611" t="s">
        <v>5822</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4943</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5762</v>
      </c>
      <c r="BG611" t="s">
        <v>5773</v>
      </c>
      <c r="BH611" t="s">
        <v>5764</v>
      </c>
      <c r="BI611" t="s">
        <v>195</v>
      </c>
      <c r="BJ611" t="s">
        <v>195</v>
      </c>
      <c r="BK611" t="s">
        <v>3777</v>
      </c>
      <c r="BL611" t="s">
        <v>5823</v>
      </c>
      <c r="BM611" t="s">
        <v>4949</v>
      </c>
      <c r="BN611" t="s">
        <v>5186</v>
      </c>
      <c r="BO611" t="s">
        <v>4950</v>
      </c>
      <c r="BP611" s="440" t="str">
        <f t="shared" si="9"/>
        <v>WA.2378.EBA.962.201.F.524111</v>
      </c>
    </row>
    <row r="612" spans="1:68">
      <c r="A612" t="s">
        <v>5010</v>
      </c>
      <c r="B612" t="s">
        <v>4936</v>
      </c>
      <c r="C612" t="s">
        <v>4937</v>
      </c>
      <c r="D612" t="s">
        <v>3795</v>
      </c>
      <c r="E612" t="s">
        <v>197</v>
      </c>
      <c r="F612" t="s">
        <v>3812</v>
      </c>
      <c r="G612" t="s">
        <v>820</v>
      </c>
      <c r="H612" t="s">
        <v>4938</v>
      </c>
      <c r="I612">
        <v>9</v>
      </c>
      <c r="J612" t="s">
        <v>5469</v>
      </c>
      <c r="K612">
        <v>1</v>
      </c>
      <c r="L612" t="s">
        <v>1295</v>
      </c>
      <c r="M612" t="s">
        <v>8</v>
      </c>
      <c r="N612" t="s">
        <v>142</v>
      </c>
      <c r="O612" t="s">
        <v>510</v>
      </c>
      <c r="P612" t="s">
        <v>8</v>
      </c>
      <c r="Q612" t="s">
        <v>4570</v>
      </c>
      <c r="R612" t="s">
        <v>4940</v>
      </c>
      <c r="S612" t="s">
        <v>195</v>
      </c>
      <c r="T612" t="s">
        <v>4570</v>
      </c>
      <c r="U612" t="s">
        <v>4570</v>
      </c>
      <c r="V612" t="s">
        <v>4496</v>
      </c>
      <c r="W612" t="s">
        <v>4570</v>
      </c>
      <c r="X612" t="s">
        <v>5811</v>
      </c>
      <c r="Y612" t="s">
        <v>5812</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5011</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5762</v>
      </c>
      <c r="BG612" t="s">
        <v>5763</v>
      </c>
      <c r="BH612" t="s">
        <v>5764</v>
      </c>
      <c r="BI612" t="s">
        <v>195</v>
      </c>
      <c r="BJ612" t="s">
        <v>195</v>
      </c>
      <c r="BK612" t="s">
        <v>3777</v>
      </c>
      <c r="BL612" t="s">
        <v>5813</v>
      </c>
      <c r="BM612" t="s">
        <v>4949</v>
      </c>
      <c r="BN612" t="s">
        <v>5186</v>
      </c>
      <c r="BO612" t="s">
        <v>4950</v>
      </c>
      <c r="BP612" s="440" t="str">
        <f t="shared" si="9"/>
        <v>WA.2378.EBA.962.201.A.524111</v>
      </c>
    </row>
    <row r="613" spans="1:68">
      <c r="A613" t="s">
        <v>5010</v>
      </c>
      <c r="B613" t="s">
        <v>4936</v>
      </c>
      <c r="C613" t="s">
        <v>4937</v>
      </c>
      <c r="D613" t="s">
        <v>3795</v>
      </c>
      <c r="E613" t="s">
        <v>197</v>
      </c>
      <c r="F613" t="s">
        <v>3812</v>
      </c>
      <c r="G613" t="s">
        <v>820</v>
      </c>
      <c r="H613" t="s">
        <v>4938</v>
      </c>
      <c r="I613">
        <v>9</v>
      </c>
      <c r="J613" t="s">
        <v>5469</v>
      </c>
      <c r="K613">
        <v>1</v>
      </c>
      <c r="L613" t="s">
        <v>1295</v>
      </c>
      <c r="M613" t="s">
        <v>508</v>
      </c>
      <c r="N613" t="s">
        <v>139</v>
      </c>
      <c r="O613" t="s">
        <v>510</v>
      </c>
      <c r="P613" t="s">
        <v>8</v>
      </c>
      <c r="Q613" t="s">
        <v>4570</v>
      </c>
      <c r="R613" t="s">
        <v>4940</v>
      </c>
      <c r="S613" t="s">
        <v>195</v>
      </c>
      <c r="T613" t="s">
        <v>4570</v>
      </c>
      <c r="U613" t="s">
        <v>4570</v>
      </c>
      <c r="V613" t="s">
        <v>4496</v>
      </c>
      <c r="W613" t="s">
        <v>4570</v>
      </c>
      <c r="X613" t="s">
        <v>5814</v>
      </c>
      <c r="Y613" t="s">
        <v>5815</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5011</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5762</v>
      </c>
      <c r="BG613" t="s">
        <v>5767</v>
      </c>
      <c r="BH613" t="s">
        <v>5764</v>
      </c>
      <c r="BI613" t="s">
        <v>195</v>
      </c>
      <c r="BJ613" t="s">
        <v>195</v>
      </c>
      <c r="BK613" t="s">
        <v>3777</v>
      </c>
      <c r="BL613" t="s">
        <v>5816</v>
      </c>
      <c r="BM613" t="s">
        <v>4949</v>
      </c>
      <c r="BN613" t="s">
        <v>5186</v>
      </c>
      <c r="BO613" t="s">
        <v>4950</v>
      </c>
      <c r="BP613" s="440" t="str">
        <f t="shared" si="9"/>
        <v>WA.2378.EBA.962.201.B.524111</v>
      </c>
    </row>
    <row r="614" spans="1:68">
      <c r="A614" t="s">
        <v>5010</v>
      </c>
      <c r="B614" t="s">
        <v>4936</v>
      </c>
      <c r="C614" t="s">
        <v>4937</v>
      </c>
      <c r="D614" t="s">
        <v>3795</v>
      </c>
      <c r="E614" t="s">
        <v>197</v>
      </c>
      <c r="F614" t="s">
        <v>3812</v>
      </c>
      <c r="G614" t="s">
        <v>820</v>
      </c>
      <c r="H614" t="s">
        <v>4938</v>
      </c>
      <c r="I614">
        <v>9</v>
      </c>
      <c r="J614" t="s">
        <v>5469</v>
      </c>
      <c r="K614">
        <v>1</v>
      </c>
      <c r="L614" t="s">
        <v>1295</v>
      </c>
      <c r="M614" t="s">
        <v>509</v>
      </c>
      <c r="N614" t="s">
        <v>140</v>
      </c>
      <c r="O614" t="s">
        <v>510</v>
      </c>
      <c r="P614" t="s">
        <v>8</v>
      </c>
      <c r="Q614" t="s">
        <v>4570</v>
      </c>
      <c r="R614" t="s">
        <v>4940</v>
      </c>
      <c r="S614" t="s">
        <v>195</v>
      </c>
      <c r="T614" t="s">
        <v>4570</v>
      </c>
      <c r="U614" t="s">
        <v>4570</v>
      </c>
      <c r="V614" t="s">
        <v>4496</v>
      </c>
      <c r="W614" t="s">
        <v>4570</v>
      </c>
      <c r="X614" t="s">
        <v>5817</v>
      </c>
      <c r="Y614" t="s">
        <v>5818</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5011</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5762</v>
      </c>
      <c r="BG614" t="s">
        <v>5819</v>
      </c>
      <c r="BH614" t="s">
        <v>5764</v>
      </c>
      <c r="BI614" t="s">
        <v>195</v>
      </c>
      <c r="BJ614" t="s">
        <v>195</v>
      </c>
      <c r="BK614" t="s">
        <v>3777</v>
      </c>
      <c r="BL614" t="s">
        <v>5820</v>
      </c>
      <c r="BM614" t="s">
        <v>4949</v>
      </c>
      <c r="BN614" t="s">
        <v>5186</v>
      </c>
      <c r="BO614" t="s">
        <v>4950</v>
      </c>
      <c r="BP614" s="440" t="str">
        <f t="shared" si="9"/>
        <v>WA.2378.EBA.962.201.C.524111</v>
      </c>
    </row>
    <row r="615" spans="1:68">
      <c r="A615" t="s">
        <v>5010</v>
      </c>
      <c r="B615" t="s">
        <v>4936</v>
      </c>
      <c r="C615" t="s">
        <v>4937</v>
      </c>
      <c r="D615" t="s">
        <v>3795</v>
      </c>
      <c r="E615" t="s">
        <v>197</v>
      </c>
      <c r="F615" t="s">
        <v>3812</v>
      </c>
      <c r="G615" t="s">
        <v>820</v>
      </c>
      <c r="H615" t="s">
        <v>4938</v>
      </c>
      <c r="I615">
        <v>9</v>
      </c>
      <c r="J615" t="s">
        <v>5469</v>
      </c>
      <c r="K615">
        <v>1</v>
      </c>
      <c r="L615" t="s">
        <v>1295</v>
      </c>
      <c r="M615" t="s">
        <v>566</v>
      </c>
      <c r="N615" t="s">
        <v>141</v>
      </c>
      <c r="O615" t="s">
        <v>510</v>
      </c>
      <c r="P615" t="s">
        <v>8</v>
      </c>
      <c r="Q615" t="s">
        <v>4570</v>
      </c>
      <c r="R615" t="s">
        <v>4940</v>
      </c>
      <c r="S615" t="s">
        <v>195</v>
      </c>
      <c r="T615" t="s">
        <v>4570</v>
      </c>
      <c r="U615" t="s">
        <v>4570</v>
      </c>
      <c r="V615" t="s">
        <v>4496</v>
      </c>
      <c r="W615" t="s">
        <v>4570</v>
      </c>
      <c r="X615" t="s">
        <v>5821</v>
      </c>
      <c r="Y615" t="s">
        <v>5822</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5011</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5762</v>
      </c>
      <c r="BG615" t="s">
        <v>5773</v>
      </c>
      <c r="BH615" t="s">
        <v>5764</v>
      </c>
      <c r="BI615" t="s">
        <v>195</v>
      </c>
      <c r="BJ615" t="s">
        <v>195</v>
      </c>
      <c r="BK615" t="s">
        <v>3777</v>
      </c>
      <c r="BL615" t="s">
        <v>5823</v>
      </c>
      <c r="BM615" t="s">
        <v>4949</v>
      </c>
      <c r="BN615" t="s">
        <v>5186</v>
      </c>
      <c r="BO615" t="s">
        <v>4950</v>
      </c>
      <c r="BP615" s="440" t="str">
        <f t="shared" si="9"/>
        <v>WA.2378.EBA.962.201.F.524111</v>
      </c>
    </row>
    <row r="616" spans="1:68">
      <c r="A616" t="s">
        <v>4935</v>
      </c>
      <c r="B616" t="s">
        <v>4936</v>
      </c>
      <c r="C616" t="s">
        <v>4937</v>
      </c>
      <c r="D616" t="s">
        <v>3795</v>
      </c>
      <c r="E616" t="s">
        <v>197</v>
      </c>
      <c r="F616" t="s">
        <v>3842</v>
      </c>
      <c r="G616" t="s">
        <v>2445</v>
      </c>
      <c r="H616" t="s">
        <v>4938</v>
      </c>
      <c r="I616">
        <v>5</v>
      </c>
      <c r="J616" t="s">
        <v>5054</v>
      </c>
      <c r="K616">
        <v>2</v>
      </c>
      <c r="L616" t="s">
        <v>1295</v>
      </c>
      <c r="M616" t="s">
        <v>8</v>
      </c>
      <c r="N616" t="s">
        <v>168</v>
      </c>
      <c r="O616" t="s">
        <v>510</v>
      </c>
      <c r="P616" t="s">
        <v>8</v>
      </c>
      <c r="Q616" t="s">
        <v>4570</v>
      </c>
      <c r="R616" t="s">
        <v>4940</v>
      </c>
      <c r="S616" t="s">
        <v>195</v>
      </c>
      <c r="T616" t="s">
        <v>4570</v>
      </c>
      <c r="U616" t="s">
        <v>4570</v>
      </c>
      <c r="V616" t="s">
        <v>4496</v>
      </c>
      <c r="W616" t="s">
        <v>4570</v>
      </c>
      <c r="X616" t="s">
        <v>5824</v>
      </c>
      <c r="Y616" t="s">
        <v>5825</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4943</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5778</v>
      </c>
      <c r="BG616" t="s">
        <v>5779</v>
      </c>
      <c r="BH616" t="s">
        <v>5764</v>
      </c>
      <c r="BI616" t="s">
        <v>195</v>
      </c>
      <c r="BJ616" t="s">
        <v>195</v>
      </c>
      <c r="BK616" t="s">
        <v>3777</v>
      </c>
      <c r="BL616" t="s">
        <v>5826</v>
      </c>
      <c r="BM616" t="s">
        <v>4949</v>
      </c>
      <c r="BN616" t="s">
        <v>5186</v>
      </c>
      <c r="BO616" t="s">
        <v>4950</v>
      </c>
      <c r="BP616" s="440" t="str">
        <f t="shared" si="9"/>
        <v>WA.2378.EBD.953.201.A.524111</v>
      </c>
    </row>
    <row r="617" spans="1:68">
      <c r="A617" t="s">
        <v>4935</v>
      </c>
      <c r="B617" t="s">
        <v>4936</v>
      </c>
      <c r="C617" t="s">
        <v>4937</v>
      </c>
      <c r="D617" t="s">
        <v>3795</v>
      </c>
      <c r="E617" t="s">
        <v>197</v>
      </c>
      <c r="F617" t="s">
        <v>3842</v>
      </c>
      <c r="G617" t="s">
        <v>2445</v>
      </c>
      <c r="H617" t="s">
        <v>4938</v>
      </c>
      <c r="I617">
        <v>5</v>
      </c>
      <c r="J617" t="s">
        <v>5047</v>
      </c>
      <c r="K617">
        <v>1</v>
      </c>
      <c r="L617" t="s">
        <v>1295</v>
      </c>
      <c r="M617" t="s">
        <v>508</v>
      </c>
      <c r="N617" t="s">
        <v>138</v>
      </c>
      <c r="O617" t="s">
        <v>510</v>
      </c>
      <c r="P617" t="s">
        <v>8</v>
      </c>
      <c r="Q617" t="s">
        <v>4570</v>
      </c>
      <c r="R617" t="s">
        <v>4940</v>
      </c>
      <c r="S617" t="s">
        <v>195</v>
      </c>
      <c r="T617" t="s">
        <v>4570</v>
      </c>
      <c r="U617" t="s">
        <v>4570</v>
      </c>
      <c r="V617" t="s">
        <v>4496</v>
      </c>
      <c r="W617" t="s">
        <v>4570</v>
      </c>
      <c r="X617" t="s">
        <v>5827</v>
      </c>
      <c r="Y617" t="s">
        <v>5828</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4943</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5796</v>
      </c>
      <c r="BG617" t="s">
        <v>5797</v>
      </c>
      <c r="BH617" t="s">
        <v>5764</v>
      </c>
      <c r="BI617" t="s">
        <v>195</v>
      </c>
      <c r="BJ617" t="s">
        <v>195</v>
      </c>
      <c r="BK617" t="s">
        <v>3777</v>
      </c>
      <c r="BL617" t="s">
        <v>5829</v>
      </c>
      <c r="BM617" t="s">
        <v>4949</v>
      </c>
      <c r="BN617" t="s">
        <v>5186</v>
      </c>
      <c r="BO617" t="s">
        <v>4950</v>
      </c>
      <c r="BP617" s="440" t="str">
        <f t="shared" si="9"/>
        <v>WA.2378.EBD.955.201.B.524111</v>
      </c>
    </row>
    <row r="618" spans="1:68">
      <c r="A618" t="s">
        <v>4935</v>
      </c>
      <c r="B618" t="s">
        <v>4936</v>
      </c>
      <c r="C618" t="s">
        <v>4937</v>
      </c>
      <c r="D618" t="s">
        <v>3795</v>
      </c>
      <c r="E618" t="s">
        <v>197</v>
      </c>
      <c r="F618" t="s">
        <v>3842</v>
      </c>
      <c r="G618" t="s">
        <v>2445</v>
      </c>
      <c r="H618" t="s">
        <v>4938</v>
      </c>
      <c r="I618">
        <v>5</v>
      </c>
      <c r="J618" t="s">
        <v>5047</v>
      </c>
      <c r="K618">
        <v>1</v>
      </c>
      <c r="L618" t="s">
        <v>1295</v>
      </c>
      <c r="M618" t="s">
        <v>508</v>
      </c>
      <c r="N618" t="s">
        <v>138</v>
      </c>
      <c r="O618" t="s">
        <v>510</v>
      </c>
      <c r="P618" t="s">
        <v>8</v>
      </c>
      <c r="Q618" t="s">
        <v>4570</v>
      </c>
      <c r="R618" t="s">
        <v>4940</v>
      </c>
      <c r="S618" t="s">
        <v>195</v>
      </c>
      <c r="T618" t="s">
        <v>4570</v>
      </c>
      <c r="U618" t="s">
        <v>4570</v>
      </c>
      <c r="V618" t="s">
        <v>4951</v>
      </c>
      <c r="W618" t="s">
        <v>4496</v>
      </c>
      <c r="X618" t="s">
        <v>5830</v>
      </c>
      <c r="Y618" t="s">
        <v>5831</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4943</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5796</v>
      </c>
      <c r="BG618" t="s">
        <v>5797</v>
      </c>
      <c r="BH618" t="s">
        <v>5764</v>
      </c>
      <c r="BI618" t="s">
        <v>195</v>
      </c>
      <c r="BJ618" t="s">
        <v>195</v>
      </c>
      <c r="BK618" t="s">
        <v>3777</v>
      </c>
      <c r="BL618" t="s">
        <v>5832</v>
      </c>
      <c r="BM618" t="s">
        <v>4949</v>
      </c>
      <c r="BN618" t="s">
        <v>5186</v>
      </c>
      <c r="BO618" t="s">
        <v>4950</v>
      </c>
      <c r="BP618" s="440" t="str">
        <f t="shared" si="9"/>
        <v>WA.2378.EBD.955.201.B.524111</v>
      </c>
    </row>
    <row r="619" spans="1:68">
      <c r="A619" t="s">
        <v>4935</v>
      </c>
      <c r="B619" t="s">
        <v>4936</v>
      </c>
      <c r="C619" t="s">
        <v>4937</v>
      </c>
      <c r="D619" t="s">
        <v>3795</v>
      </c>
      <c r="E619" t="s">
        <v>197</v>
      </c>
      <c r="F619" t="s">
        <v>3842</v>
      </c>
      <c r="G619" t="s">
        <v>2445</v>
      </c>
      <c r="H619" t="s">
        <v>4938</v>
      </c>
      <c r="I619">
        <v>5</v>
      </c>
      <c r="J619" t="s">
        <v>5047</v>
      </c>
      <c r="K619">
        <v>1</v>
      </c>
      <c r="L619" t="s">
        <v>1295</v>
      </c>
      <c r="M619" t="s">
        <v>511</v>
      </c>
      <c r="N619" t="s">
        <v>3290</v>
      </c>
      <c r="O619" t="s">
        <v>510</v>
      </c>
      <c r="P619" t="s">
        <v>8</v>
      </c>
      <c r="Q619" t="s">
        <v>4570</v>
      </c>
      <c r="R619" t="s">
        <v>4940</v>
      </c>
      <c r="S619" t="s">
        <v>195</v>
      </c>
      <c r="T619" t="s">
        <v>4570</v>
      </c>
      <c r="U619" t="s">
        <v>4570</v>
      </c>
      <c r="V619" t="s">
        <v>4496</v>
      </c>
      <c r="W619" t="s">
        <v>4570</v>
      </c>
      <c r="X619" t="s">
        <v>5833</v>
      </c>
      <c r="Y619" t="s">
        <v>5834</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4943</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5796</v>
      </c>
      <c r="BG619" t="s">
        <v>5806</v>
      </c>
      <c r="BH619" t="s">
        <v>5764</v>
      </c>
      <c r="BI619" t="s">
        <v>195</v>
      </c>
      <c r="BJ619" t="s">
        <v>195</v>
      </c>
      <c r="BK619" t="s">
        <v>3777</v>
      </c>
      <c r="BL619" t="s">
        <v>5835</v>
      </c>
      <c r="BM619" t="s">
        <v>4949</v>
      </c>
      <c r="BN619" t="s">
        <v>5186</v>
      </c>
      <c r="BO619" t="s">
        <v>4950</v>
      </c>
      <c r="BP619" s="440" t="str">
        <f t="shared" si="9"/>
        <v>WA.2378.EBD.955.201.D.524111</v>
      </c>
    </row>
    <row r="620" spans="1:68">
      <c r="A620" t="s">
        <v>5010</v>
      </c>
      <c r="B620" t="s">
        <v>4936</v>
      </c>
      <c r="C620" t="s">
        <v>4937</v>
      </c>
      <c r="D620" t="s">
        <v>3795</v>
      </c>
      <c r="E620" t="s">
        <v>197</v>
      </c>
      <c r="F620" t="s">
        <v>3842</v>
      </c>
      <c r="G620" t="s">
        <v>2445</v>
      </c>
      <c r="H620" t="s">
        <v>4938</v>
      </c>
      <c r="I620">
        <v>5</v>
      </c>
      <c r="J620" t="s">
        <v>5054</v>
      </c>
      <c r="K620">
        <v>2</v>
      </c>
      <c r="L620" t="s">
        <v>1295</v>
      </c>
      <c r="M620" t="s">
        <v>8</v>
      </c>
      <c r="N620" t="s">
        <v>168</v>
      </c>
      <c r="O620" t="s">
        <v>510</v>
      </c>
      <c r="P620" t="s">
        <v>8</v>
      </c>
      <c r="Q620" t="s">
        <v>4570</v>
      </c>
      <c r="R620" t="s">
        <v>4940</v>
      </c>
      <c r="S620" t="s">
        <v>195</v>
      </c>
      <c r="T620" t="s">
        <v>4570</v>
      </c>
      <c r="U620" t="s">
        <v>4570</v>
      </c>
      <c r="V620" t="s">
        <v>4496</v>
      </c>
      <c r="W620" t="s">
        <v>4570</v>
      </c>
      <c r="X620" t="s">
        <v>5824</v>
      </c>
      <c r="Y620" t="s">
        <v>5825</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5011</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5778</v>
      </c>
      <c r="BG620" t="s">
        <v>5779</v>
      </c>
      <c r="BH620" t="s">
        <v>5764</v>
      </c>
      <c r="BI620" t="s">
        <v>195</v>
      </c>
      <c r="BJ620" t="s">
        <v>195</v>
      </c>
      <c r="BK620" t="s">
        <v>3777</v>
      </c>
      <c r="BL620" t="s">
        <v>5826</v>
      </c>
      <c r="BM620" t="s">
        <v>4949</v>
      </c>
      <c r="BN620" t="s">
        <v>5186</v>
      </c>
      <c r="BO620" t="s">
        <v>4950</v>
      </c>
      <c r="BP620" s="440" t="str">
        <f t="shared" si="9"/>
        <v>WA.2378.EBD.953.201.A.524111</v>
      </c>
    </row>
    <row r="621" spans="1:68">
      <c r="A621" t="s">
        <v>5010</v>
      </c>
      <c r="B621" t="s">
        <v>4936</v>
      </c>
      <c r="C621" t="s">
        <v>4937</v>
      </c>
      <c r="D621" t="s">
        <v>3795</v>
      </c>
      <c r="E621" t="s">
        <v>197</v>
      </c>
      <c r="F621" t="s">
        <v>3842</v>
      </c>
      <c r="G621" t="s">
        <v>2445</v>
      </c>
      <c r="H621" t="s">
        <v>4938</v>
      </c>
      <c r="I621">
        <v>5</v>
      </c>
      <c r="J621" t="s">
        <v>5047</v>
      </c>
      <c r="K621">
        <v>1</v>
      </c>
      <c r="L621" t="s">
        <v>1295</v>
      </c>
      <c r="M621" t="s">
        <v>508</v>
      </c>
      <c r="N621" t="s">
        <v>138</v>
      </c>
      <c r="O621" t="s">
        <v>510</v>
      </c>
      <c r="P621" t="s">
        <v>8</v>
      </c>
      <c r="Q621" t="s">
        <v>4570</v>
      </c>
      <c r="R621" t="s">
        <v>4940</v>
      </c>
      <c r="S621" t="s">
        <v>195</v>
      </c>
      <c r="T621" t="s">
        <v>4570</v>
      </c>
      <c r="U621" t="s">
        <v>4570</v>
      </c>
      <c r="V621" t="s">
        <v>4496</v>
      </c>
      <c r="W621" t="s">
        <v>4570</v>
      </c>
      <c r="X621" t="s">
        <v>5827</v>
      </c>
      <c r="Y621" t="s">
        <v>5828</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5011</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5796</v>
      </c>
      <c r="BG621" t="s">
        <v>5797</v>
      </c>
      <c r="BH621" t="s">
        <v>5764</v>
      </c>
      <c r="BI621" t="s">
        <v>195</v>
      </c>
      <c r="BJ621" t="s">
        <v>195</v>
      </c>
      <c r="BK621" t="s">
        <v>3777</v>
      </c>
      <c r="BL621" t="s">
        <v>5829</v>
      </c>
      <c r="BM621" t="s">
        <v>4949</v>
      </c>
      <c r="BN621" t="s">
        <v>5186</v>
      </c>
      <c r="BO621" t="s">
        <v>4950</v>
      </c>
      <c r="BP621" s="440" t="str">
        <f t="shared" si="9"/>
        <v>WA.2378.EBD.955.201.B.524111</v>
      </c>
    </row>
    <row r="622" spans="1:68">
      <c r="A622" t="s">
        <v>5010</v>
      </c>
      <c r="B622" t="s">
        <v>4936</v>
      </c>
      <c r="C622" t="s">
        <v>4937</v>
      </c>
      <c r="D622" t="s">
        <v>3795</v>
      </c>
      <c r="E622" t="s">
        <v>197</v>
      </c>
      <c r="F622" t="s">
        <v>3842</v>
      </c>
      <c r="G622" t="s">
        <v>2445</v>
      </c>
      <c r="H622" t="s">
        <v>4938</v>
      </c>
      <c r="I622">
        <v>5</v>
      </c>
      <c r="J622" t="s">
        <v>5047</v>
      </c>
      <c r="K622">
        <v>1</v>
      </c>
      <c r="L622" t="s">
        <v>1295</v>
      </c>
      <c r="M622" t="s">
        <v>508</v>
      </c>
      <c r="N622" t="s">
        <v>138</v>
      </c>
      <c r="O622" t="s">
        <v>510</v>
      </c>
      <c r="P622" t="s">
        <v>8</v>
      </c>
      <c r="Q622" t="s">
        <v>4570</v>
      </c>
      <c r="R622" t="s">
        <v>4940</v>
      </c>
      <c r="S622" t="s">
        <v>195</v>
      </c>
      <c r="T622" t="s">
        <v>4570</v>
      </c>
      <c r="U622" t="s">
        <v>4570</v>
      </c>
      <c r="V622" t="s">
        <v>4951</v>
      </c>
      <c r="W622" t="s">
        <v>4496</v>
      </c>
      <c r="X622" t="s">
        <v>5830</v>
      </c>
      <c r="Y622" t="s">
        <v>5831</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5011</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5796</v>
      </c>
      <c r="BG622" t="s">
        <v>5797</v>
      </c>
      <c r="BH622" t="s">
        <v>5764</v>
      </c>
      <c r="BI622" t="s">
        <v>195</v>
      </c>
      <c r="BJ622" t="s">
        <v>195</v>
      </c>
      <c r="BK622" t="s">
        <v>3777</v>
      </c>
      <c r="BL622" t="s">
        <v>5832</v>
      </c>
      <c r="BM622" t="s">
        <v>4949</v>
      </c>
      <c r="BN622" t="s">
        <v>5186</v>
      </c>
      <c r="BO622" t="s">
        <v>4950</v>
      </c>
      <c r="BP622" s="440" t="str">
        <f t="shared" si="9"/>
        <v>WA.2378.EBD.955.201.B.524111</v>
      </c>
    </row>
    <row r="623" spans="1:68">
      <c r="A623" t="s">
        <v>5010</v>
      </c>
      <c r="B623" t="s">
        <v>4936</v>
      </c>
      <c r="C623" t="s">
        <v>4937</v>
      </c>
      <c r="D623" t="s">
        <v>3795</v>
      </c>
      <c r="E623" t="s">
        <v>197</v>
      </c>
      <c r="F623" t="s">
        <v>3842</v>
      </c>
      <c r="G623" t="s">
        <v>2445</v>
      </c>
      <c r="H623" t="s">
        <v>4938</v>
      </c>
      <c r="I623">
        <v>5</v>
      </c>
      <c r="J623" t="s">
        <v>5047</v>
      </c>
      <c r="K623">
        <v>1</v>
      </c>
      <c r="L623" t="s">
        <v>1295</v>
      </c>
      <c r="M623" t="s">
        <v>511</v>
      </c>
      <c r="N623" t="s">
        <v>3290</v>
      </c>
      <c r="O623" t="s">
        <v>510</v>
      </c>
      <c r="P623" t="s">
        <v>8</v>
      </c>
      <c r="Q623" t="s">
        <v>4570</v>
      </c>
      <c r="R623" t="s">
        <v>4940</v>
      </c>
      <c r="S623" t="s">
        <v>195</v>
      </c>
      <c r="T623" t="s">
        <v>4570</v>
      </c>
      <c r="U623" t="s">
        <v>4570</v>
      </c>
      <c r="V623" t="s">
        <v>4496</v>
      </c>
      <c r="W623" t="s">
        <v>4570</v>
      </c>
      <c r="X623" t="s">
        <v>5833</v>
      </c>
      <c r="Y623" t="s">
        <v>5834</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5011</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5796</v>
      </c>
      <c r="BG623" t="s">
        <v>5806</v>
      </c>
      <c r="BH623" t="s">
        <v>5764</v>
      </c>
      <c r="BI623" t="s">
        <v>195</v>
      </c>
      <c r="BJ623" t="s">
        <v>195</v>
      </c>
      <c r="BK623" t="s">
        <v>3777</v>
      </c>
      <c r="BL623" t="s">
        <v>5835</v>
      </c>
      <c r="BM623" t="s">
        <v>4949</v>
      </c>
      <c r="BN623" t="s">
        <v>5186</v>
      </c>
      <c r="BO623" t="s">
        <v>4950</v>
      </c>
      <c r="BP623" s="440" t="str">
        <f t="shared" si="9"/>
        <v>WA.2378.EBD.955.201.D.524111</v>
      </c>
    </row>
    <row r="624" spans="1:68">
      <c r="A624" t="s">
        <v>4935</v>
      </c>
      <c r="B624" t="s">
        <v>4936</v>
      </c>
      <c r="C624" t="s">
        <v>4937</v>
      </c>
      <c r="D624" t="s">
        <v>3795</v>
      </c>
      <c r="E624" t="s">
        <v>197</v>
      </c>
      <c r="F624" t="s">
        <v>3812</v>
      </c>
      <c r="G624" t="s">
        <v>820</v>
      </c>
      <c r="H624" t="s">
        <v>4938</v>
      </c>
      <c r="I624">
        <v>9</v>
      </c>
      <c r="J624" t="s">
        <v>5469</v>
      </c>
      <c r="K624">
        <v>1</v>
      </c>
      <c r="L624" t="s">
        <v>1295</v>
      </c>
      <c r="M624" t="s">
        <v>566</v>
      </c>
      <c r="N624" t="s">
        <v>141</v>
      </c>
      <c r="O624" t="s">
        <v>512</v>
      </c>
      <c r="P624" t="s">
        <v>8</v>
      </c>
      <c r="Q624" t="s">
        <v>4570</v>
      </c>
      <c r="R624" t="s">
        <v>4940</v>
      </c>
      <c r="S624" t="s">
        <v>195</v>
      </c>
      <c r="T624" t="s">
        <v>4570</v>
      </c>
      <c r="U624" t="s">
        <v>4570</v>
      </c>
      <c r="V624" t="s">
        <v>4496</v>
      </c>
      <c r="W624" t="s">
        <v>4570</v>
      </c>
      <c r="X624" t="s">
        <v>5836</v>
      </c>
      <c r="Y624" t="s">
        <v>5837</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4943</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5762</v>
      </c>
      <c r="BG624" t="s">
        <v>5773</v>
      </c>
      <c r="BH624" t="s">
        <v>5764</v>
      </c>
      <c r="BI624" t="s">
        <v>195</v>
      </c>
      <c r="BJ624" t="s">
        <v>195</v>
      </c>
      <c r="BK624" t="s">
        <v>3821</v>
      </c>
      <c r="BL624" t="s">
        <v>5838</v>
      </c>
      <c r="BM624" t="s">
        <v>4949</v>
      </c>
      <c r="BN624" t="s">
        <v>5439</v>
      </c>
      <c r="BO624" t="s">
        <v>5620</v>
      </c>
      <c r="BP624" s="440" t="str">
        <f t="shared" si="9"/>
        <v>WA.2378.EBA.962.201.F.521241</v>
      </c>
    </row>
    <row r="625" spans="1:68">
      <c r="A625" t="s">
        <v>5010</v>
      </c>
      <c r="B625" t="s">
        <v>4936</v>
      </c>
      <c r="C625" t="s">
        <v>4937</v>
      </c>
      <c r="D625" t="s">
        <v>3795</v>
      </c>
      <c r="E625" t="s">
        <v>197</v>
      </c>
      <c r="F625" t="s">
        <v>3812</v>
      </c>
      <c r="G625" t="s">
        <v>820</v>
      </c>
      <c r="H625" t="s">
        <v>4938</v>
      </c>
      <c r="I625">
        <v>9</v>
      </c>
      <c r="J625" t="s">
        <v>5469</v>
      </c>
      <c r="K625">
        <v>1</v>
      </c>
      <c r="L625" t="s">
        <v>1295</v>
      </c>
      <c r="M625" t="s">
        <v>566</v>
      </c>
      <c r="N625" t="s">
        <v>141</v>
      </c>
      <c r="O625" t="s">
        <v>512</v>
      </c>
      <c r="P625" t="s">
        <v>8</v>
      </c>
      <c r="Q625" t="s">
        <v>4570</v>
      </c>
      <c r="R625" t="s">
        <v>4940</v>
      </c>
      <c r="S625" t="s">
        <v>195</v>
      </c>
      <c r="T625" t="s">
        <v>4570</v>
      </c>
      <c r="U625" t="s">
        <v>4570</v>
      </c>
      <c r="V625" t="s">
        <v>4496</v>
      </c>
      <c r="W625" t="s">
        <v>4570</v>
      </c>
      <c r="X625" t="s">
        <v>5836</v>
      </c>
      <c r="Y625" t="s">
        <v>5837</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5011</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5762</v>
      </c>
      <c r="BG625" t="s">
        <v>5773</v>
      </c>
      <c r="BH625" t="s">
        <v>5764</v>
      </c>
      <c r="BI625" t="s">
        <v>195</v>
      </c>
      <c r="BJ625" t="s">
        <v>195</v>
      </c>
      <c r="BK625" t="s">
        <v>3821</v>
      </c>
      <c r="BL625" t="s">
        <v>5838</v>
      </c>
      <c r="BM625" t="s">
        <v>4949</v>
      </c>
      <c r="BN625" t="s">
        <v>5439</v>
      </c>
      <c r="BO625" t="s">
        <v>5620</v>
      </c>
      <c r="BP625" s="440" t="str">
        <f t="shared" si="9"/>
        <v>WA.2378.EBA.962.201.F.521241</v>
      </c>
    </row>
    <row r="626" spans="1:68">
      <c r="A626" t="s">
        <v>4935</v>
      </c>
      <c r="B626" t="s">
        <v>4936</v>
      </c>
      <c r="C626" t="s">
        <v>4937</v>
      </c>
      <c r="D626" t="s">
        <v>3795</v>
      </c>
      <c r="E626" t="s">
        <v>197</v>
      </c>
      <c r="F626" t="s">
        <v>3812</v>
      </c>
      <c r="G626" t="s">
        <v>820</v>
      </c>
      <c r="H626" t="s">
        <v>4938</v>
      </c>
      <c r="I626">
        <v>9</v>
      </c>
      <c r="J626" t="s">
        <v>5469</v>
      </c>
      <c r="K626">
        <v>1</v>
      </c>
      <c r="L626" t="s">
        <v>1295</v>
      </c>
      <c r="M626" t="s">
        <v>566</v>
      </c>
      <c r="N626" t="s">
        <v>141</v>
      </c>
      <c r="O626" t="s">
        <v>515</v>
      </c>
      <c r="P626" t="s">
        <v>8</v>
      </c>
      <c r="Q626" t="s">
        <v>4570</v>
      </c>
      <c r="R626" t="s">
        <v>4940</v>
      </c>
      <c r="S626" t="s">
        <v>195</v>
      </c>
      <c r="T626" t="s">
        <v>4570</v>
      </c>
      <c r="U626" t="s">
        <v>4570</v>
      </c>
      <c r="V626" t="s">
        <v>4496</v>
      </c>
      <c r="W626" t="s">
        <v>4570</v>
      </c>
      <c r="X626" t="s">
        <v>5839</v>
      </c>
      <c r="Y626" t="s">
        <v>5840</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4943</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5762</v>
      </c>
      <c r="BG626" t="s">
        <v>5773</v>
      </c>
      <c r="BH626" t="s">
        <v>5764</v>
      </c>
      <c r="BI626" t="s">
        <v>195</v>
      </c>
      <c r="BJ626" t="s">
        <v>195</v>
      </c>
      <c r="BK626" t="s">
        <v>3778</v>
      </c>
      <c r="BL626" t="s">
        <v>5841</v>
      </c>
      <c r="BM626" t="s">
        <v>4949</v>
      </c>
      <c r="BN626" t="s">
        <v>5121</v>
      </c>
      <c r="BO626" t="s">
        <v>5620</v>
      </c>
      <c r="BP626" s="440" t="str">
        <f t="shared" si="9"/>
        <v>WA.2378.EBA.962.201.F.522192</v>
      </c>
    </row>
    <row r="627" spans="1:68">
      <c r="A627" t="s">
        <v>5010</v>
      </c>
      <c r="B627" t="s">
        <v>4936</v>
      </c>
      <c r="C627" t="s">
        <v>4937</v>
      </c>
      <c r="D627" t="s">
        <v>3795</v>
      </c>
      <c r="E627" t="s">
        <v>197</v>
      </c>
      <c r="F627" t="s">
        <v>3812</v>
      </c>
      <c r="G627" t="s">
        <v>820</v>
      </c>
      <c r="H627" t="s">
        <v>4938</v>
      </c>
      <c r="I627">
        <v>9</v>
      </c>
      <c r="J627" t="s">
        <v>5469</v>
      </c>
      <c r="K627">
        <v>1</v>
      </c>
      <c r="L627" t="s">
        <v>1295</v>
      </c>
      <c r="M627" t="s">
        <v>566</v>
      </c>
      <c r="N627" t="s">
        <v>141</v>
      </c>
      <c r="O627" t="s">
        <v>515</v>
      </c>
      <c r="P627" t="s">
        <v>8</v>
      </c>
      <c r="Q627" t="s">
        <v>4570</v>
      </c>
      <c r="R627" t="s">
        <v>4940</v>
      </c>
      <c r="S627" t="s">
        <v>195</v>
      </c>
      <c r="T627" t="s">
        <v>4570</v>
      </c>
      <c r="U627" t="s">
        <v>4570</v>
      </c>
      <c r="V627" t="s">
        <v>4496</v>
      </c>
      <c r="W627" t="s">
        <v>4570</v>
      </c>
      <c r="X627" t="s">
        <v>5839</v>
      </c>
      <c r="Y627" t="s">
        <v>5840</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5011</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5762</v>
      </c>
      <c r="BG627" t="s">
        <v>5773</v>
      </c>
      <c r="BH627" t="s">
        <v>5764</v>
      </c>
      <c r="BI627" t="s">
        <v>195</v>
      </c>
      <c r="BJ627" t="s">
        <v>195</v>
      </c>
      <c r="BK627" t="s">
        <v>3778</v>
      </c>
      <c r="BL627" t="s">
        <v>5841</v>
      </c>
      <c r="BM627" t="s">
        <v>4949</v>
      </c>
      <c r="BN627" t="s">
        <v>5121</v>
      </c>
      <c r="BO627" t="s">
        <v>5620</v>
      </c>
      <c r="BP627" s="440" t="str">
        <f t="shared" si="9"/>
        <v>WA.2378.EBA.962.201.F.522192</v>
      </c>
    </row>
    <row r="628" spans="1:68">
      <c r="A628" t="s">
        <v>4935</v>
      </c>
      <c r="B628" t="s">
        <v>4936</v>
      </c>
      <c r="C628" t="s">
        <v>4937</v>
      </c>
      <c r="D628" t="s">
        <v>3795</v>
      </c>
      <c r="E628" t="s">
        <v>197</v>
      </c>
      <c r="F628" t="s">
        <v>3842</v>
      </c>
      <c r="G628" t="s">
        <v>2445</v>
      </c>
      <c r="H628" t="s">
        <v>4938</v>
      </c>
      <c r="I628">
        <v>5</v>
      </c>
      <c r="J628" t="s">
        <v>5054</v>
      </c>
      <c r="K628">
        <v>2</v>
      </c>
      <c r="L628" t="s">
        <v>1295</v>
      </c>
      <c r="M628" t="s">
        <v>8</v>
      </c>
      <c r="N628" t="s">
        <v>168</v>
      </c>
      <c r="O628" t="s">
        <v>515</v>
      </c>
      <c r="P628" t="s">
        <v>8</v>
      </c>
      <c r="Q628" t="s">
        <v>4570</v>
      </c>
      <c r="R628" t="s">
        <v>4940</v>
      </c>
      <c r="S628" t="s">
        <v>195</v>
      </c>
      <c r="T628" t="s">
        <v>4570</v>
      </c>
      <c r="U628" t="s">
        <v>4570</v>
      </c>
      <c r="V628" t="s">
        <v>4496</v>
      </c>
      <c r="W628" t="s">
        <v>4570</v>
      </c>
      <c r="X628" t="s">
        <v>5842</v>
      </c>
      <c r="Y628" t="s">
        <v>5843</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4943</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5778</v>
      </c>
      <c r="BG628" t="s">
        <v>5779</v>
      </c>
      <c r="BH628" t="s">
        <v>5764</v>
      </c>
      <c r="BI628" t="s">
        <v>195</v>
      </c>
      <c r="BJ628" t="s">
        <v>195</v>
      </c>
      <c r="BK628" t="s">
        <v>3778</v>
      </c>
      <c r="BL628" t="s">
        <v>5844</v>
      </c>
      <c r="BM628" t="s">
        <v>4949</v>
      </c>
      <c r="BN628" t="s">
        <v>5121</v>
      </c>
      <c r="BO628" t="s">
        <v>5620</v>
      </c>
      <c r="BP628" s="440" t="str">
        <f t="shared" si="9"/>
        <v>WA.2378.EBD.953.201.A.522192</v>
      </c>
    </row>
    <row r="629" spans="1:68">
      <c r="A629" t="s">
        <v>5010</v>
      </c>
      <c r="B629" t="s">
        <v>4936</v>
      </c>
      <c r="C629" t="s">
        <v>4937</v>
      </c>
      <c r="D629" t="s">
        <v>3795</v>
      </c>
      <c r="E629" t="s">
        <v>197</v>
      </c>
      <c r="F629" t="s">
        <v>3842</v>
      </c>
      <c r="G629" t="s">
        <v>2445</v>
      </c>
      <c r="H629" t="s">
        <v>4938</v>
      </c>
      <c r="I629">
        <v>5</v>
      </c>
      <c r="J629" t="s">
        <v>5054</v>
      </c>
      <c r="K629">
        <v>2</v>
      </c>
      <c r="L629" t="s">
        <v>1295</v>
      </c>
      <c r="M629" t="s">
        <v>8</v>
      </c>
      <c r="N629" t="s">
        <v>168</v>
      </c>
      <c r="O629" t="s">
        <v>515</v>
      </c>
      <c r="P629" t="s">
        <v>8</v>
      </c>
      <c r="Q629" t="s">
        <v>4570</v>
      </c>
      <c r="R629" t="s">
        <v>4940</v>
      </c>
      <c r="S629" t="s">
        <v>195</v>
      </c>
      <c r="T629" t="s">
        <v>4570</v>
      </c>
      <c r="U629" t="s">
        <v>4570</v>
      </c>
      <c r="V629" t="s">
        <v>4496</v>
      </c>
      <c r="W629" t="s">
        <v>4570</v>
      </c>
      <c r="X629" t="s">
        <v>5842</v>
      </c>
      <c r="Y629" t="s">
        <v>5843</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5011</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5778</v>
      </c>
      <c r="BG629" t="s">
        <v>5779</v>
      </c>
      <c r="BH629" t="s">
        <v>5764</v>
      </c>
      <c r="BI629" t="s">
        <v>195</v>
      </c>
      <c r="BJ629" t="s">
        <v>195</v>
      </c>
      <c r="BK629" t="s">
        <v>3778</v>
      </c>
      <c r="BL629" t="s">
        <v>5844</v>
      </c>
      <c r="BM629" t="s">
        <v>4949</v>
      </c>
      <c r="BN629" t="s">
        <v>5121</v>
      </c>
      <c r="BO629" t="s">
        <v>5620</v>
      </c>
      <c r="BP629" s="440" t="str">
        <f t="shared" si="9"/>
        <v>WA.2378.EBD.953.201.A.522192</v>
      </c>
    </row>
    <row r="630" spans="1:68">
      <c r="A630" t="s">
        <v>4935</v>
      </c>
      <c r="B630" t="s">
        <v>4936</v>
      </c>
      <c r="C630" t="s">
        <v>4937</v>
      </c>
      <c r="D630" t="s">
        <v>3795</v>
      </c>
      <c r="E630" t="s">
        <v>197</v>
      </c>
      <c r="F630" t="s">
        <v>3812</v>
      </c>
      <c r="G630" t="s">
        <v>820</v>
      </c>
      <c r="H630" t="s">
        <v>4938</v>
      </c>
      <c r="I630">
        <v>9</v>
      </c>
      <c r="J630" t="s">
        <v>5469</v>
      </c>
      <c r="K630">
        <v>1</v>
      </c>
      <c r="L630" t="s">
        <v>1295</v>
      </c>
      <c r="M630" t="s">
        <v>8</v>
      </c>
      <c r="N630" t="s">
        <v>142</v>
      </c>
      <c r="O630" t="s">
        <v>530</v>
      </c>
      <c r="P630" t="s">
        <v>8</v>
      </c>
      <c r="Q630" t="s">
        <v>4570</v>
      </c>
      <c r="R630" t="s">
        <v>4940</v>
      </c>
      <c r="S630" t="s">
        <v>195</v>
      </c>
      <c r="T630" t="s">
        <v>4570</v>
      </c>
      <c r="U630" t="s">
        <v>4570</v>
      </c>
      <c r="V630" t="s">
        <v>4496</v>
      </c>
      <c r="W630" t="s">
        <v>4570</v>
      </c>
      <c r="X630" t="s">
        <v>5845</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4943</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5762</v>
      </c>
      <c r="BG630" t="s">
        <v>5763</v>
      </c>
      <c r="BH630" t="s">
        <v>5764</v>
      </c>
      <c r="BI630" t="s">
        <v>195</v>
      </c>
      <c r="BJ630" t="s">
        <v>195</v>
      </c>
      <c r="BK630" t="s">
        <v>3791</v>
      </c>
      <c r="BL630" t="s">
        <v>5049</v>
      </c>
      <c r="BM630" t="s">
        <v>4949</v>
      </c>
      <c r="BN630" t="s">
        <v>5444</v>
      </c>
      <c r="BO630" t="s">
        <v>4950</v>
      </c>
      <c r="BP630" s="440" t="str">
        <f t="shared" si="9"/>
        <v>WA.2378.EBA.962.201.A.521811</v>
      </c>
    </row>
    <row r="631" spans="1:68">
      <c r="A631" t="s">
        <v>4935</v>
      </c>
      <c r="B631" t="s">
        <v>4936</v>
      </c>
      <c r="C631" t="s">
        <v>4937</v>
      </c>
      <c r="D631" t="s">
        <v>3795</v>
      </c>
      <c r="E631" t="s">
        <v>197</v>
      </c>
      <c r="F631" t="s">
        <v>3812</v>
      </c>
      <c r="G631" t="s">
        <v>820</v>
      </c>
      <c r="H631" t="s">
        <v>4938</v>
      </c>
      <c r="I631">
        <v>9</v>
      </c>
      <c r="J631" t="s">
        <v>5469</v>
      </c>
      <c r="K631">
        <v>1</v>
      </c>
      <c r="L631" t="s">
        <v>1295</v>
      </c>
      <c r="M631" t="s">
        <v>8</v>
      </c>
      <c r="N631" t="s">
        <v>142</v>
      </c>
      <c r="O631" t="s">
        <v>530</v>
      </c>
      <c r="P631" t="s">
        <v>8</v>
      </c>
      <c r="Q631" t="s">
        <v>4570</v>
      </c>
      <c r="R631" t="s">
        <v>4940</v>
      </c>
      <c r="S631" t="s">
        <v>195</v>
      </c>
      <c r="T631" t="s">
        <v>4570</v>
      </c>
      <c r="U631" t="s">
        <v>4570</v>
      </c>
      <c r="V631" t="s">
        <v>4951</v>
      </c>
      <c r="W631" t="s">
        <v>4496</v>
      </c>
      <c r="X631" t="s">
        <v>5846</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4943</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5762</v>
      </c>
      <c r="BG631" t="s">
        <v>5763</v>
      </c>
      <c r="BH631" t="s">
        <v>5764</v>
      </c>
      <c r="BI631" t="s">
        <v>195</v>
      </c>
      <c r="BJ631" t="s">
        <v>195</v>
      </c>
      <c r="BK631" t="s">
        <v>3791</v>
      </c>
      <c r="BL631" t="s">
        <v>5450</v>
      </c>
      <c r="BM631" t="s">
        <v>4949</v>
      </c>
      <c r="BN631" t="s">
        <v>5444</v>
      </c>
      <c r="BO631" t="s">
        <v>4950</v>
      </c>
      <c r="BP631" s="440" t="str">
        <f t="shared" si="9"/>
        <v>WA.2378.EBA.962.201.A.521811</v>
      </c>
    </row>
    <row r="632" spans="1:68">
      <c r="A632" t="s">
        <v>5010</v>
      </c>
      <c r="B632" t="s">
        <v>4936</v>
      </c>
      <c r="C632" t="s">
        <v>4937</v>
      </c>
      <c r="D632" t="s">
        <v>3795</v>
      </c>
      <c r="E632" t="s">
        <v>197</v>
      </c>
      <c r="F632" t="s">
        <v>3812</v>
      </c>
      <c r="G632" t="s">
        <v>820</v>
      </c>
      <c r="H632" t="s">
        <v>4938</v>
      </c>
      <c r="I632">
        <v>9</v>
      </c>
      <c r="J632" t="s">
        <v>5469</v>
      </c>
      <c r="K632">
        <v>1</v>
      </c>
      <c r="L632" t="s">
        <v>1295</v>
      </c>
      <c r="M632" t="s">
        <v>8</v>
      </c>
      <c r="N632" t="s">
        <v>142</v>
      </c>
      <c r="O632" t="s">
        <v>530</v>
      </c>
      <c r="P632" t="s">
        <v>8</v>
      </c>
      <c r="Q632" t="s">
        <v>4570</v>
      </c>
      <c r="R632" t="s">
        <v>4940</v>
      </c>
      <c r="S632" t="s">
        <v>195</v>
      </c>
      <c r="T632" t="s">
        <v>4570</v>
      </c>
      <c r="U632" t="s">
        <v>4570</v>
      </c>
      <c r="V632" t="s">
        <v>4496</v>
      </c>
      <c r="W632" t="s">
        <v>4570</v>
      </c>
      <c r="X632" t="s">
        <v>5845</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5011</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5762</v>
      </c>
      <c r="BG632" t="s">
        <v>5763</v>
      </c>
      <c r="BH632" t="s">
        <v>5764</v>
      </c>
      <c r="BI632" t="s">
        <v>195</v>
      </c>
      <c r="BJ632" t="s">
        <v>195</v>
      </c>
      <c r="BK632" t="s">
        <v>3791</v>
      </c>
      <c r="BL632" t="s">
        <v>5049</v>
      </c>
      <c r="BM632" t="s">
        <v>4949</v>
      </c>
      <c r="BN632" t="s">
        <v>5444</v>
      </c>
      <c r="BO632" t="s">
        <v>4950</v>
      </c>
      <c r="BP632" s="440" t="str">
        <f t="shared" si="9"/>
        <v>WA.2378.EBA.962.201.A.521811</v>
      </c>
    </row>
    <row r="633" spans="1:68">
      <c r="A633" t="s">
        <v>5010</v>
      </c>
      <c r="B633" t="s">
        <v>4936</v>
      </c>
      <c r="C633" t="s">
        <v>4937</v>
      </c>
      <c r="D633" t="s">
        <v>3795</v>
      </c>
      <c r="E633" t="s">
        <v>197</v>
      </c>
      <c r="F633" t="s">
        <v>3812</v>
      </c>
      <c r="G633" t="s">
        <v>820</v>
      </c>
      <c r="H633" t="s">
        <v>4938</v>
      </c>
      <c r="I633">
        <v>9</v>
      </c>
      <c r="J633" t="s">
        <v>5469</v>
      </c>
      <c r="K633">
        <v>1</v>
      </c>
      <c r="L633" t="s">
        <v>1295</v>
      </c>
      <c r="M633" t="s">
        <v>8</v>
      </c>
      <c r="N633" t="s">
        <v>142</v>
      </c>
      <c r="O633" t="s">
        <v>530</v>
      </c>
      <c r="P633" t="s">
        <v>8</v>
      </c>
      <c r="Q633" t="s">
        <v>4570</v>
      </c>
      <c r="R633" t="s">
        <v>4940</v>
      </c>
      <c r="S633" t="s">
        <v>195</v>
      </c>
      <c r="T633" t="s">
        <v>4570</v>
      </c>
      <c r="U633" t="s">
        <v>4570</v>
      </c>
      <c r="V633" t="s">
        <v>4951</v>
      </c>
      <c r="W633" t="s">
        <v>4496</v>
      </c>
      <c r="X633" t="s">
        <v>5846</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5011</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5762</v>
      </c>
      <c r="BG633" t="s">
        <v>5763</v>
      </c>
      <c r="BH633" t="s">
        <v>5764</v>
      </c>
      <c r="BI633" t="s">
        <v>195</v>
      </c>
      <c r="BJ633" t="s">
        <v>195</v>
      </c>
      <c r="BK633" t="s">
        <v>3791</v>
      </c>
      <c r="BL633" t="s">
        <v>5450</v>
      </c>
      <c r="BM633" t="s">
        <v>4949</v>
      </c>
      <c r="BN633" t="s">
        <v>5444</v>
      </c>
      <c r="BO633" t="s">
        <v>4950</v>
      </c>
      <c r="BP633" s="440" t="str">
        <f t="shared" si="9"/>
        <v>WA.2378.EBA.962.201.A.521811</v>
      </c>
    </row>
    <row r="634" spans="1:68">
      <c r="A634" t="s">
        <v>4935</v>
      </c>
      <c r="B634" t="s">
        <v>4936</v>
      </c>
      <c r="C634" t="s">
        <v>4937</v>
      </c>
      <c r="D634" t="s">
        <v>3795</v>
      </c>
      <c r="E634" t="s">
        <v>197</v>
      </c>
      <c r="F634" t="s">
        <v>3807</v>
      </c>
      <c r="G634" t="s">
        <v>799</v>
      </c>
      <c r="H634" t="s">
        <v>4938</v>
      </c>
      <c r="I634">
        <v>1</v>
      </c>
      <c r="J634" t="s">
        <v>501</v>
      </c>
      <c r="K634">
        <v>1</v>
      </c>
      <c r="L634" t="s">
        <v>805</v>
      </c>
      <c r="M634" t="s">
        <v>8</v>
      </c>
      <c r="N634" t="s">
        <v>807</v>
      </c>
      <c r="O634" t="s">
        <v>521</v>
      </c>
      <c r="P634" t="s">
        <v>8</v>
      </c>
      <c r="Q634" t="s">
        <v>4570</v>
      </c>
      <c r="R634" t="s">
        <v>4940</v>
      </c>
      <c r="S634" t="s">
        <v>195</v>
      </c>
      <c r="T634" t="s">
        <v>4570</v>
      </c>
      <c r="U634" t="s">
        <v>4570</v>
      </c>
      <c r="V634" t="s">
        <v>4496</v>
      </c>
      <c r="W634" t="s">
        <v>4570</v>
      </c>
      <c r="X634" t="s">
        <v>5847</v>
      </c>
      <c r="Y634" t="s">
        <v>5848</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4943</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5849</v>
      </c>
      <c r="BF634" t="s">
        <v>5850</v>
      </c>
      <c r="BG634" t="s">
        <v>5851</v>
      </c>
      <c r="BH634" t="s">
        <v>4947</v>
      </c>
      <c r="BI634" t="s">
        <v>195</v>
      </c>
      <c r="BJ634" t="s">
        <v>195</v>
      </c>
      <c r="BK634" t="s">
        <v>3780</v>
      </c>
      <c r="BL634" t="s">
        <v>5852</v>
      </c>
      <c r="BM634" t="s">
        <v>3881</v>
      </c>
      <c r="BN634" t="s">
        <v>4409</v>
      </c>
      <c r="BO634" t="s">
        <v>4950</v>
      </c>
      <c r="BP634" s="440" t="str">
        <f t="shared" si="9"/>
        <v>WA.2378.CAN.001.101.A.532111</v>
      </c>
    </row>
    <row r="635" spans="1:68">
      <c r="A635" t="s">
        <v>5010</v>
      </c>
      <c r="B635" t="s">
        <v>4936</v>
      </c>
      <c r="C635" t="s">
        <v>4937</v>
      </c>
      <c r="D635" t="s">
        <v>3795</v>
      </c>
      <c r="E635" t="s">
        <v>197</v>
      </c>
      <c r="F635" t="s">
        <v>3807</v>
      </c>
      <c r="G635" t="s">
        <v>799</v>
      </c>
      <c r="H635" t="s">
        <v>4938</v>
      </c>
      <c r="I635">
        <v>1</v>
      </c>
      <c r="J635" t="s">
        <v>501</v>
      </c>
      <c r="K635">
        <v>1</v>
      </c>
      <c r="L635" t="s">
        <v>805</v>
      </c>
      <c r="M635" t="s">
        <v>8</v>
      </c>
      <c r="N635" t="s">
        <v>807</v>
      </c>
      <c r="O635" t="s">
        <v>521</v>
      </c>
      <c r="P635" t="s">
        <v>8</v>
      </c>
      <c r="Q635" t="s">
        <v>4570</v>
      </c>
      <c r="R635" t="s">
        <v>4940</v>
      </c>
      <c r="S635" t="s">
        <v>195</v>
      </c>
      <c r="T635" t="s">
        <v>4570</v>
      </c>
      <c r="U635" t="s">
        <v>4570</v>
      </c>
      <c r="V635" t="s">
        <v>4496</v>
      </c>
      <c r="W635" t="s">
        <v>4570</v>
      </c>
      <c r="X635" t="s">
        <v>5847</v>
      </c>
      <c r="Y635" t="s">
        <v>5848</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5011</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5849</v>
      </c>
      <c r="BF635" t="s">
        <v>5850</v>
      </c>
      <c r="BG635" t="s">
        <v>5851</v>
      </c>
      <c r="BH635" t="s">
        <v>4947</v>
      </c>
      <c r="BI635" t="s">
        <v>195</v>
      </c>
      <c r="BJ635" t="s">
        <v>195</v>
      </c>
      <c r="BK635" t="s">
        <v>3780</v>
      </c>
      <c r="BL635" t="s">
        <v>5852</v>
      </c>
      <c r="BM635" t="s">
        <v>3881</v>
      </c>
      <c r="BN635" t="s">
        <v>4409</v>
      </c>
      <c r="BO635" t="s">
        <v>4950</v>
      </c>
      <c r="BP635" s="440" t="str">
        <f t="shared" si="9"/>
        <v>WA.2378.CAN.001.101.A.532111</v>
      </c>
    </row>
    <row r="636" spans="1:68">
      <c r="A636" t="s">
        <v>4935</v>
      </c>
      <c r="B636" t="s">
        <v>4936</v>
      </c>
      <c r="C636" t="s">
        <v>4937</v>
      </c>
      <c r="D636" t="s">
        <v>3795</v>
      </c>
      <c r="E636" t="s">
        <v>197</v>
      </c>
      <c r="F636" t="s">
        <v>3837</v>
      </c>
      <c r="G636" t="s">
        <v>2248</v>
      </c>
      <c r="H636" t="s">
        <v>4938</v>
      </c>
      <c r="I636">
        <v>2</v>
      </c>
      <c r="J636" t="s">
        <v>5853</v>
      </c>
      <c r="K636">
        <v>1</v>
      </c>
      <c r="L636" t="s">
        <v>1098</v>
      </c>
      <c r="M636" t="s">
        <v>8</v>
      </c>
      <c r="N636" t="s">
        <v>2262</v>
      </c>
      <c r="O636" t="s">
        <v>521</v>
      </c>
      <c r="P636" t="s">
        <v>8</v>
      </c>
      <c r="Q636" t="s">
        <v>4570</v>
      </c>
      <c r="R636" t="s">
        <v>4940</v>
      </c>
      <c r="S636" t="s">
        <v>195</v>
      </c>
      <c r="T636" t="s">
        <v>4570</v>
      </c>
      <c r="U636" t="s">
        <v>4570</v>
      </c>
      <c r="V636" t="s">
        <v>4496</v>
      </c>
      <c r="W636" t="s">
        <v>4570</v>
      </c>
      <c r="X636" t="s">
        <v>5854</v>
      </c>
      <c r="Y636" t="s">
        <v>5855</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4943</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5856</v>
      </c>
      <c r="BG636" t="s">
        <v>5857</v>
      </c>
      <c r="BH636" t="s">
        <v>4947</v>
      </c>
      <c r="BI636" t="s">
        <v>195</v>
      </c>
      <c r="BJ636" t="s">
        <v>195</v>
      </c>
      <c r="BK636" t="s">
        <v>3780</v>
      </c>
      <c r="BL636" t="s">
        <v>5858</v>
      </c>
      <c r="BM636" t="s">
        <v>3881</v>
      </c>
      <c r="BN636" t="s">
        <v>4409</v>
      </c>
      <c r="BO636" t="s">
        <v>4950</v>
      </c>
      <c r="BP636" s="440" t="str">
        <f t="shared" si="9"/>
        <v>WA.2378.EBB.951.103.A.532111</v>
      </c>
    </row>
    <row r="637" spans="1:68">
      <c r="A637" t="s">
        <v>4935</v>
      </c>
      <c r="B637" t="s">
        <v>4936</v>
      </c>
      <c r="C637" t="s">
        <v>4937</v>
      </c>
      <c r="D637" t="s">
        <v>3795</v>
      </c>
      <c r="E637" t="s">
        <v>197</v>
      </c>
      <c r="F637" t="s">
        <v>3837</v>
      </c>
      <c r="G637" t="s">
        <v>2248</v>
      </c>
      <c r="H637" t="s">
        <v>4938</v>
      </c>
      <c r="I637">
        <v>2</v>
      </c>
      <c r="J637" t="s">
        <v>5853</v>
      </c>
      <c r="K637">
        <v>1</v>
      </c>
      <c r="L637" t="s">
        <v>1098</v>
      </c>
      <c r="M637" t="s">
        <v>8</v>
      </c>
      <c r="N637" t="s">
        <v>2262</v>
      </c>
      <c r="O637" t="s">
        <v>521</v>
      </c>
      <c r="P637" t="s">
        <v>8</v>
      </c>
      <c r="Q637" t="s">
        <v>4570</v>
      </c>
      <c r="R637" t="s">
        <v>4940</v>
      </c>
      <c r="S637" t="s">
        <v>195</v>
      </c>
      <c r="T637" t="s">
        <v>4570</v>
      </c>
      <c r="U637" t="s">
        <v>4570</v>
      </c>
      <c r="V637" t="s">
        <v>4951</v>
      </c>
      <c r="W637" t="s">
        <v>4496</v>
      </c>
      <c r="X637" t="s">
        <v>5859</v>
      </c>
      <c r="Y637" t="s">
        <v>5860</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4943</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5856</v>
      </c>
      <c r="BG637" t="s">
        <v>5857</v>
      </c>
      <c r="BH637" t="s">
        <v>4947</v>
      </c>
      <c r="BI637" t="s">
        <v>195</v>
      </c>
      <c r="BJ637" t="s">
        <v>195</v>
      </c>
      <c r="BK637" t="s">
        <v>3780</v>
      </c>
      <c r="BL637" t="s">
        <v>5861</v>
      </c>
      <c r="BM637" t="s">
        <v>3881</v>
      </c>
      <c r="BN637" t="s">
        <v>4409</v>
      </c>
      <c r="BO637" t="s">
        <v>4950</v>
      </c>
      <c r="BP637" s="440" t="str">
        <f t="shared" si="9"/>
        <v>WA.2378.EBB.951.103.A.532111</v>
      </c>
    </row>
    <row r="638" spans="1:68">
      <c r="A638" t="s">
        <v>5010</v>
      </c>
      <c r="B638" t="s">
        <v>4936</v>
      </c>
      <c r="C638" t="s">
        <v>4937</v>
      </c>
      <c r="D638" t="s">
        <v>3795</v>
      </c>
      <c r="E638" t="s">
        <v>197</v>
      </c>
      <c r="F638" t="s">
        <v>3837</v>
      </c>
      <c r="G638" t="s">
        <v>2248</v>
      </c>
      <c r="H638" t="s">
        <v>4938</v>
      </c>
      <c r="I638">
        <v>2</v>
      </c>
      <c r="J638" t="s">
        <v>5853</v>
      </c>
      <c r="K638">
        <v>1</v>
      </c>
      <c r="L638" t="s">
        <v>1098</v>
      </c>
      <c r="M638" t="s">
        <v>8</v>
      </c>
      <c r="N638" t="s">
        <v>2262</v>
      </c>
      <c r="O638" t="s">
        <v>521</v>
      </c>
      <c r="P638" t="s">
        <v>8</v>
      </c>
      <c r="Q638" t="s">
        <v>4570</v>
      </c>
      <c r="R638" t="s">
        <v>4940</v>
      </c>
      <c r="S638" t="s">
        <v>195</v>
      </c>
      <c r="T638" t="s">
        <v>4570</v>
      </c>
      <c r="U638" t="s">
        <v>4570</v>
      </c>
      <c r="V638" t="s">
        <v>4496</v>
      </c>
      <c r="W638" t="s">
        <v>4570</v>
      </c>
      <c r="X638" t="s">
        <v>5859</v>
      </c>
      <c r="Y638" t="s">
        <v>5862</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5011</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5856</v>
      </c>
      <c r="BG638" t="s">
        <v>5857</v>
      </c>
      <c r="BH638" t="s">
        <v>4947</v>
      </c>
      <c r="BI638" t="s">
        <v>195</v>
      </c>
      <c r="BJ638" t="s">
        <v>195</v>
      </c>
      <c r="BK638" t="s">
        <v>3780</v>
      </c>
      <c r="BL638" t="s">
        <v>5863</v>
      </c>
      <c r="BM638" t="s">
        <v>3881</v>
      </c>
      <c r="BN638" t="s">
        <v>4409</v>
      </c>
      <c r="BO638" t="s">
        <v>4950</v>
      </c>
      <c r="BP638" s="440" t="str">
        <f t="shared" si="9"/>
        <v>WA.2378.EBB.951.103.A.532111</v>
      </c>
    </row>
    <row r="639" spans="1:68">
      <c r="A639" t="s">
        <v>4935</v>
      </c>
      <c r="B639" t="s">
        <v>4936</v>
      </c>
      <c r="C639" t="s">
        <v>4937</v>
      </c>
      <c r="D639" t="s">
        <v>3795</v>
      </c>
      <c r="E639" t="s">
        <v>197</v>
      </c>
      <c r="F639" t="s">
        <v>3837</v>
      </c>
      <c r="G639" t="s">
        <v>2248</v>
      </c>
      <c r="H639" t="s">
        <v>4938</v>
      </c>
      <c r="I639">
        <v>2</v>
      </c>
      <c r="J639" t="s">
        <v>5695</v>
      </c>
      <c r="K639">
        <v>1</v>
      </c>
      <c r="L639" t="s">
        <v>1081</v>
      </c>
      <c r="M639" t="s">
        <v>8</v>
      </c>
      <c r="N639" t="s">
        <v>2279</v>
      </c>
      <c r="O639" t="s">
        <v>522</v>
      </c>
      <c r="P639" t="s">
        <v>8</v>
      </c>
      <c r="Q639" t="s">
        <v>4570</v>
      </c>
      <c r="R639" t="s">
        <v>4940</v>
      </c>
      <c r="S639" t="s">
        <v>195</v>
      </c>
      <c r="T639" t="s">
        <v>4496</v>
      </c>
      <c r="U639" t="s">
        <v>4570</v>
      </c>
      <c r="V639" t="s">
        <v>4496</v>
      </c>
      <c r="W639" t="s">
        <v>4570</v>
      </c>
      <c r="X639" t="s">
        <v>5864</v>
      </c>
      <c r="Y639" t="s">
        <v>5865</v>
      </c>
      <c r="Z639" t="s">
        <v>8</v>
      </c>
      <c r="AA639">
        <v>0</v>
      </c>
      <c r="AB639" t="s">
        <v>195</v>
      </c>
      <c r="AC639">
        <v>0</v>
      </c>
      <c r="AD639" t="s">
        <v>195</v>
      </c>
      <c r="AE639">
        <v>0</v>
      </c>
      <c r="AF639" t="s">
        <v>195</v>
      </c>
      <c r="AG639">
        <v>0</v>
      </c>
      <c r="AH639" t="s">
        <v>195</v>
      </c>
      <c r="AI639">
        <v>0</v>
      </c>
      <c r="AJ639" t="s">
        <v>195</v>
      </c>
      <c r="AK639">
        <v>0</v>
      </c>
      <c r="AL639">
        <v>0</v>
      </c>
      <c r="AM639" t="s">
        <v>195</v>
      </c>
      <c r="AN639">
        <v>0</v>
      </c>
      <c r="AO639" t="s">
        <v>4943</v>
      </c>
      <c r="AP639">
        <v>0</v>
      </c>
      <c r="AQ639">
        <v>0</v>
      </c>
      <c r="AR639">
        <v>0</v>
      </c>
      <c r="AS639">
        <v>0</v>
      </c>
      <c r="AT639">
        <v>0</v>
      </c>
      <c r="AU639">
        <v>0</v>
      </c>
      <c r="AV639">
        <v>0</v>
      </c>
      <c r="AW639">
        <v>0</v>
      </c>
      <c r="AX639">
        <v>0</v>
      </c>
      <c r="AY639">
        <v>0</v>
      </c>
      <c r="AZ639">
        <v>0</v>
      </c>
      <c r="BA639">
        <v>0</v>
      </c>
      <c r="BB639" t="s">
        <v>3796</v>
      </c>
      <c r="BC639" t="s">
        <v>3797</v>
      </c>
      <c r="BD639" t="s">
        <v>3838</v>
      </c>
      <c r="BE639" t="s">
        <v>5866</v>
      </c>
      <c r="BF639" t="s">
        <v>5867</v>
      </c>
      <c r="BG639" t="s">
        <v>5868</v>
      </c>
      <c r="BH639" t="s">
        <v>4947</v>
      </c>
      <c r="BI639" t="s">
        <v>195</v>
      </c>
      <c r="BJ639" t="s">
        <v>195</v>
      </c>
      <c r="BK639" t="s">
        <v>5869</v>
      </c>
      <c r="BL639" t="s">
        <v>5870</v>
      </c>
      <c r="BM639" t="s">
        <v>3881</v>
      </c>
      <c r="BN639" t="s">
        <v>4409</v>
      </c>
      <c r="BO639" t="s">
        <v>4950</v>
      </c>
      <c r="BP639" s="440" t="str">
        <f t="shared" si="9"/>
        <v>WA.2378.EBB.971.102.A.533111</v>
      </c>
    </row>
    <row r="640" spans="1:68">
      <c r="A640" t="s">
        <v>4935</v>
      </c>
      <c r="B640" t="s">
        <v>4936</v>
      </c>
      <c r="C640" t="s">
        <v>4937</v>
      </c>
      <c r="D640" t="s">
        <v>3795</v>
      </c>
      <c r="E640" t="s">
        <v>197</v>
      </c>
      <c r="F640" t="s">
        <v>3837</v>
      </c>
      <c r="G640" t="s">
        <v>2248</v>
      </c>
      <c r="H640" t="s">
        <v>4938</v>
      </c>
      <c r="I640">
        <v>2</v>
      </c>
      <c r="J640" t="s">
        <v>5695</v>
      </c>
      <c r="K640">
        <v>1</v>
      </c>
      <c r="L640" t="s">
        <v>1081</v>
      </c>
      <c r="M640" t="s">
        <v>8</v>
      </c>
      <c r="N640" t="s">
        <v>2279</v>
      </c>
      <c r="O640" t="s">
        <v>522</v>
      </c>
      <c r="P640" t="s">
        <v>8</v>
      </c>
      <c r="Q640" t="s">
        <v>4570</v>
      </c>
      <c r="R640" t="s">
        <v>4940</v>
      </c>
      <c r="S640" t="s">
        <v>195</v>
      </c>
      <c r="T640" t="s">
        <v>4570</v>
      </c>
      <c r="U640" t="s">
        <v>4570</v>
      </c>
      <c r="V640" t="s">
        <v>4951</v>
      </c>
      <c r="W640" t="s">
        <v>4496</v>
      </c>
      <c r="X640" t="s">
        <v>5871</v>
      </c>
      <c r="Y640" t="s">
        <v>5872</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4943</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5866</v>
      </c>
      <c r="BF640" t="s">
        <v>5867</v>
      </c>
      <c r="BG640" t="s">
        <v>5868</v>
      </c>
      <c r="BH640" t="s">
        <v>4947</v>
      </c>
      <c r="BI640" t="s">
        <v>195</v>
      </c>
      <c r="BJ640" t="s">
        <v>195</v>
      </c>
      <c r="BK640" t="s">
        <v>5869</v>
      </c>
      <c r="BL640" t="s">
        <v>5873</v>
      </c>
      <c r="BM640" t="s">
        <v>3881</v>
      </c>
      <c r="BN640" t="s">
        <v>4409</v>
      </c>
      <c r="BO640" t="s">
        <v>4950</v>
      </c>
      <c r="BP640" s="440" t="str">
        <f t="shared" si="9"/>
        <v>WA.2378.EBB.971.102.A.533111</v>
      </c>
    </row>
    <row r="641" spans="1:68">
      <c r="A641" t="s">
        <v>4935</v>
      </c>
      <c r="B641" t="s">
        <v>4936</v>
      </c>
      <c r="C641" t="s">
        <v>4937</v>
      </c>
      <c r="D641" t="s">
        <v>3795</v>
      </c>
      <c r="E641" t="s">
        <v>197</v>
      </c>
      <c r="F641" t="s">
        <v>3837</v>
      </c>
      <c r="G641" t="s">
        <v>2248</v>
      </c>
      <c r="H641" t="s">
        <v>4938</v>
      </c>
      <c r="I641">
        <v>2</v>
      </c>
      <c r="J641" t="s">
        <v>5695</v>
      </c>
      <c r="K641">
        <v>1</v>
      </c>
      <c r="L641" t="s">
        <v>1081</v>
      </c>
      <c r="M641" t="s">
        <v>8</v>
      </c>
      <c r="N641" t="s">
        <v>2279</v>
      </c>
      <c r="O641" t="s">
        <v>522</v>
      </c>
      <c r="P641" t="s">
        <v>8</v>
      </c>
      <c r="Q641" t="s">
        <v>4570</v>
      </c>
      <c r="R641" t="s">
        <v>4940</v>
      </c>
      <c r="S641" t="s">
        <v>195</v>
      </c>
      <c r="T641" t="s">
        <v>4570</v>
      </c>
      <c r="U641" t="s">
        <v>4570</v>
      </c>
      <c r="V641" t="s">
        <v>5001</v>
      </c>
      <c r="W641" t="s">
        <v>4951</v>
      </c>
      <c r="X641" t="s">
        <v>5874</v>
      </c>
      <c r="Y641" t="s">
        <v>5875</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4943</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5866</v>
      </c>
      <c r="BF641" t="s">
        <v>5867</v>
      </c>
      <c r="BG641" t="s">
        <v>5868</v>
      </c>
      <c r="BH641" t="s">
        <v>4947</v>
      </c>
      <c r="BI641" t="s">
        <v>195</v>
      </c>
      <c r="BJ641" t="s">
        <v>195</v>
      </c>
      <c r="BK641" t="s">
        <v>5869</v>
      </c>
      <c r="BL641" t="s">
        <v>5876</v>
      </c>
      <c r="BM641" t="s">
        <v>3881</v>
      </c>
      <c r="BN641" t="s">
        <v>4409</v>
      </c>
      <c r="BO641" t="s">
        <v>4950</v>
      </c>
      <c r="BP641" s="440" t="str">
        <f t="shared" si="9"/>
        <v>WA.2378.EBB.971.102.A.533111</v>
      </c>
    </row>
    <row r="642" spans="1:68">
      <c r="A642" t="s">
        <v>4935</v>
      </c>
      <c r="B642" t="s">
        <v>4936</v>
      </c>
      <c r="C642" t="s">
        <v>4937</v>
      </c>
      <c r="D642" t="s">
        <v>3795</v>
      </c>
      <c r="E642" t="s">
        <v>197</v>
      </c>
      <c r="F642" t="s">
        <v>3837</v>
      </c>
      <c r="G642" t="s">
        <v>2248</v>
      </c>
      <c r="H642" t="s">
        <v>4938</v>
      </c>
      <c r="I642">
        <v>2</v>
      </c>
      <c r="J642" t="s">
        <v>5695</v>
      </c>
      <c r="K642">
        <v>1</v>
      </c>
      <c r="L642" t="s">
        <v>1081</v>
      </c>
      <c r="M642" t="s">
        <v>8</v>
      </c>
      <c r="N642" t="s">
        <v>2279</v>
      </c>
      <c r="O642" t="s">
        <v>522</v>
      </c>
      <c r="P642" t="s">
        <v>8</v>
      </c>
      <c r="Q642" t="s">
        <v>4570</v>
      </c>
      <c r="R642" t="s">
        <v>4940</v>
      </c>
      <c r="S642" t="s">
        <v>195</v>
      </c>
      <c r="T642" t="s">
        <v>4570</v>
      </c>
      <c r="U642" t="s">
        <v>4570</v>
      </c>
      <c r="V642" t="s">
        <v>5092</v>
      </c>
      <c r="W642" t="s">
        <v>5001</v>
      </c>
      <c r="X642" t="s">
        <v>5877</v>
      </c>
      <c r="Y642" t="s">
        <v>5878</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4943</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5866</v>
      </c>
      <c r="BF642" t="s">
        <v>5867</v>
      </c>
      <c r="BG642" t="s">
        <v>5868</v>
      </c>
      <c r="BH642" t="s">
        <v>4947</v>
      </c>
      <c r="BI642" t="s">
        <v>195</v>
      </c>
      <c r="BJ642" t="s">
        <v>195</v>
      </c>
      <c r="BK642" t="s">
        <v>5869</v>
      </c>
      <c r="BL642" t="s">
        <v>5879</v>
      </c>
      <c r="BM642" t="s">
        <v>3881</v>
      </c>
      <c r="BN642" t="s">
        <v>4409</v>
      </c>
      <c r="BO642" t="s">
        <v>4950</v>
      </c>
      <c r="BP642" s="440" t="str">
        <f t="shared" ref="BP642:BP705" si="10">_xlfn.TEXTJOIN(".",TRUE,D642,E642,F642,J642,L642,M642,O642)</f>
        <v>WA.2378.EBB.971.102.A.533111</v>
      </c>
    </row>
    <row r="643" spans="1:68">
      <c r="A643" t="s">
        <v>5010</v>
      </c>
      <c r="B643" t="s">
        <v>4936</v>
      </c>
      <c r="C643" t="s">
        <v>4937</v>
      </c>
      <c r="D643" t="s">
        <v>3795</v>
      </c>
      <c r="E643" t="s">
        <v>197</v>
      </c>
      <c r="F643" t="s">
        <v>3837</v>
      </c>
      <c r="G643" t="s">
        <v>2248</v>
      </c>
      <c r="H643" t="s">
        <v>4938</v>
      </c>
      <c r="I643">
        <v>2</v>
      </c>
      <c r="J643" t="s">
        <v>5695</v>
      </c>
      <c r="K643">
        <v>1</v>
      </c>
      <c r="L643" t="s">
        <v>1081</v>
      </c>
      <c r="M643" t="s">
        <v>8</v>
      </c>
      <c r="N643" t="s">
        <v>2279</v>
      </c>
      <c r="O643" t="s">
        <v>522</v>
      </c>
      <c r="P643" t="s">
        <v>8</v>
      </c>
      <c r="Q643" t="s">
        <v>4570</v>
      </c>
      <c r="R643" t="s">
        <v>4940</v>
      </c>
      <c r="S643" t="s">
        <v>195</v>
      </c>
      <c r="T643" t="s">
        <v>4496</v>
      </c>
      <c r="U643" t="s">
        <v>4570</v>
      </c>
      <c r="V643" t="s">
        <v>4496</v>
      </c>
      <c r="W643" t="s">
        <v>4570</v>
      </c>
      <c r="X643" t="s">
        <v>5864</v>
      </c>
      <c r="Y643" t="s">
        <v>5865</v>
      </c>
      <c r="Z643" t="s">
        <v>8</v>
      </c>
      <c r="AA643">
        <v>0</v>
      </c>
      <c r="AB643" t="s">
        <v>195</v>
      </c>
      <c r="AC643">
        <v>0</v>
      </c>
      <c r="AD643" t="s">
        <v>195</v>
      </c>
      <c r="AE643">
        <v>0</v>
      </c>
      <c r="AF643" t="s">
        <v>195</v>
      </c>
      <c r="AG643">
        <v>0</v>
      </c>
      <c r="AH643" t="s">
        <v>195</v>
      </c>
      <c r="AI643">
        <v>0</v>
      </c>
      <c r="AJ643" t="s">
        <v>195</v>
      </c>
      <c r="AK643">
        <v>0</v>
      </c>
      <c r="AL643">
        <v>0</v>
      </c>
      <c r="AM643" t="s">
        <v>195</v>
      </c>
      <c r="AN643">
        <v>0</v>
      </c>
      <c r="AO643" t="s">
        <v>5011</v>
      </c>
      <c r="AP643">
        <v>0</v>
      </c>
      <c r="AQ643">
        <v>0</v>
      </c>
      <c r="AR643">
        <v>0</v>
      </c>
      <c r="AS643">
        <v>0</v>
      </c>
      <c r="AT643">
        <v>0</v>
      </c>
      <c r="AU643">
        <v>0</v>
      </c>
      <c r="AV643">
        <v>0</v>
      </c>
      <c r="AW643">
        <v>0</v>
      </c>
      <c r="AX643">
        <v>0</v>
      </c>
      <c r="AY643">
        <v>0</v>
      </c>
      <c r="AZ643">
        <v>0</v>
      </c>
      <c r="BA643">
        <v>0</v>
      </c>
      <c r="BB643" t="s">
        <v>3796</v>
      </c>
      <c r="BC643" t="s">
        <v>3797</v>
      </c>
      <c r="BD643" t="s">
        <v>3838</v>
      </c>
      <c r="BE643" t="s">
        <v>5866</v>
      </c>
      <c r="BF643" t="s">
        <v>5867</v>
      </c>
      <c r="BG643" t="s">
        <v>5868</v>
      </c>
      <c r="BH643" t="s">
        <v>4947</v>
      </c>
      <c r="BI643" t="s">
        <v>195</v>
      </c>
      <c r="BJ643" t="s">
        <v>195</v>
      </c>
      <c r="BK643" t="s">
        <v>5869</v>
      </c>
      <c r="BL643" t="s">
        <v>5870</v>
      </c>
      <c r="BM643" t="s">
        <v>3881</v>
      </c>
      <c r="BN643" t="s">
        <v>4409</v>
      </c>
      <c r="BO643" t="s">
        <v>4950</v>
      </c>
      <c r="BP643" s="440" t="str">
        <f t="shared" si="10"/>
        <v>WA.2378.EBB.971.102.A.533111</v>
      </c>
    </row>
    <row r="644" spans="1:68">
      <c r="A644" t="s">
        <v>5010</v>
      </c>
      <c r="B644" t="s">
        <v>4936</v>
      </c>
      <c r="C644" t="s">
        <v>4937</v>
      </c>
      <c r="D644" t="s">
        <v>3795</v>
      </c>
      <c r="E644" t="s">
        <v>197</v>
      </c>
      <c r="F644" t="s">
        <v>3837</v>
      </c>
      <c r="G644" t="s">
        <v>2248</v>
      </c>
      <c r="H644" t="s">
        <v>4938</v>
      </c>
      <c r="I644">
        <v>2</v>
      </c>
      <c r="J644" t="s">
        <v>5695</v>
      </c>
      <c r="K644">
        <v>1</v>
      </c>
      <c r="L644" t="s">
        <v>1081</v>
      </c>
      <c r="M644" t="s">
        <v>8</v>
      </c>
      <c r="N644" t="s">
        <v>2279</v>
      </c>
      <c r="O644" t="s">
        <v>522</v>
      </c>
      <c r="P644" t="s">
        <v>8</v>
      </c>
      <c r="Q644" t="s">
        <v>4570</v>
      </c>
      <c r="R644" t="s">
        <v>4940</v>
      </c>
      <c r="S644" t="s">
        <v>195</v>
      </c>
      <c r="T644" t="s">
        <v>4570</v>
      </c>
      <c r="U644" t="s">
        <v>4570</v>
      </c>
      <c r="V644" t="s">
        <v>4951</v>
      </c>
      <c r="W644" t="s">
        <v>4496</v>
      </c>
      <c r="X644" t="s">
        <v>5871</v>
      </c>
      <c r="Y644" t="s">
        <v>5872</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5011</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5866</v>
      </c>
      <c r="BF644" t="s">
        <v>5867</v>
      </c>
      <c r="BG644" t="s">
        <v>5868</v>
      </c>
      <c r="BH644" t="s">
        <v>4947</v>
      </c>
      <c r="BI644" t="s">
        <v>195</v>
      </c>
      <c r="BJ644" t="s">
        <v>195</v>
      </c>
      <c r="BK644" t="s">
        <v>5869</v>
      </c>
      <c r="BL644" t="s">
        <v>5873</v>
      </c>
      <c r="BM644" t="s">
        <v>3881</v>
      </c>
      <c r="BN644" t="s">
        <v>4409</v>
      </c>
      <c r="BO644" t="s">
        <v>4950</v>
      </c>
      <c r="BP644" s="440" t="str">
        <f t="shared" si="10"/>
        <v>WA.2378.EBB.971.102.A.533111</v>
      </c>
    </row>
    <row r="645" spans="1:68">
      <c r="A645" t="s">
        <v>5010</v>
      </c>
      <c r="B645" t="s">
        <v>4936</v>
      </c>
      <c r="C645" t="s">
        <v>4937</v>
      </c>
      <c r="D645" t="s">
        <v>3795</v>
      </c>
      <c r="E645" t="s">
        <v>197</v>
      </c>
      <c r="F645" t="s">
        <v>3837</v>
      </c>
      <c r="G645" t="s">
        <v>2248</v>
      </c>
      <c r="H645" t="s">
        <v>4938</v>
      </c>
      <c r="I645">
        <v>2</v>
      </c>
      <c r="J645" t="s">
        <v>5695</v>
      </c>
      <c r="K645">
        <v>1</v>
      </c>
      <c r="L645" t="s">
        <v>1081</v>
      </c>
      <c r="M645" t="s">
        <v>8</v>
      </c>
      <c r="N645" t="s">
        <v>2279</v>
      </c>
      <c r="O645" t="s">
        <v>522</v>
      </c>
      <c r="P645" t="s">
        <v>8</v>
      </c>
      <c r="Q645" t="s">
        <v>4570</v>
      </c>
      <c r="R645" t="s">
        <v>4940</v>
      </c>
      <c r="S645" t="s">
        <v>195</v>
      </c>
      <c r="T645" t="s">
        <v>4570</v>
      </c>
      <c r="U645" t="s">
        <v>4570</v>
      </c>
      <c r="V645" t="s">
        <v>5001</v>
      </c>
      <c r="W645" t="s">
        <v>4951</v>
      </c>
      <c r="X645" t="s">
        <v>5874</v>
      </c>
      <c r="Y645" t="s">
        <v>5875</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5011</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5866</v>
      </c>
      <c r="BF645" t="s">
        <v>5867</v>
      </c>
      <c r="BG645" t="s">
        <v>5868</v>
      </c>
      <c r="BH645" t="s">
        <v>4947</v>
      </c>
      <c r="BI645" t="s">
        <v>195</v>
      </c>
      <c r="BJ645" t="s">
        <v>195</v>
      </c>
      <c r="BK645" t="s">
        <v>5869</v>
      </c>
      <c r="BL645" t="s">
        <v>5876</v>
      </c>
      <c r="BM645" t="s">
        <v>3881</v>
      </c>
      <c r="BN645" t="s">
        <v>4409</v>
      </c>
      <c r="BO645" t="s">
        <v>4950</v>
      </c>
      <c r="BP645" s="440" t="str">
        <f t="shared" si="10"/>
        <v>WA.2378.EBB.971.102.A.533111</v>
      </c>
    </row>
    <row r="646" spans="1:68">
      <c r="A646" t="s">
        <v>5010</v>
      </c>
      <c r="B646" t="s">
        <v>4936</v>
      </c>
      <c r="C646" t="s">
        <v>4937</v>
      </c>
      <c r="D646" t="s">
        <v>3795</v>
      </c>
      <c r="E646" t="s">
        <v>197</v>
      </c>
      <c r="F646" t="s">
        <v>3837</v>
      </c>
      <c r="G646" t="s">
        <v>2248</v>
      </c>
      <c r="H646" t="s">
        <v>4938</v>
      </c>
      <c r="I646">
        <v>2</v>
      </c>
      <c r="J646" t="s">
        <v>5695</v>
      </c>
      <c r="K646">
        <v>1</v>
      </c>
      <c r="L646" t="s">
        <v>1081</v>
      </c>
      <c r="M646" t="s">
        <v>8</v>
      </c>
      <c r="N646" t="s">
        <v>2279</v>
      </c>
      <c r="O646" t="s">
        <v>522</v>
      </c>
      <c r="P646" t="s">
        <v>8</v>
      </c>
      <c r="Q646" t="s">
        <v>4570</v>
      </c>
      <c r="R646" t="s">
        <v>4940</v>
      </c>
      <c r="S646" t="s">
        <v>195</v>
      </c>
      <c r="T646" t="s">
        <v>4570</v>
      </c>
      <c r="U646" t="s">
        <v>4570</v>
      </c>
      <c r="V646" t="s">
        <v>5092</v>
      </c>
      <c r="W646" t="s">
        <v>5001</v>
      </c>
      <c r="X646" t="s">
        <v>5877</v>
      </c>
      <c r="Y646" t="s">
        <v>5880</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5011</v>
      </c>
      <c r="AP646">
        <v>0</v>
      </c>
      <c r="AQ646">
        <v>0</v>
      </c>
      <c r="AR646">
        <v>0</v>
      </c>
      <c r="AS646">
        <v>0</v>
      </c>
      <c r="AT646">
        <v>0</v>
      </c>
      <c r="AU646">
        <v>0</v>
      </c>
      <c r="AV646">
        <v>97000000</v>
      </c>
      <c r="AW646">
        <v>0</v>
      </c>
      <c r="AX646">
        <v>0</v>
      </c>
      <c r="AY646">
        <v>0</v>
      </c>
      <c r="AZ646">
        <v>0</v>
      </c>
      <c r="BA646">
        <v>0</v>
      </c>
      <c r="BB646" t="s">
        <v>3796</v>
      </c>
      <c r="BC646" t="s">
        <v>3797</v>
      </c>
      <c r="BD646" t="s">
        <v>3838</v>
      </c>
      <c r="BE646" t="s">
        <v>5866</v>
      </c>
      <c r="BF646" t="s">
        <v>5867</v>
      </c>
      <c r="BG646" t="s">
        <v>5868</v>
      </c>
      <c r="BH646" t="s">
        <v>4947</v>
      </c>
      <c r="BI646" t="s">
        <v>195</v>
      </c>
      <c r="BJ646" t="s">
        <v>195</v>
      </c>
      <c r="BK646" t="s">
        <v>5869</v>
      </c>
      <c r="BL646" t="s">
        <v>5881</v>
      </c>
      <c r="BM646" t="s">
        <v>3881</v>
      </c>
      <c r="BN646" t="s">
        <v>4409</v>
      </c>
      <c r="BO646" t="s">
        <v>4950</v>
      </c>
      <c r="BP646" s="440" t="str">
        <f t="shared" si="10"/>
        <v>WA.2378.EBB.971.102.A.533111</v>
      </c>
    </row>
    <row r="647" spans="1:68">
      <c r="A647" t="s">
        <v>4935</v>
      </c>
      <c r="B647" t="s">
        <v>4936</v>
      </c>
      <c r="C647" t="s">
        <v>4937</v>
      </c>
      <c r="D647" t="s">
        <v>3770</v>
      </c>
      <c r="E647" t="s">
        <v>196</v>
      </c>
      <c r="F647" t="s">
        <v>3772</v>
      </c>
      <c r="G647" t="s">
        <v>48</v>
      </c>
      <c r="H647" t="s">
        <v>4938</v>
      </c>
      <c r="I647">
        <v>4</v>
      </c>
      <c r="J647" t="s">
        <v>501</v>
      </c>
      <c r="K647">
        <v>4</v>
      </c>
      <c r="L647" t="s">
        <v>502</v>
      </c>
      <c r="M647" t="s">
        <v>8</v>
      </c>
      <c r="N647" t="s">
        <v>51</v>
      </c>
      <c r="O647" t="s">
        <v>503</v>
      </c>
      <c r="P647" t="s">
        <v>8</v>
      </c>
      <c r="Q647" t="s">
        <v>4570</v>
      </c>
      <c r="R647" t="s">
        <v>4940</v>
      </c>
      <c r="S647" t="s">
        <v>195</v>
      </c>
      <c r="T647" t="s">
        <v>4570</v>
      </c>
      <c r="U647" t="s">
        <v>4570</v>
      </c>
      <c r="V647" t="s">
        <v>4496</v>
      </c>
      <c r="W647" t="s">
        <v>4570</v>
      </c>
      <c r="X647" t="s">
        <v>5882</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4943</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5883</v>
      </c>
      <c r="BM647" t="s">
        <v>4949</v>
      </c>
      <c r="BN647" t="s">
        <v>7</v>
      </c>
      <c r="BO647" t="s">
        <v>4950</v>
      </c>
      <c r="BP647" s="440" t="str">
        <f t="shared" si="10"/>
        <v>DL.2376.AFA.001.051.A.521211</v>
      </c>
    </row>
    <row r="648" spans="1:68">
      <c r="A648" t="s">
        <v>4935</v>
      </c>
      <c r="B648" t="s">
        <v>4936</v>
      </c>
      <c r="C648" t="s">
        <v>4937</v>
      </c>
      <c r="D648" t="s">
        <v>3770</v>
      </c>
      <c r="E648" t="s">
        <v>196</v>
      </c>
      <c r="F648" t="s">
        <v>3772</v>
      </c>
      <c r="G648" t="s">
        <v>48</v>
      </c>
      <c r="H648" t="s">
        <v>4938</v>
      </c>
      <c r="I648">
        <v>4</v>
      </c>
      <c r="J648" t="s">
        <v>501</v>
      </c>
      <c r="K648">
        <v>4</v>
      </c>
      <c r="L648" t="s">
        <v>502</v>
      </c>
      <c r="M648" t="s">
        <v>8</v>
      </c>
      <c r="N648" t="s">
        <v>51</v>
      </c>
      <c r="O648" t="s">
        <v>503</v>
      </c>
      <c r="P648" t="s">
        <v>8</v>
      </c>
      <c r="Q648" t="s">
        <v>4570</v>
      </c>
      <c r="R648" t="s">
        <v>4940</v>
      </c>
      <c r="S648" t="s">
        <v>195</v>
      </c>
      <c r="T648" t="s">
        <v>4570</v>
      </c>
      <c r="U648" t="s">
        <v>4570</v>
      </c>
      <c r="V648" t="s">
        <v>4951</v>
      </c>
      <c r="W648" t="s">
        <v>4496</v>
      </c>
      <c r="X648" t="s">
        <v>5884</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4943</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5885</v>
      </c>
      <c r="BM648" t="s">
        <v>4949</v>
      </c>
      <c r="BN648" t="s">
        <v>7</v>
      </c>
      <c r="BO648" t="s">
        <v>4950</v>
      </c>
      <c r="BP648" s="440" t="str">
        <f t="shared" si="10"/>
        <v>DL.2376.AFA.001.051.A.521211</v>
      </c>
    </row>
    <row r="649" spans="1:68">
      <c r="A649" t="s">
        <v>4935</v>
      </c>
      <c r="B649" t="s">
        <v>4936</v>
      </c>
      <c r="C649" t="s">
        <v>4937</v>
      </c>
      <c r="D649" t="s">
        <v>3770</v>
      </c>
      <c r="E649" t="s">
        <v>196</v>
      </c>
      <c r="F649" t="s">
        <v>3772</v>
      </c>
      <c r="G649" t="s">
        <v>48</v>
      </c>
      <c r="H649" t="s">
        <v>4938</v>
      </c>
      <c r="I649">
        <v>4</v>
      </c>
      <c r="J649" t="s">
        <v>501</v>
      </c>
      <c r="K649">
        <v>4</v>
      </c>
      <c r="L649" t="s">
        <v>502</v>
      </c>
      <c r="M649" t="s">
        <v>8</v>
      </c>
      <c r="N649" t="s">
        <v>51</v>
      </c>
      <c r="O649" t="s">
        <v>503</v>
      </c>
      <c r="P649" t="s">
        <v>8</v>
      </c>
      <c r="Q649" t="s">
        <v>4570</v>
      </c>
      <c r="R649" t="s">
        <v>4940</v>
      </c>
      <c r="S649" t="s">
        <v>195</v>
      </c>
      <c r="T649" t="s">
        <v>4570</v>
      </c>
      <c r="U649" t="s">
        <v>4570</v>
      </c>
      <c r="V649" t="s">
        <v>5001</v>
      </c>
      <c r="W649" t="s">
        <v>4951</v>
      </c>
      <c r="X649" t="s">
        <v>5886</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4943</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5887</v>
      </c>
      <c r="BM649" t="s">
        <v>4949</v>
      </c>
      <c r="BN649" t="s">
        <v>7</v>
      </c>
      <c r="BO649" t="s">
        <v>4950</v>
      </c>
      <c r="BP649" s="440" t="str">
        <f t="shared" si="10"/>
        <v>DL.2376.AFA.001.051.A.521211</v>
      </c>
    </row>
    <row r="650" spans="1:68">
      <c r="A650" t="s">
        <v>4935</v>
      </c>
      <c r="B650" t="s">
        <v>4936</v>
      </c>
      <c r="C650" t="s">
        <v>4937</v>
      </c>
      <c r="D650" t="s">
        <v>3770</v>
      </c>
      <c r="E650" t="s">
        <v>196</v>
      </c>
      <c r="F650" t="s">
        <v>3772</v>
      </c>
      <c r="G650" t="s">
        <v>48</v>
      </c>
      <c r="H650" t="s">
        <v>4938</v>
      </c>
      <c r="I650">
        <v>4</v>
      </c>
      <c r="J650" t="s">
        <v>501</v>
      </c>
      <c r="K650">
        <v>4</v>
      </c>
      <c r="L650" t="s">
        <v>502</v>
      </c>
      <c r="M650" t="s">
        <v>8</v>
      </c>
      <c r="N650" t="s">
        <v>51</v>
      </c>
      <c r="O650" t="s">
        <v>503</v>
      </c>
      <c r="P650" t="s">
        <v>8</v>
      </c>
      <c r="Q650" t="s">
        <v>4570</v>
      </c>
      <c r="R650" t="s">
        <v>4940</v>
      </c>
      <c r="S650" t="s">
        <v>195</v>
      </c>
      <c r="T650" t="s">
        <v>4570</v>
      </c>
      <c r="U650" t="s">
        <v>4570</v>
      </c>
      <c r="V650" t="s">
        <v>5092</v>
      </c>
      <c r="W650" t="s">
        <v>5001</v>
      </c>
      <c r="X650" t="s">
        <v>5888</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4943</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5115</v>
      </c>
      <c r="BM650" t="s">
        <v>4949</v>
      </c>
      <c r="BN650" t="s">
        <v>7</v>
      </c>
      <c r="BO650" t="s">
        <v>4950</v>
      </c>
      <c r="BP650" s="440" t="str">
        <f t="shared" si="10"/>
        <v>DL.2376.AFA.001.051.A.521211</v>
      </c>
    </row>
    <row r="651" spans="1:68">
      <c r="A651" t="s">
        <v>4935</v>
      </c>
      <c r="B651" t="s">
        <v>4936</v>
      </c>
      <c r="C651" t="s">
        <v>4937</v>
      </c>
      <c r="D651" t="s">
        <v>3770</v>
      </c>
      <c r="E651" t="s">
        <v>196</v>
      </c>
      <c r="F651" t="s">
        <v>3772</v>
      </c>
      <c r="G651" t="s">
        <v>48</v>
      </c>
      <c r="H651" t="s">
        <v>4938</v>
      </c>
      <c r="I651">
        <v>4</v>
      </c>
      <c r="J651" t="s">
        <v>501</v>
      </c>
      <c r="K651">
        <v>4</v>
      </c>
      <c r="L651" t="s">
        <v>502</v>
      </c>
      <c r="M651" t="s">
        <v>508</v>
      </c>
      <c r="N651" t="s">
        <v>55</v>
      </c>
      <c r="O651" t="s">
        <v>503</v>
      </c>
      <c r="P651" t="s">
        <v>8</v>
      </c>
      <c r="Q651" t="s">
        <v>4570</v>
      </c>
      <c r="R651" t="s">
        <v>4940</v>
      </c>
      <c r="S651" t="s">
        <v>195</v>
      </c>
      <c r="T651" t="s">
        <v>4570</v>
      </c>
      <c r="U651" t="s">
        <v>4570</v>
      </c>
      <c r="V651" t="s">
        <v>4496</v>
      </c>
      <c r="W651" t="s">
        <v>4570</v>
      </c>
      <c r="X651" t="s">
        <v>5889</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4943</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5883</v>
      </c>
      <c r="BM651" t="s">
        <v>4949</v>
      </c>
      <c r="BN651" t="s">
        <v>7</v>
      </c>
      <c r="BO651" t="s">
        <v>4950</v>
      </c>
      <c r="BP651" s="440" t="str">
        <f t="shared" si="10"/>
        <v>DL.2376.AFA.001.051.B.521211</v>
      </c>
    </row>
    <row r="652" spans="1:68">
      <c r="A652" t="s">
        <v>4935</v>
      </c>
      <c r="B652" t="s">
        <v>4936</v>
      </c>
      <c r="C652" t="s">
        <v>4937</v>
      </c>
      <c r="D652" t="s">
        <v>3770</v>
      </c>
      <c r="E652" t="s">
        <v>196</v>
      </c>
      <c r="F652" t="s">
        <v>3772</v>
      </c>
      <c r="G652" t="s">
        <v>48</v>
      </c>
      <c r="H652" t="s">
        <v>4938</v>
      </c>
      <c r="I652">
        <v>4</v>
      </c>
      <c r="J652" t="s">
        <v>501</v>
      </c>
      <c r="K652">
        <v>4</v>
      </c>
      <c r="L652" t="s">
        <v>502</v>
      </c>
      <c r="M652" t="s">
        <v>508</v>
      </c>
      <c r="N652" t="s">
        <v>55</v>
      </c>
      <c r="O652" t="s">
        <v>503</v>
      </c>
      <c r="P652" t="s">
        <v>8</v>
      </c>
      <c r="Q652" t="s">
        <v>4570</v>
      </c>
      <c r="R652" t="s">
        <v>4940</v>
      </c>
      <c r="S652" t="s">
        <v>195</v>
      </c>
      <c r="T652" t="s">
        <v>4570</v>
      </c>
      <c r="U652" t="s">
        <v>4570</v>
      </c>
      <c r="V652" t="s">
        <v>4951</v>
      </c>
      <c r="W652" t="s">
        <v>4496</v>
      </c>
      <c r="X652" t="s">
        <v>5890</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4943</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5885</v>
      </c>
      <c r="BM652" t="s">
        <v>4949</v>
      </c>
      <c r="BN652" t="s">
        <v>7</v>
      </c>
      <c r="BO652" t="s">
        <v>4950</v>
      </c>
      <c r="BP652" s="440" t="str">
        <f t="shared" si="10"/>
        <v>DL.2376.AFA.001.051.B.521211</v>
      </c>
    </row>
    <row r="653" spans="1:68">
      <c r="A653" t="s">
        <v>4935</v>
      </c>
      <c r="B653" t="s">
        <v>4936</v>
      </c>
      <c r="C653" t="s">
        <v>4937</v>
      </c>
      <c r="D653" t="s">
        <v>3770</v>
      </c>
      <c r="E653" t="s">
        <v>196</v>
      </c>
      <c r="F653" t="s">
        <v>3772</v>
      </c>
      <c r="G653" t="s">
        <v>48</v>
      </c>
      <c r="H653" t="s">
        <v>4938</v>
      </c>
      <c r="I653">
        <v>4</v>
      </c>
      <c r="J653" t="s">
        <v>501</v>
      </c>
      <c r="K653">
        <v>4</v>
      </c>
      <c r="L653" t="s">
        <v>502</v>
      </c>
      <c r="M653" t="s">
        <v>508</v>
      </c>
      <c r="N653" t="s">
        <v>55</v>
      </c>
      <c r="O653" t="s">
        <v>503</v>
      </c>
      <c r="P653" t="s">
        <v>8</v>
      </c>
      <c r="Q653" t="s">
        <v>4570</v>
      </c>
      <c r="R653" t="s">
        <v>4940</v>
      </c>
      <c r="S653" t="s">
        <v>195</v>
      </c>
      <c r="T653" t="s">
        <v>4570</v>
      </c>
      <c r="U653" t="s">
        <v>4570</v>
      </c>
      <c r="V653" t="s">
        <v>5001</v>
      </c>
      <c r="W653" t="s">
        <v>4951</v>
      </c>
      <c r="X653" t="s">
        <v>5891</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4943</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5887</v>
      </c>
      <c r="BM653" t="s">
        <v>4949</v>
      </c>
      <c r="BN653" t="s">
        <v>7</v>
      </c>
      <c r="BO653" t="s">
        <v>4950</v>
      </c>
      <c r="BP653" s="440" t="str">
        <f t="shared" si="10"/>
        <v>DL.2376.AFA.001.051.B.521211</v>
      </c>
    </row>
    <row r="654" spans="1:68">
      <c r="A654" t="s">
        <v>4935</v>
      </c>
      <c r="B654" t="s">
        <v>4936</v>
      </c>
      <c r="C654" t="s">
        <v>4937</v>
      </c>
      <c r="D654" t="s">
        <v>3770</v>
      </c>
      <c r="E654" t="s">
        <v>196</v>
      </c>
      <c r="F654" t="s">
        <v>3772</v>
      </c>
      <c r="G654" t="s">
        <v>48</v>
      </c>
      <c r="H654" t="s">
        <v>4938</v>
      </c>
      <c r="I654">
        <v>4</v>
      </c>
      <c r="J654" t="s">
        <v>501</v>
      </c>
      <c r="K654">
        <v>4</v>
      </c>
      <c r="L654" t="s">
        <v>502</v>
      </c>
      <c r="M654" t="s">
        <v>508</v>
      </c>
      <c r="N654" t="s">
        <v>55</v>
      </c>
      <c r="O654" t="s">
        <v>503</v>
      </c>
      <c r="P654" t="s">
        <v>8</v>
      </c>
      <c r="Q654" t="s">
        <v>4570</v>
      </c>
      <c r="R654" t="s">
        <v>4940</v>
      </c>
      <c r="S654" t="s">
        <v>195</v>
      </c>
      <c r="T654" t="s">
        <v>4570</v>
      </c>
      <c r="U654" t="s">
        <v>4570</v>
      </c>
      <c r="V654" t="s">
        <v>5092</v>
      </c>
      <c r="W654" t="s">
        <v>5001</v>
      </c>
      <c r="X654" t="s">
        <v>5892</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4943</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5115</v>
      </c>
      <c r="BM654" t="s">
        <v>4949</v>
      </c>
      <c r="BN654" t="s">
        <v>7</v>
      </c>
      <c r="BO654" t="s">
        <v>4950</v>
      </c>
      <c r="BP654" s="440" t="str">
        <f t="shared" si="10"/>
        <v>DL.2376.AFA.001.051.B.521211</v>
      </c>
    </row>
    <row r="655" spans="1:68">
      <c r="A655" t="s">
        <v>4935</v>
      </c>
      <c r="B655" t="s">
        <v>4936</v>
      </c>
      <c r="C655" t="s">
        <v>4937</v>
      </c>
      <c r="D655" t="s">
        <v>3770</v>
      </c>
      <c r="E655" t="s">
        <v>196</v>
      </c>
      <c r="F655" t="s">
        <v>3772</v>
      </c>
      <c r="G655" t="s">
        <v>48</v>
      </c>
      <c r="H655" t="s">
        <v>4938</v>
      </c>
      <c r="I655">
        <v>4</v>
      </c>
      <c r="J655" t="s">
        <v>501</v>
      </c>
      <c r="K655">
        <v>4</v>
      </c>
      <c r="L655" t="s">
        <v>517</v>
      </c>
      <c r="M655" t="s">
        <v>8</v>
      </c>
      <c r="N655" t="s">
        <v>59</v>
      </c>
      <c r="O655" t="s">
        <v>503</v>
      </c>
      <c r="P655" t="s">
        <v>8</v>
      </c>
      <c r="Q655" t="s">
        <v>4570</v>
      </c>
      <c r="R655" t="s">
        <v>4940</v>
      </c>
      <c r="S655" t="s">
        <v>195</v>
      </c>
      <c r="T655" t="s">
        <v>4570</v>
      </c>
      <c r="U655" t="s">
        <v>4570</v>
      </c>
      <c r="V655" t="s">
        <v>4496</v>
      </c>
      <c r="W655" t="s">
        <v>4570</v>
      </c>
      <c r="X655" t="s">
        <v>5893</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4943</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5883</v>
      </c>
      <c r="BM655" t="s">
        <v>4949</v>
      </c>
      <c r="BN655" t="s">
        <v>7</v>
      </c>
      <c r="BO655" t="s">
        <v>4950</v>
      </c>
      <c r="BP655" s="440" t="str">
        <f t="shared" si="10"/>
        <v>DL.2376.AFA.001.052.A.521211</v>
      </c>
    </row>
    <row r="656" spans="1:68">
      <c r="A656" t="s">
        <v>4935</v>
      </c>
      <c r="B656" t="s">
        <v>4936</v>
      </c>
      <c r="C656" t="s">
        <v>4937</v>
      </c>
      <c r="D656" t="s">
        <v>3770</v>
      </c>
      <c r="E656" t="s">
        <v>196</v>
      </c>
      <c r="F656" t="s">
        <v>3772</v>
      </c>
      <c r="G656" t="s">
        <v>48</v>
      </c>
      <c r="H656" t="s">
        <v>4938</v>
      </c>
      <c r="I656">
        <v>4</v>
      </c>
      <c r="J656" t="s">
        <v>501</v>
      </c>
      <c r="K656">
        <v>4</v>
      </c>
      <c r="L656" t="s">
        <v>517</v>
      </c>
      <c r="M656" t="s">
        <v>8</v>
      </c>
      <c r="N656" t="s">
        <v>59</v>
      </c>
      <c r="O656" t="s">
        <v>503</v>
      </c>
      <c r="P656" t="s">
        <v>8</v>
      </c>
      <c r="Q656" t="s">
        <v>4570</v>
      </c>
      <c r="R656" t="s">
        <v>4940</v>
      </c>
      <c r="S656" t="s">
        <v>195</v>
      </c>
      <c r="T656" t="s">
        <v>4570</v>
      </c>
      <c r="U656" t="s">
        <v>4570</v>
      </c>
      <c r="V656" t="s">
        <v>4951</v>
      </c>
      <c r="W656" t="s">
        <v>4496</v>
      </c>
      <c r="X656" t="s">
        <v>5894</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4943</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5885</v>
      </c>
      <c r="BM656" t="s">
        <v>4949</v>
      </c>
      <c r="BN656" t="s">
        <v>7</v>
      </c>
      <c r="BO656" t="s">
        <v>4950</v>
      </c>
      <c r="BP656" s="440" t="str">
        <f t="shared" si="10"/>
        <v>DL.2376.AFA.001.052.A.521211</v>
      </c>
    </row>
    <row r="657" spans="1:68">
      <c r="A657" t="s">
        <v>4935</v>
      </c>
      <c r="B657" t="s">
        <v>4936</v>
      </c>
      <c r="C657" t="s">
        <v>4937</v>
      </c>
      <c r="D657" t="s">
        <v>3770</v>
      </c>
      <c r="E657" t="s">
        <v>196</v>
      </c>
      <c r="F657" t="s">
        <v>3772</v>
      </c>
      <c r="G657" t="s">
        <v>48</v>
      </c>
      <c r="H657" t="s">
        <v>4938</v>
      </c>
      <c r="I657">
        <v>4</v>
      </c>
      <c r="J657" t="s">
        <v>501</v>
      </c>
      <c r="K657">
        <v>4</v>
      </c>
      <c r="L657" t="s">
        <v>517</v>
      </c>
      <c r="M657" t="s">
        <v>8</v>
      </c>
      <c r="N657" t="s">
        <v>59</v>
      </c>
      <c r="O657" t="s">
        <v>503</v>
      </c>
      <c r="P657" t="s">
        <v>8</v>
      </c>
      <c r="Q657" t="s">
        <v>4570</v>
      </c>
      <c r="R657" t="s">
        <v>4940</v>
      </c>
      <c r="S657" t="s">
        <v>195</v>
      </c>
      <c r="T657" t="s">
        <v>4570</v>
      </c>
      <c r="U657" t="s">
        <v>4570</v>
      </c>
      <c r="V657" t="s">
        <v>5001</v>
      </c>
      <c r="W657" t="s">
        <v>4951</v>
      </c>
      <c r="X657" t="s">
        <v>5895</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4943</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5887</v>
      </c>
      <c r="BM657" t="s">
        <v>4949</v>
      </c>
      <c r="BN657" t="s">
        <v>7</v>
      </c>
      <c r="BO657" t="s">
        <v>4950</v>
      </c>
      <c r="BP657" s="440" t="str">
        <f t="shared" si="10"/>
        <v>DL.2376.AFA.001.052.A.521211</v>
      </c>
    </row>
    <row r="658" spans="1:68">
      <c r="A658" t="s">
        <v>4935</v>
      </c>
      <c r="B658" t="s">
        <v>4936</v>
      </c>
      <c r="C658" t="s">
        <v>4937</v>
      </c>
      <c r="D658" t="s">
        <v>3770</v>
      </c>
      <c r="E658" t="s">
        <v>196</v>
      </c>
      <c r="F658" t="s">
        <v>3772</v>
      </c>
      <c r="G658" t="s">
        <v>48</v>
      </c>
      <c r="H658" t="s">
        <v>4938</v>
      </c>
      <c r="I658">
        <v>4</v>
      </c>
      <c r="J658" t="s">
        <v>501</v>
      </c>
      <c r="K658">
        <v>4</v>
      </c>
      <c r="L658" t="s">
        <v>517</v>
      </c>
      <c r="M658" t="s">
        <v>8</v>
      </c>
      <c r="N658" t="s">
        <v>59</v>
      </c>
      <c r="O658" t="s">
        <v>503</v>
      </c>
      <c r="P658" t="s">
        <v>8</v>
      </c>
      <c r="Q658" t="s">
        <v>4570</v>
      </c>
      <c r="R658" t="s">
        <v>4940</v>
      </c>
      <c r="S658" t="s">
        <v>195</v>
      </c>
      <c r="T658" t="s">
        <v>4570</v>
      </c>
      <c r="U658" t="s">
        <v>4570</v>
      </c>
      <c r="V658" t="s">
        <v>5092</v>
      </c>
      <c r="W658" t="s">
        <v>5001</v>
      </c>
      <c r="X658" t="s">
        <v>5896</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4943</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5115</v>
      </c>
      <c r="BM658" t="s">
        <v>4949</v>
      </c>
      <c r="BN658" t="s">
        <v>7</v>
      </c>
      <c r="BO658" t="s">
        <v>4950</v>
      </c>
      <c r="BP658" s="440" t="str">
        <f t="shared" si="10"/>
        <v>DL.2376.AFA.001.052.A.521211</v>
      </c>
    </row>
    <row r="659" spans="1:68">
      <c r="A659" t="s">
        <v>4935</v>
      </c>
      <c r="B659" t="s">
        <v>4936</v>
      </c>
      <c r="C659" t="s">
        <v>4937</v>
      </c>
      <c r="D659" t="s">
        <v>3770</v>
      </c>
      <c r="E659" t="s">
        <v>196</v>
      </c>
      <c r="F659" t="s">
        <v>3772</v>
      </c>
      <c r="G659" t="s">
        <v>48</v>
      </c>
      <c r="H659" t="s">
        <v>4938</v>
      </c>
      <c r="I659">
        <v>4</v>
      </c>
      <c r="J659" t="s">
        <v>501</v>
      </c>
      <c r="K659">
        <v>4</v>
      </c>
      <c r="L659" t="s">
        <v>517</v>
      </c>
      <c r="M659" t="s">
        <v>8</v>
      </c>
      <c r="N659" t="s">
        <v>59</v>
      </c>
      <c r="O659" t="s">
        <v>503</v>
      </c>
      <c r="P659" t="s">
        <v>8</v>
      </c>
      <c r="Q659" t="s">
        <v>4570</v>
      </c>
      <c r="R659" t="s">
        <v>4940</v>
      </c>
      <c r="S659" t="s">
        <v>195</v>
      </c>
      <c r="T659" t="s">
        <v>4570</v>
      </c>
      <c r="U659" t="s">
        <v>4570</v>
      </c>
      <c r="V659" t="s">
        <v>5096</v>
      </c>
      <c r="W659" t="s">
        <v>5092</v>
      </c>
      <c r="X659" t="s">
        <v>5897</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4943</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5898</v>
      </c>
      <c r="BM659" t="s">
        <v>4949</v>
      </c>
      <c r="BN659" t="s">
        <v>7</v>
      </c>
      <c r="BO659" t="s">
        <v>4950</v>
      </c>
      <c r="BP659" s="440" t="str">
        <f t="shared" si="10"/>
        <v>DL.2376.AFA.001.052.A.521211</v>
      </c>
    </row>
    <row r="660" spans="1:68">
      <c r="A660" t="s">
        <v>4935</v>
      </c>
      <c r="B660" t="s">
        <v>4936</v>
      </c>
      <c r="C660" t="s">
        <v>4937</v>
      </c>
      <c r="D660" t="s">
        <v>3770</v>
      </c>
      <c r="E660" t="s">
        <v>196</v>
      </c>
      <c r="F660" t="s">
        <v>3772</v>
      </c>
      <c r="G660" t="s">
        <v>48</v>
      </c>
      <c r="H660" t="s">
        <v>4938</v>
      </c>
      <c r="I660">
        <v>4</v>
      </c>
      <c r="J660" t="s">
        <v>501</v>
      </c>
      <c r="K660">
        <v>4</v>
      </c>
      <c r="L660" t="s">
        <v>517</v>
      </c>
      <c r="M660" t="s">
        <v>8</v>
      </c>
      <c r="N660" t="s">
        <v>59</v>
      </c>
      <c r="O660" t="s">
        <v>503</v>
      </c>
      <c r="P660" t="s">
        <v>8</v>
      </c>
      <c r="Q660" t="s">
        <v>4570</v>
      </c>
      <c r="R660" t="s">
        <v>4940</v>
      </c>
      <c r="S660" t="s">
        <v>195</v>
      </c>
      <c r="T660" t="s">
        <v>4570</v>
      </c>
      <c r="U660" t="s">
        <v>4570</v>
      </c>
      <c r="V660" t="s">
        <v>5265</v>
      </c>
      <c r="W660" t="s">
        <v>5096</v>
      </c>
      <c r="X660" t="s">
        <v>5899</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4943</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5900</v>
      </c>
      <c r="BM660" t="s">
        <v>4949</v>
      </c>
      <c r="BN660" t="s">
        <v>7</v>
      </c>
      <c r="BO660" t="s">
        <v>4950</v>
      </c>
      <c r="BP660" s="440" t="str">
        <f t="shared" si="10"/>
        <v>DL.2376.AFA.001.052.A.521211</v>
      </c>
    </row>
    <row r="661" spans="1:68">
      <c r="A661" t="s">
        <v>4935</v>
      </c>
      <c r="B661" t="s">
        <v>4936</v>
      </c>
      <c r="C661" t="s">
        <v>4937</v>
      </c>
      <c r="D661" t="s">
        <v>3770</v>
      </c>
      <c r="E661" t="s">
        <v>196</v>
      </c>
      <c r="F661" t="s">
        <v>3772</v>
      </c>
      <c r="G661" t="s">
        <v>48</v>
      </c>
      <c r="H661" t="s">
        <v>4938</v>
      </c>
      <c r="I661">
        <v>4</v>
      </c>
      <c r="J661" t="s">
        <v>501</v>
      </c>
      <c r="K661">
        <v>4</v>
      </c>
      <c r="L661" t="s">
        <v>519</v>
      </c>
      <c r="M661" t="s">
        <v>8</v>
      </c>
      <c r="N661" t="s">
        <v>62</v>
      </c>
      <c r="O661" t="s">
        <v>503</v>
      </c>
      <c r="P661" t="s">
        <v>8</v>
      </c>
      <c r="Q661" t="s">
        <v>4570</v>
      </c>
      <c r="R661" t="s">
        <v>4940</v>
      </c>
      <c r="S661" t="s">
        <v>195</v>
      </c>
      <c r="T661" t="s">
        <v>4570</v>
      </c>
      <c r="U661" t="s">
        <v>4570</v>
      </c>
      <c r="V661" t="s">
        <v>4496</v>
      </c>
      <c r="W661" t="s">
        <v>4570</v>
      </c>
      <c r="X661" t="s">
        <v>5901</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4943</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5068</v>
      </c>
      <c r="BM661" t="s">
        <v>4949</v>
      </c>
      <c r="BN661" t="s">
        <v>7</v>
      </c>
      <c r="BO661" t="s">
        <v>4950</v>
      </c>
      <c r="BP661" s="440" t="str">
        <f t="shared" si="10"/>
        <v>DL.2376.AFA.001.053.A.521211</v>
      </c>
    </row>
    <row r="662" spans="1:68">
      <c r="A662" t="s">
        <v>4935</v>
      </c>
      <c r="B662" t="s">
        <v>4936</v>
      </c>
      <c r="C662" t="s">
        <v>4937</v>
      </c>
      <c r="D662" t="s">
        <v>3770</v>
      </c>
      <c r="E662" t="s">
        <v>196</v>
      </c>
      <c r="F662" t="s">
        <v>3772</v>
      </c>
      <c r="G662" t="s">
        <v>48</v>
      </c>
      <c r="H662" t="s">
        <v>4938</v>
      </c>
      <c r="I662">
        <v>4</v>
      </c>
      <c r="J662" t="s">
        <v>501</v>
      </c>
      <c r="K662">
        <v>4</v>
      </c>
      <c r="L662" t="s">
        <v>519</v>
      </c>
      <c r="M662" t="s">
        <v>8</v>
      </c>
      <c r="N662" t="s">
        <v>62</v>
      </c>
      <c r="O662" t="s">
        <v>503</v>
      </c>
      <c r="P662" t="s">
        <v>8</v>
      </c>
      <c r="Q662" t="s">
        <v>4570</v>
      </c>
      <c r="R662" t="s">
        <v>4940</v>
      </c>
      <c r="S662" t="s">
        <v>195</v>
      </c>
      <c r="T662" t="s">
        <v>4570</v>
      </c>
      <c r="U662" t="s">
        <v>4570</v>
      </c>
      <c r="V662" t="s">
        <v>4951</v>
      </c>
      <c r="W662" t="s">
        <v>4496</v>
      </c>
      <c r="X662" t="s">
        <v>5902</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4943</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5903</v>
      </c>
      <c r="BM662" t="s">
        <v>4949</v>
      </c>
      <c r="BN662" t="s">
        <v>7</v>
      </c>
      <c r="BO662" t="s">
        <v>4950</v>
      </c>
      <c r="BP662" s="440" t="str">
        <f t="shared" si="10"/>
        <v>DL.2376.AFA.001.053.A.521211</v>
      </c>
    </row>
    <row r="663" spans="1:68">
      <c r="A663" t="s">
        <v>4935</v>
      </c>
      <c r="B663" t="s">
        <v>4936</v>
      </c>
      <c r="C663" t="s">
        <v>4937</v>
      </c>
      <c r="D663" t="s">
        <v>3770</v>
      </c>
      <c r="E663" t="s">
        <v>196</v>
      </c>
      <c r="F663" t="s">
        <v>3772</v>
      </c>
      <c r="G663" t="s">
        <v>48</v>
      </c>
      <c r="H663" t="s">
        <v>4938</v>
      </c>
      <c r="I663">
        <v>4</v>
      </c>
      <c r="J663" t="s">
        <v>501</v>
      </c>
      <c r="K663">
        <v>4</v>
      </c>
      <c r="L663" t="s">
        <v>519</v>
      </c>
      <c r="M663" t="s">
        <v>8</v>
      </c>
      <c r="N663" t="s">
        <v>62</v>
      </c>
      <c r="O663" t="s">
        <v>503</v>
      </c>
      <c r="P663" t="s">
        <v>8</v>
      </c>
      <c r="Q663" t="s">
        <v>4570</v>
      </c>
      <c r="R663" t="s">
        <v>4940</v>
      </c>
      <c r="S663" t="s">
        <v>195</v>
      </c>
      <c r="T663" t="s">
        <v>4570</v>
      </c>
      <c r="U663" t="s">
        <v>4570</v>
      </c>
      <c r="V663" t="s">
        <v>5001</v>
      </c>
      <c r="W663" t="s">
        <v>4951</v>
      </c>
      <c r="X663" t="s">
        <v>5904</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4943</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5905</v>
      </c>
      <c r="BM663" t="s">
        <v>4949</v>
      </c>
      <c r="BN663" t="s">
        <v>7</v>
      </c>
      <c r="BO663" t="s">
        <v>4950</v>
      </c>
      <c r="BP663" s="440" t="str">
        <f t="shared" si="10"/>
        <v>DL.2376.AFA.001.053.A.521211</v>
      </c>
    </row>
    <row r="664" spans="1:68">
      <c r="A664" t="s">
        <v>4935</v>
      </c>
      <c r="B664" t="s">
        <v>4936</v>
      </c>
      <c r="C664" t="s">
        <v>4937</v>
      </c>
      <c r="D664" t="s">
        <v>3770</v>
      </c>
      <c r="E664" t="s">
        <v>196</v>
      </c>
      <c r="F664" t="s">
        <v>3772</v>
      </c>
      <c r="G664" t="s">
        <v>48</v>
      </c>
      <c r="H664" t="s">
        <v>4938</v>
      </c>
      <c r="I664">
        <v>4</v>
      </c>
      <c r="J664" t="s">
        <v>501</v>
      </c>
      <c r="K664">
        <v>4</v>
      </c>
      <c r="L664" t="s">
        <v>519</v>
      </c>
      <c r="M664" t="s">
        <v>508</v>
      </c>
      <c r="N664" t="s">
        <v>65</v>
      </c>
      <c r="O664" t="s">
        <v>503</v>
      </c>
      <c r="P664" t="s">
        <v>8</v>
      </c>
      <c r="Q664" t="s">
        <v>4570</v>
      </c>
      <c r="R664" t="s">
        <v>4940</v>
      </c>
      <c r="S664" t="s">
        <v>195</v>
      </c>
      <c r="T664" t="s">
        <v>4570</v>
      </c>
      <c r="U664" t="s">
        <v>4570</v>
      </c>
      <c r="V664" t="s">
        <v>4496</v>
      </c>
      <c r="W664" t="s">
        <v>4570</v>
      </c>
      <c r="X664" t="s">
        <v>5906</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4943</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5907</v>
      </c>
      <c r="BM664" t="s">
        <v>4949</v>
      </c>
      <c r="BN664" t="s">
        <v>7</v>
      </c>
      <c r="BO664" t="s">
        <v>4950</v>
      </c>
      <c r="BP664" s="440" t="str">
        <f t="shared" si="10"/>
        <v>DL.2376.AFA.001.053.B.521211</v>
      </c>
    </row>
    <row r="665" spans="1:68">
      <c r="A665" t="s">
        <v>4935</v>
      </c>
      <c r="B665" t="s">
        <v>4936</v>
      </c>
      <c r="C665" t="s">
        <v>4937</v>
      </c>
      <c r="D665" t="s">
        <v>3770</v>
      </c>
      <c r="E665" t="s">
        <v>196</v>
      </c>
      <c r="F665" t="s">
        <v>3772</v>
      </c>
      <c r="G665" t="s">
        <v>48</v>
      </c>
      <c r="H665" t="s">
        <v>4938</v>
      </c>
      <c r="I665">
        <v>4</v>
      </c>
      <c r="J665" t="s">
        <v>501</v>
      </c>
      <c r="K665">
        <v>4</v>
      </c>
      <c r="L665" t="s">
        <v>519</v>
      </c>
      <c r="M665" t="s">
        <v>508</v>
      </c>
      <c r="N665" t="s">
        <v>65</v>
      </c>
      <c r="O665" t="s">
        <v>503</v>
      </c>
      <c r="P665" t="s">
        <v>8</v>
      </c>
      <c r="Q665" t="s">
        <v>4570</v>
      </c>
      <c r="R665" t="s">
        <v>4940</v>
      </c>
      <c r="S665" t="s">
        <v>195</v>
      </c>
      <c r="T665" t="s">
        <v>4570</v>
      </c>
      <c r="U665" t="s">
        <v>4570</v>
      </c>
      <c r="V665" t="s">
        <v>4951</v>
      </c>
      <c r="W665" t="s">
        <v>4496</v>
      </c>
      <c r="X665" t="s">
        <v>5908</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4943</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5885</v>
      </c>
      <c r="BM665" t="s">
        <v>4949</v>
      </c>
      <c r="BN665" t="s">
        <v>7</v>
      </c>
      <c r="BO665" t="s">
        <v>4950</v>
      </c>
      <c r="BP665" s="440" t="str">
        <f t="shared" si="10"/>
        <v>DL.2376.AFA.001.053.B.521211</v>
      </c>
    </row>
    <row r="666" spans="1:68">
      <c r="A666" t="s">
        <v>4935</v>
      </c>
      <c r="B666" t="s">
        <v>4936</v>
      </c>
      <c r="C666" t="s">
        <v>4937</v>
      </c>
      <c r="D666" t="s">
        <v>3770</v>
      </c>
      <c r="E666" t="s">
        <v>196</v>
      </c>
      <c r="F666" t="s">
        <v>3772</v>
      </c>
      <c r="G666" t="s">
        <v>48</v>
      </c>
      <c r="H666" t="s">
        <v>4938</v>
      </c>
      <c r="I666">
        <v>4</v>
      </c>
      <c r="J666" t="s">
        <v>501</v>
      </c>
      <c r="K666">
        <v>4</v>
      </c>
      <c r="L666" t="s">
        <v>519</v>
      </c>
      <c r="M666" t="s">
        <v>508</v>
      </c>
      <c r="N666" t="s">
        <v>65</v>
      </c>
      <c r="O666" t="s">
        <v>503</v>
      </c>
      <c r="P666" t="s">
        <v>8</v>
      </c>
      <c r="Q666" t="s">
        <v>4570</v>
      </c>
      <c r="R666" t="s">
        <v>4940</v>
      </c>
      <c r="S666" t="s">
        <v>195</v>
      </c>
      <c r="T666" t="s">
        <v>4570</v>
      </c>
      <c r="U666" t="s">
        <v>4570</v>
      </c>
      <c r="V666" t="s">
        <v>5001</v>
      </c>
      <c r="W666" t="s">
        <v>4951</v>
      </c>
      <c r="X666" t="s">
        <v>5909</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4943</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5910</v>
      </c>
      <c r="BM666" t="s">
        <v>4949</v>
      </c>
      <c r="BN666" t="s">
        <v>7</v>
      </c>
      <c r="BO666" t="s">
        <v>4950</v>
      </c>
      <c r="BP666" s="440" t="str">
        <f t="shared" si="10"/>
        <v>DL.2376.AFA.001.053.B.521211</v>
      </c>
    </row>
    <row r="667" spans="1:68">
      <c r="A667" t="s">
        <v>4935</v>
      </c>
      <c r="B667" t="s">
        <v>4936</v>
      </c>
      <c r="C667" t="s">
        <v>4937</v>
      </c>
      <c r="D667" t="s">
        <v>3770</v>
      </c>
      <c r="E667" t="s">
        <v>196</v>
      </c>
      <c r="F667" t="s">
        <v>3772</v>
      </c>
      <c r="G667" t="s">
        <v>48</v>
      </c>
      <c r="H667" t="s">
        <v>4938</v>
      </c>
      <c r="I667">
        <v>4</v>
      </c>
      <c r="J667" t="s">
        <v>501</v>
      </c>
      <c r="K667">
        <v>4</v>
      </c>
      <c r="L667" t="s">
        <v>519</v>
      </c>
      <c r="M667" t="s">
        <v>509</v>
      </c>
      <c r="N667" t="s">
        <v>774</v>
      </c>
      <c r="O667" t="s">
        <v>503</v>
      </c>
      <c r="P667" t="s">
        <v>8</v>
      </c>
      <c r="Q667" t="s">
        <v>4570</v>
      </c>
      <c r="R667" t="s">
        <v>4940</v>
      </c>
      <c r="S667" t="s">
        <v>195</v>
      </c>
      <c r="T667" t="s">
        <v>4570</v>
      </c>
      <c r="U667" t="s">
        <v>4570</v>
      </c>
      <c r="V667" t="s">
        <v>4496</v>
      </c>
      <c r="W667" t="s">
        <v>4570</v>
      </c>
      <c r="X667" t="s">
        <v>5911</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4943</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5049</v>
      </c>
      <c r="BM667" t="s">
        <v>4949</v>
      </c>
      <c r="BN667" t="s">
        <v>7</v>
      </c>
      <c r="BO667" t="s">
        <v>4950</v>
      </c>
      <c r="BP667" s="440" t="str">
        <f t="shared" si="10"/>
        <v>DL.2376.AFA.001.053.C.521211</v>
      </c>
    </row>
    <row r="668" spans="1:68">
      <c r="A668" t="s">
        <v>4935</v>
      </c>
      <c r="B668" t="s">
        <v>4936</v>
      </c>
      <c r="C668" t="s">
        <v>4937</v>
      </c>
      <c r="D668" t="s">
        <v>3770</v>
      </c>
      <c r="E668" t="s">
        <v>196</v>
      </c>
      <c r="F668" t="s">
        <v>3772</v>
      </c>
      <c r="G668" t="s">
        <v>48</v>
      </c>
      <c r="H668" t="s">
        <v>4938</v>
      </c>
      <c r="I668">
        <v>4</v>
      </c>
      <c r="J668" t="s">
        <v>501</v>
      </c>
      <c r="K668">
        <v>4</v>
      </c>
      <c r="L668" t="s">
        <v>519</v>
      </c>
      <c r="M668" t="s">
        <v>509</v>
      </c>
      <c r="N668" t="s">
        <v>774</v>
      </c>
      <c r="O668" t="s">
        <v>503</v>
      </c>
      <c r="P668" t="s">
        <v>8</v>
      </c>
      <c r="Q668" t="s">
        <v>4570</v>
      </c>
      <c r="R668" t="s">
        <v>4940</v>
      </c>
      <c r="S668" t="s">
        <v>195</v>
      </c>
      <c r="T668" t="s">
        <v>4570</v>
      </c>
      <c r="U668" t="s">
        <v>4570</v>
      </c>
      <c r="V668" t="s">
        <v>4951</v>
      </c>
      <c r="W668" t="s">
        <v>4496</v>
      </c>
      <c r="X668" t="s">
        <v>5912</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4943</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5450</v>
      </c>
      <c r="BM668" t="s">
        <v>4949</v>
      </c>
      <c r="BN668" t="s">
        <v>7</v>
      </c>
      <c r="BO668" t="s">
        <v>4950</v>
      </c>
      <c r="BP668" s="440" t="str">
        <f t="shared" si="10"/>
        <v>DL.2376.AFA.001.053.C.521211</v>
      </c>
    </row>
    <row r="669" spans="1:68">
      <c r="A669" t="s">
        <v>4935</v>
      </c>
      <c r="B669" t="s">
        <v>4936</v>
      </c>
      <c r="C669" t="s">
        <v>4937</v>
      </c>
      <c r="D669" t="s">
        <v>3770</v>
      </c>
      <c r="E669" t="s">
        <v>196</v>
      </c>
      <c r="F669" t="s">
        <v>3772</v>
      </c>
      <c r="G669" t="s">
        <v>48</v>
      </c>
      <c r="H669" t="s">
        <v>4938</v>
      </c>
      <c r="I669">
        <v>4</v>
      </c>
      <c r="J669" t="s">
        <v>501</v>
      </c>
      <c r="K669">
        <v>4</v>
      </c>
      <c r="L669" t="s">
        <v>519</v>
      </c>
      <c r="M669" t="s">
        <v>509</v>
      </c>
      <c r="N669" t="s">
        <v>774</v>
      </c>
      <c r="O669" t="s">
        <v>503</v>
      </c>
      <c r="P669" t="s">
        <v>8</v>
      </c>
      <c r="Q669" t="s">
        <v>4570</v>
      </c>
      <c r="R669" t="s">
        <v>4940</v>
      </c>
      <c r="S669" t="s">
        <v>195</v>
      </c>
      <c r="T669" t="s">
        <v>4570</v>
      </c>
      <c r="U669" t="s">
        <v>4570</v>
      </c>
      <c r="V669" t="s">
        <v>5001</v>
      </c>
      <c r="W669" t="s">
        <v>4951</v>
      </c>
      <c r="X669" t="s">
        <v>5913</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4943</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5914</v>
      </c>
      <c r="BM669" t="s">
        <v>4949</v>
      </c>
      <c r="BN669" t="s">
        <v>7</v>
      </c>
      <c r="BO669" t="s">
        <v>4950</v>
      </c>
      <c r="BP669" s="440" t="str">
        <f t="shared" si="10"/>
        <v>DL.2376.AFA.001.053.C.521211</v>
      </c>
    </row>
    <row r="670" spans="1:68">
      <c r="A670" t="s">
        <v>4935</v>
      </c>
      <c r="B670" t="s">
        <v>4936</v>
      </c>
      <c r="C670" t="s">
        <v>4937</v>
      </c>
      <c r="D670" t="s">
        <v>3770</v>
      </c>
      <c r="E670" t="s">
        <v>196</v>
      </c>
      <c r="F670" t="s">
        <v>3772</v>
      </c>
      <c r="G670" t="s">
        <v>48</v>
      </c>
      <c r="H670" t="s">
        <v>4938</v>
      </c>
      <c r="I670">
        <v>4</v>
      </c>
      <c r="J670" t="s">
        <v>501</v>
      </c>
      <c r="K670">
        <v>4</v>
      </c>
      <c r="L670" t="s">
        <v>519</v>
      </c>
      <c r="M670" t="s">
        <v>509</v>
      </c>
      <c r="N670" t="s">
        <v>774</v>
      </c>
      <c r="O670" t="s">
        <v>503</v>
      </c>
      <c r="P670" t="s">
        <v>8</v>
      </c>
      <c r="Q670" t="s">
        <v>4570</v>
      </c>
      <c r="R670" t="s">
        <v>4940</v>
      </c>
      <c r="S670" t="s">
        <v>195</v>
      </c>
      <c r="T670" t="s">
        <v>4570</v>
      </c>
      <c r="U670" t="s">
        <v>4570</v>
      </c>
      <c r="V670" t="s">
        <v>5092</v>
      </c>
      <c r="W670" t="s">
        <v>5001</v>
      </c>
      <c r="X670" t="s">
        <v>5915</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4943</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5916</v>
      </c>
      <c r="BM670" t="s">
        <v>4949</v>
      </c>
      <c r="BN670" t="s">
        <v>7</v>
      </c>
      <c r="BO670" t="s">
        <v>4950</v>
      </c>
      <c r="BP670" s="440" t="str">
        <f t="shared" si="10"/>
        <v>DL.2376.AFA.001.053.C.521211</v>
      </c>
    </row>
    <row r="671" spans="1:68">
      <c r="A671" t="s">
        <v>4935</v>
      </c>
      <c r="B671" t="s">
        <v>4936</v>
      </c>
      <c r="C671" t="s">
        <v>4937</v>
      </c>
      <c r="D671" t="s">
        <v>3770</v>
      </c>
      <c r="E671" t="s">
        <v>196</v>
      </c>
      <c r="F671" t="s">
        <v>3772</v>
      </c>
      <c r="G671" t="s">
        <v>48</v>
      </c>
      <c r="H671" t="s">
        <v>4938</v>
      </c>
      <c r="I671">
        <v>4</v>
      </c>
      <c r="J671" t="s">
        <v>501</v>
      </c>
      <c r="K671">
        <v>4</v>
      </c>
      <c r="L671" t="s">
        <v>520</v>
      </c>
      <c r="M671" t="s">
        <v>8</v>
      </c>
      <c r="N671" t="s">
        <v>68</v>
      </c>
      <c r="O671" t="s">
        <v>503</v>
      </c>
      <c r="P671" t="s">
        <v>8</v>
      </c>
      <c r="Q671" t="s">
        <v>4570</v>
      </c>
      <c r="R671" t="s">
        <v>4940</v>
      </c>
      <c r="S671" t="s">
        <v>195</v>
      </c>
      <c r="T671" t="s">
        <v>4570</v>
      </c>
      <c r="U671" t="s">
        <v>4570</v>
      </c>
      <c r="V671" t="s">
        <v>4496</v>
      </c>
      <c r="W671" t="s">
        <v>4570</v>
      </c>
      <c r="X671" t="s">
        <v>5917</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4943</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5068</v>
      </c>
      <c r="BM671" t="s">
        <v>4949</v>
      </c>
      <c r="BN671" t="s">
        <v>7</v>
      </c>
      <c r="BO671" t="s">
        <v>4950</v>
      </c>
      <c r="BP671" s="440" t="str">
        <f t="shared" si="10"/>
        <v>DL.2376.AFA.001.054.A.521211</v>
      </c>
    </row>
    <row r="672" spans="1:68">
      <c r="A672" t="s">
        <v>4935</v>
      </c>
      <c r="B672" t="s">
        <v>4936</v>
      </c>
      <c r="C672" t="s">
        <v>4937</v>
      </c>
      <c r="D672" t="s">
        <v>3770</v>
      </c>
      <c r="E672" t="s">
        <v>196</v>
      </c>
      <c r="F672" t="s">
        <v>3772</v>
      </c>
      <c r="G672" t="s">
        <v>48</v>
      </c>
      <c r="H672" t="s">
        <v>4938</v>
      </c>
      <c r="I672">
        <v>4</v>
      </c>
      <c r="J672" t="s">
        <v>501</v>
      </c>
      <c r="K672">
        <v>4</v>
      </c>
      <c r="L672" t="s">
        <v>520</v>
      </c>
      <c r="M672" t="s">
        <v>8</v>
      </c>
      <c r="N672" t="s">
        <v>68</v>
      </c>
      <c r="O672" t="s">
        <v>503</v>
      </c>
      <c r="P672" t="s">
        <v>8</v>
      </c>
      <c r="Q672" t="s">
        <v>4570</v>
      </c>
      <c r="R672" t="s">
        <v>4940</v>
      </c>
      <c r="S672" t="s">
        <v>195</v>
      </c>
      <c r="T672" t="s">
        <v>4570</v>
      </c>
      <c r="U672" t="s">
        <v>4570</v>
      </c>
      <c r="V672" t="s">
        <v>4951</v>
      </c>
      <c r="W672" t="s">
        <v>4496</v>
      </c>
      <c r="X672" t="s">
        <v>5918</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4943</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5919</v>
      </c>
      <c r="BM672" t="s">
        <v>4949</v>
      </c>
      <c r="BN672" t="s">
        <v>7</v>
      </c>
      <c r="BO672" t="s">
        <v>4950</v>
      </c>
      <c r="BP672" s="440" t="str">
        <f t="shared" si="10"/>
        <v>DL.2376.AFA.001.054.A.521211</v>
      </c>
    </row>
    <row r="673" spans="1:68">
      <c r="A673" t="s">
        <v>4935</v>
      </c>
      <c r="B673" t="s">
        <v>4936</v>
      </c>
      <c r="C673" t="s">
        <v>4937</v>
      </c>
      <c r="D673" t="s">
        <v>3770</v>
      </c>
      <c r="E673" t="s">
        <v>196</v>
      </c>
      <c r="F673" t="s">
        <v>3772</v>
      </c>
      <c r="G673" t="s">
        <v>48</v>
      </c>
      <c r="H673" t="s">
        <v>4938</v>
      </c>
      <c r="I673">
        <v>4</v>
      </c>
      <c r="J673" t="s">
        <v>501</v>
      </c>
      <c r="K673">
        <v>4</v>
      </c>
      <c r="L673" t="s">
        <v>520</v>
      </c>
      <c r="M673" t="s">
        <v>8</v>
      </c>
      <c r="N673" t="s">
        <v>68</v>
      </c>
      <c r="O673" t="s">
        <v>503</v>
      </c>
      <c r="P673" t="s">
        <v>8</v>
      </c>
      <c r="Q673" t="s">
        <v>4570</v>
      </c>
      <c r="R673" t="s">
        <v>4940</v>
      </c>
      <c r="S673" t="s">
        <v>195</v>
      </c>
      <c r="T673" t="s">
        <v>4570</v>
      </c>
      <c r="U673" t="s">
        <v>4570</v>
      </c>
      <c r="V673" t="s">
        <v>5001</v>
      </c>
      <c r="W673" t="s">
        <v>4951</v>
      </c>
      <c r="X673" t="s">
        <v>5920</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4943</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5887</v>
      </c>
      <c r="BM673" t="s">
        <v>4949</v>
      </c>
      <c r="BN673" t="s">
        <v>7</v>
      </c>
      <c r="BO673" t="s">
        <v>4950</v>
      </c>
      <c r="BP673" s="440" t="str">
        <f t="shared" si="10"/>
        <v>DL.2376.AFA.001.054.A.521211</v>
      </c>
    </row>
    <row r="674" spans="1:68">
      <c r="A674" t="s">
        <v>4935</v>
      </c>
      <c r="B674" t="s">
        <v>4936</v>
      </c>
      <c r="C674" t="s">
        <v>4937</v>
      </c>
      <c r="D674" t="s">
        <v>3770</v>
      </c>
      <c r="E674" t="s">
        <v>196</v>
      </c>
      <c r="F674" t="s">
        <v>3772</v>
      </c>
      <c r="G674" t="s">
        <v>48</v>
      </c>
      <c r="H674" t="s">
        <v>4938</v>
      </c>
      <c r="I674">
        <v>4</v>
      </c>
      <c r="J674" t="s">
        <v>501</v>
      </c>
      <c r="K674">
        <v>4</v>
      </c>
      <c r="L674" t="s">
        <v>520</v>
      </c>
      <c r="M674" t="s">
        <v>8</v>
      </c>
      <c r="N674" t="s">
        <v>68</v>
      </c>
      <c r="O674" t="s">
        <v>503</v>
      </c>
      <c r="P674" t="s">
        <v>8</v>
      </c>
      <c r="Q674" t="s">
        <v>4570</v>
      </c>
      <c r="R674" t="s">
        <v>4940</v>
      </c>
      <c r="S674" t="s">
        <v>195</v>
      </c>
      <c r="T674" t="s">
        <v>4570</v>
      </c>
      <c r="U674" t="s">
        <v>4570</v>
      </c>
      <c r="V674" t="s">
        <v>5092</v>
      </c>
      <c r="W674" t="s">
        <v>5001</v>
      </c>
      <c r="X674" t="s">
        <v>5921</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4943</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5115</v>
      </c>
      <c r="BM674" t="s">
        <v>4949</v>
      </c>
      <c r="BN674" t="s">
        <v>7</v>
      </c>
      <c r="BO674" t="s">
        <v>4950</v>
      </c>
      <c r="BP674" s="440" t="str">
        <f t="shared" si="10"/>
        <v>DL.2376.AFA.001.054.A.521211</v>
      </c>
    </row>
    <row r="675" spans="1:68">
      <c r="A675" t="s">
        <v>5010</v>
      </c>
      <c r="B675" t="s">
        <v>4936</v>
      </c>
      <c r="C675" t="s">
        <v>4937</v>
      </c>
      <c r="D675" t="s">
        <v>3770</v>
      </c>
      <c r="E675" t="s">
        <v>196</v>
      </c>
      <c r="F675" t="s">
        <v>3772</v>
      </c>
      <c r="G675" t="s">
        <v>48</v>
      </c>
      <c r="H675" t="s">
        <v>4938</v>
      </c>
      <c r="I675">
        <v>4</v>
      </c>
      <c r="J675" t="s">
        <v>501</v>
      </c>
      <c r="K675">
        <v>4</v>
      </c>
      <c r="L675" t="s">
        <v>502</v>
      </c>
      <c r="M675" t="s">
        <v>8</v>
      </c>
      <c r="N675" t="s">
        <v>51</v>
      </c>
      <c r="O675" t="s">
        <v>503</v>
      </c>
      <c r="P675" t="s">
        <v>8</v>
      </c>
      <c r="Q675" t="s">
        <v>4570</v>
      </c>
      <c r="R675" t="s">
        <v>4940</v>
      </c>
      <c r="S675" t="s">
        <v>195</v>
      </c>
      <c r="T675" t="s">
        <v>4570</v>
      </c>
      <c r="U675" t="s">
        <v>4570</v>
      </c>
      <c r="V675" t="s">
        <v>4496</v>
      </c>
      <c r="W675" t="s">
        <v>4570</v>
      </c>
      <c r="X675" t="s">
        <v>5882</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5011</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5883</v>
      </c>
      <c r="BM675" t="s">
        <v>4949</v>
      </c>
      <c r="BN675" t="s">
        <v>7</v>
      </c>
      <c r="BO675" t="s">
        <v>4950</v>
      </c>
      <c r="BP675" s="440" t="str">
        <f t="shared" si="10"/>
        <v>DL.2376.AFA.001.051.A.521211</v>
      </c>
    </row>
    <row r="676" spans="1:68">
      <c r="A676" t="s">
        <v>5010</v>
      </c>
      <c r="B676" t="s">
        <v>4936</v>
      </c>
      <c r="C676" t="s">
        <v>4937</v>
      </c>
      <c r="D676" t="s">
        <v>3770</v>
      </c>
      <c r="E676" t="s">
        <v>196</v>
      </c>
      <c r="F676" t="s">
        <v>3772</v>
      </c>
      <c r="G676" t="s">
        <v>48</v>
      </c>
      <c r="H676" t="s">
        <v>4938</v>
      </c>
      <c r="I676">
        <v>4</v>
      </c>
      <c r="J676" t="s">
        <v>501</v>
      </c>
      <c r="K676">
        <v>4</v>
      </c>
      <c r="L676" t="s">
        <v>502</v>
      </c>
      <c r="M676" t="s">
        <v>8</v>
      </c>
      <c r="N676" t="s">
        <v>51</v>
      </c>
      <c r="O676" t="s">
        <v>503</v>
      </c>
      <c r="P676" t="s">
        <v>8</v>
      </c>
      <c r="Q676" t="s">
        <v>4570</v>
      </c>
      <c r="R676" t="s">
        <v>4940</v>
      </c>
      <c r="S676" t="s">
        <v>195</v>
      </c>
      <c r="T676" t="s">
        <v>4570</v>
      </c>
      <c r="U676" t="s">
        <v>4570</v>
      </c>
      <c r="V676" t="s">
        <v>4951</v>
      </c>
      <c r="W676" t="s">
        <v>4496</v>
      </c>
      <c r="X676" t="s">
        <v>5884</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5011</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5885</v>
      </c>
      <c r="BM676" t="s">
        <v>4949</v>
      </c>
      <c r="BN676" t="s">
        <v>7</v>
      </c>
      <c r="BO676" t="s">
        <v>4950</v>
      </c>
      <c r="BP676" s="440" t="str">
        <f t="shared" si="10"/>
        <v>DL.2376.AFA.001.051.A.521211</v>
      </c>
    </row>
    <row r="677" spans="1:68">
      <c r="A677" t="s">
        <v>5010</v>
      </c>
      <c r="B677" t="s">
        <v>4936</v>
      </c>
      <c r="C677" t="s">
        <v>4937</v>
      </c>
      <c r="D677" t="s">
        <v>3770</v>
      </c>
      <c r="E677" t="s">
        <v>196</v>
      </c>
      <c r="F677" t="s">
        <v>3772</v>
      </c>
      <c r="G677" t="s">
        <v>48</v>
      </c>
      <c r="H677" t="s">
        <v>4938</v>
      </c>
      <c r="I677">
        <v>4</v>
      </c>
      <c r="J677" t="s">
        <v>501</v>
      </c>
      <c r="K677">
        <v>4</v>
      </c>
      <c r="L677" t="s">
        <v>502</v>
      </c>
      <c r="M677" t="s">
        <v>8</v>
      </c>
      <c r="N677" t="s">
        <v>51</v>
      </c>
      <c r="O677" t="s">
        <v>503</v>
      </c>
      <c r="P677" t="s">
        <v>8</v>
      </c>
      <c r="Q677" t="s">
        <v>4570</v>
      </c>
      <c r="R677" t="s">
        <v>4940</v>
      </c>
      <c r="S677" t="s">
        <v>195</v>
      </c>
      <c r="T677" t="s">
        <v>4570</v>
      </c>
      <c r="U677" t="s">
        <v>4570</v>
      </c>
      <c r="V677" t="s">
        <v>5001</v>
      </c>
      <c r="W677" t="s">
        <v>4951</v>
      </c>
      <c r="X677" t="s">
        <v>5886</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5011</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5887</v>
      </c>
      <c r="BM677" t="s">
        <v>4949</v>
      </c>
      <c r="BN677" t="s">
        <v>7</v>
      </c>
      <c r="BO677" t="s">
        <v>4950</v>
      </c>
      <c r="BP677" s="440" t="str">
        <f t="shared" si="10"/>
        <v>DL.2376.AFA.001.051.A.521211</v>
      </c>
    </row>
    <row r="678" spans="1:68">
      <c r="A678" t="s">
        <v>5010</v>
      </c>
      <c r="B678" t="s">
        <v>4936</v>
      </c>
      <c r="C678" t="s">
        <v>4937</v>
      </c>
      <c r="D678" t="s">
        <v>3770</v>
      </c>
      <c r="E678" t="s">
        <v>196</v>
      </c>
      <c r="F678" t="s">
        <v>3772</v>
      </c>
      <c r="G678" t="s">
        <v>48</v>
      </c>
      <c r="H678" t="s">
        <v>4938</v>
      </c>
      <c r="I678">
        <v>4</v>
      </c>
      <c r="J678" t="s">
        <v>501</v>
      </c>
      <c r="K678">
        <v>4</v>
      </c>
      <c r="L678" t="s">
        <v>502</v>
      </c>
      <c r="M678" t="s">
        <v>8</v>
      </c>
      <c r="N678" t="s">
        <v>51</v>
      </c>
      <c r="O678" t="s">
        <v>503</v>
      </c>
      <c r="P678" t="s">
        <v>8</v>
      </c>
      <c r="Q678" t="s">
        <v>4570</v>
      </c>
      <c r="R678" t="s">
        <v>4940</v>
      </c>
      <c r="S678" t="s">
        <v>195</v>
      </c>
      <c r="T678" t="s">
        <v>4570</v>
      </c>
      <c r="U678" t="s">
        <v>4570</v>
      </c>
      <c r="V678" t="s">
        <v>5092</v>
      </c>
      <c r="W678" t="s">
        <v>5001</v>
      </c>
      <c r="X678" t="s">
        <v>5888</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5011</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5115</v>
      </c>
      <c r="BM678" t="s">
        <v>4949</v>
      </c>
      <c r="BN678" t="s">
        <v>7</v>
      </c>
      <c r="BO678" t="s">
        <v>4950</v>
      </c>
      <c r="BP678" s="440" t="str">
        <f t="shared" si="10"/>
        <v>DL.2376.AFA.001.051.A.521211</v>
      </c>
    </row>
    <row r="679" spans="1:68">
      <c r="A679" t="s">
        <v>5010</v>
      </c>
      <c r="B679" t="s">
        <v>4936</v>
      </c>
      <c r="C679" t="s">
        <v>4937</v>
      </c>
      <c r="D679" t="s">
        <v>3770</v>
      </c>
      <c r="E679" t="s">
        <v>196</v>
      </c>
      <c r="F679" t="s">
        <v>3772</v>
      </c>
      <c r="G679" t="s">
        <v>48</v>
      </c>
      <c r="H679" t="s">
        <v>4938</v>
      </c>
      <c r="I679">
        <v>4</v>
      </c>
      <c r="J679" t="s">
        <v>501</v>
      </c>
      <c r="K679">
        <v>4</v>
      </c>
      <c r="L679" t="s">
        <v>502</v>
      </c>
      <c r="M679" t="s">
        <v>508</v>
      </c>
      <c r="N679" t="s">
        <v>55</v>
      </c>
      <c r="O679" t="s">
        <v>503</v>
      </c>
      <c r="P679" t="s">
        <v>8</v>
      </c>
      <c r="Q679" t="s">
        <v>4570</v>
      </c>
      <c r="R679" t="s">
        <v>4940</v>
      </c>
      <c r="S679" t="s">
        <v>195</v>
      </c>
      <c r="T679" t="s">
        <v>4570</v>
      </c>
      <c r="U679" t="s">
        <v>4570</v>
      </c>
      <c r="V679" t="s">
        <v>4496</v>
      </c>
      <c r="W679" t="s">
        <v>4570</v>
      </c>
      <c r="X679" t="s">
        <v>5889</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5011</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5883</v>
      </c>
      <c r="BM679" t="s">
        <v>4949</v>
      </c>
      <c r="BN679" t="s">
        <v>7</v>
      </c>
      <c r="BO679" t="s">
        <v>4950</v>
      </c>
      <c r="BP679" s="440" t="str">
        <f t="shared" si="10"/>
        <v>DL.2376.AFA.001.051.B.521211</v>
      </c>
    </row>
    <row r="680" spans="1:68">
      <c r="A680" t="s">
        <v>5010</v>
      </c>
      <c r="B680" t="s">
        <v>4936</v>
      </c>
      <c r="C680" t="s">
        <v>4937</v>
      </c>
      <c r="D680" t="s">
        <v>3770</v>
      </c>
      <c r="E680" t="s">
        <v>196</v>
      </c>
      <c r="F680" t="s">
        <v>3772</v>
      </c>
      <c r="G680" t="s">
        <v>48</v>
      </c>
      <c r="H680" t="s">
        <v>4938</v>
      </c>
      <c r="I680">
        <v>4</v>
      </c>
      <c r="J680" t="s">
        <v>501</v>
      </c>
      <c r="K680">
        <v>4</v>
      </c>
      <c r="L680" t="s">
        <v>502</v>
      </c>
      <c r="M680" t="s">
        <v>508</v>
      </c>
      <c r="N680" t="s">
        <v>55</v>
      </c>
      <c r="O680" t="s">
        <v>503</v>
      </c>
      <c r="P680" t="s">
        <v>8</v>
      </c>
      <c r="Q680" t="s">
        <v>4570</v>
      </c>
      <c r="R680" t="s">
        <v>4940</v>
      </c>
      <c r="S680" t="s">
        <v>195</v>
      </c>
      <c r="T680" t="s">
        <v>4570</v>
      </c>
      <c r="U680" t="s">
        <v>4570</v>
      </c>
      <c r="V680" t="s">
        <v>4951</v>
      </c>
      <c r="W680" t="s">
        <v>4496</v>
      </c>
      <c r="X680" t="s">
        <v>5890</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5011</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5885</v>
      </c>
      <c r="BM680" t="s">
        <v>4949</v>
      </c>
      <c r="BN680" t="s">
        <v>7</v>
      </c>
      <c r="BO680" t="s">
        <v>4950</v>
      </c>
      <c r="BP680" s="440" t="str">
        <f t="shared" si="10"/>
        <v>DL.2376.AFA.001.051.B.521211</v>
      </c>
    </row>
    <row r="681" spans="1:68">
      <c r="A681" t="s">
        <v>5010</v>
      </c>
      <c r="B681" t="s">
        <v>4936</v>
      </c>
      <c r="C681" t="s">
        <v>4937</v>
      </c>
      <c r="D681" t="s">
        <v>3770</v>
      </c>
      <c r="E681" t="s">
        <v>196</v>
      </c>
      <c r="F681" t="s">
        <v>3772</v>
      </c>
      <c r="G681" t="s">
        <v>48</v>
      </c>
      <c r="H681" t="s">
        <v>4938</v>
      </c>
      <c r="I681">
        <v>4</v>
      </c>
      <c r="J681" t="s">
        <v>501</v>
      </c>
      <c r="K681">
        <v>4</v>
      </c>
      <c r="L681" t="s">
        <v>502</v>
      </c>
      <c r="M681" t="s">
        <v>508</v>
      </c>
      <c r="N681" t="s">
        <v>55</v>
      </c>
      <c r="O681" t="s">
        <v>503</v>
      </c>
      <c r="P681" t="s">
        <v>8</v>
      </c>
      <c r="Q681" t="s">
        <v>4570</v>
      </c>
      <c r="R681" t="s">
        <v>4940</v>
      </c>
      <c r="S681" t="s">
        <v>195</v>
      </c>
      <c r="T681" t="s">
        <v>4570</v>
      </c>
      <c r="U681" t="s">
        <v>4570</v>
      </c>
      <c r="V681" t="s">
        <v>5001</v>
      </c>
      <c r="W681" t="s">
        <v>4951</v>
      </c>
      <c r="X681" t="s">
        <v>5891</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5011</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5887</v>
      </c>
      <c r="BM681" t="s">
        <v>4949</v>
      </c>
      <c r="BN681" t="s">
        <v>7</v>
      </c>
      <c r="BO681" t="s">
        <v>4950</v>
      </c>
      <c r="BP681" s="440" t="str">
        <f t="shared" si="10"/>
        <v>DL.2376.AFA.001.051.B.521211</v>
      </c>
    </row>
    <row r="682" spans="1:68">
      <c r="A682" t="s">
        <v>5010</v>
      </c>
      <c r="B682" t="s">
        <v>4936</v>
      </c>
      <c r="C682" t="s">
        <v>4937</v>
      </c>
      <c r="D682" t="s">
        <v>3770</v>
      </c>
      <c r="E682" t="s">
        <v>196</v>
      </c>
      <c r="F682" t="s">
        <v>3772</v>
      </c>
      <c r="G682" t="s">
        <v>48</v>
      </c>
      <c r="H682" t="s">
        <v>4938</v>
      </c>
      <c r="I682">
        <v>4</v>
      </c>
      <c r="J682" t="s">
        <v>501</v>
      </c>
      <c r="K682">
        <v>4</v>
      </c>
      <c r="L682" t="s">
        <v>502</v>
      </c>
      <c r="M682" t="s">
        <v>508</v>
      </c>
      <c r="N682" t="s">
        <v>55</v>
      </c>
      <c r="O682" t="s">
        <v>503</v>
      </c>
      <c r="P682" t="s">
        <v>8</v>
      </c>
      <c r="Q682" t="s">
        <v>4570</v>
      </c>
      <c r="R682" t="s">
        <v>4940</v>
      </c>
      <c r="S682" t="s">
        <v>195</v>
      </c>
      <c r="T682" t="s">
        <v>4570</v>
      </c>
      <c r="U682" t="s">
        <v>4570</v>
      </c>
      <c r="V682" t="s">
        <v>5092</v>
      </c>
      <c r="W682" t="s">
        <v>5001</v>
      </c>
      <c r="X682" t="s">
        <v>5892</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5011</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5115</v>
      </c>
      <c r="BM682" t="s">
        <v>4949</v>
      </c>
      <c r="BN682" t="s">
        <v>7</v>
      </c>
      <c r="BO682" t="s">
        <v>4950</v>
      </c>
      <c r="BP682" s="440" t="str">
        <f t="shared" si="10"/>
        <v>DL.2376.AFA.001.051.B.521211</v>
      </c>
    </row>
    <row r="683" spans="1:68">
      <c r="A683" t="s">
        <v>5010</v>
      </c>
      <c r="B683" t="s">
        <v>4936</v>
      </c>
      <c r="C683" t="s">
        <v>4937</v>
      </c>
      <c r="D683" t="s">
        <v>3770</v>
      </c>
      <c r="E683" t="s">
        <v>196</v>
      </c>
      <c r="F683" t="s">
        <v>3772</v>
      </c>
      <c r="G683" t="s">
        <v>48</v>
      </c>
      <c r="H683" t="s">
        <v>4938</v>
      </c>
      <c r="I683">
        <v>4</v>
      </c>
      <c r="J683" t="s">
        <v>501</v>
      </c>
      <c r="K683">
        <v>4</v>
      </c>
      <c r="L683" t="s">
        <v>517</v>
      </c>
      <c r="M683" t="s">
        <v>8</v>
      </c>
      <c r="N683" t="s">
        <v>59</v>
      </c>
      <c r="O683" t="s">
        <v>503</v>
      </c>
      <c r="P683" t="s">
        <v>8</v>
      </c>
      <c r="Q683" t="s">
        <v>4570</v>
      </c>
      <c r="R683" t="s">
        <v>4940</v>
      </c>
      <c r="S683" t="s">
        <v>195</v>
      </c>
      <c r="T683" t="s">
        <v>4570</v>
      </c>
      <c r="U683" t="s">
        <v>4570</v>
      </c>
      <c r="V683" t="s">
        <v>4496</v>
      </c>
      <c r="W683" t="s">
        <v>4570</v>
      </c>
      <c r="X683" t="s">
        <v>5893</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5011</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5883</v>
      </c>
      <c r="BM683" t="s">
        <v>4949</v>
      </c>
      <c r="BN683" t="s">
        <v>7</v>
      </c>
      <c r="BO683" t="s">
        <v>4950</v>
      </c>
      <c r="BP683" s="440" t="str">
        <f t="shared" si="10"/>
        <v>DL.2376.AFA.001.052.A.521211</v>
      </c>
    </row>
    <row r="684" spans="1:68">
      <c r="A684" t="s">
        <v>5010</v>
      </c>
      <c r="B684" t="s">
        <v>4936</v>
      </c>
      <c r="C684" t="s">
        <v>4937</v>
      </c>
      <c r="D684" t="s">
        <v>3770</v>
      </c>
      <c r="E684" t="s">
        <v>196</v>
      </c>
      <c r="F684" t="s">
        <v>3772</v>
      </c>
      <c r="G684" t="s">
        <v>48</v>
      </c>
      <c r="H684" t="s">
        <v>4938</v>
      </c>
      <c r="I684">
        <v>4</v>
      </c>
      <c r="J684" t="s">
        <v>501</v>
      </c>
      <c r="K684">
        <v>4</v>
      </c>
      <c r="L684" t="s">
        <v>517</v>
      </c>
      <c r="M684" t="s">
        <v>8</v>
      </c>
      <c r="N684" t="s">
        <v>59</v>
      </c>
      <c r="O684" t="s">
        <v>503</v>
      </c>
      <c r="P684" t="s">
        <v>8</v>
      </c>
      <c r="Q684" t="s">
        <v>4570</v>
      </c>
      <c r="R684" t="s">
        <v>4940</v>
      </c>
      <c r="S684" t="s">
        <v>195</v>
      </c>
      <c r="T684" t="s">
        <v>4570</v>
      </c>
      <c r="U684" t="s">
        <v>4570</v>
      </c>
      <c r="V684" t="s">
        <v>4951</v>
      </c>
      <c r="W684" t="s">
        <v>4496</v>
      </c>
      <c r="X684" t="s">
        <v>5894</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5011</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5885</v>
      </c>
      <c r="BM684" t="s">
        <v>4949</v>
      </c>
      <c r="BN684" t="s">
        <v>7</v>
      </c>
      <c r="BO684" t="s">
        <v>4950</v>
      </c>
      <c r="BP684" s="440" t="str">
        <f t="shared" si="10"/>
        <v>DL.2376.AFA.001.052.A.521211</v>
      </c>
    </row>
    <row r="685" spans="1:68">
      <c r="A685" t="s">
        <v>5010</v>
      </c>
      <c r="B685" t="s">
        <v>4936</v>
      </c>
      <c r="C685" t="s">
        <v>4937</v>
      </c>
      <c r="D685" t="s">
        <v>3770</v>
      </c>
      <c r="E685" t="s">
        <v>196</v>
      </c>
      <c r="F685" t="s">
        <v>3772</v>
      </c>
      <c r="G685" t="s">
        <v>48</v>
      </c>
      <c r="H685" t="s">
        <v>4938</v>
      </c>
      <c r="I685">
        <v>4</v>
      </c>
      <c r="J685" t="s">
        <v>501</v>
      </c>
      <c r="K685">
        <v>4</v>
      </c>
      <c r="L685" t="s">
        <v>517</v>
      </c>
      <c r="M685" t="s">
        <v>8</v>
      </c>
      <c r="N685" t="s">
        <v>59</v>
      </c>
      <c r="O685" t="s">
        <v>503</v>
      </c>
      <c r="P685" t="s">
        <v>8</v>
      </c>
      <c r="Q685" t="s">
        <v>4570</v>
      </c>
      <c r="R685" t="s">
        <v>4940</v>
      </c>
      <c r="S685" t="s">
        <v>195</v>
      </c>
      <c r="T685" t="s">
        <v>4570</v>
      </c>
      <c r="U685" t="s">
        <v>4570</v>
      </c>
      <c r="V685" t="s">
        <v>5001</v>
      </c>
      <c r="W685" t="s">
        <v>4951</v>
      </c>
      <c r="X685" t="s">
        <v>5895</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5011</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5887</v>
      </c>
      <c r="BM685" t="s">
        <v>4949</v>
      </c>
      <c r="BN685" t="s">
        <v>7</v>
      </c>
      <c r="BO685" t="s">
        <v>4950</v>
      </c>
      <c r="BP685" s="440" t="str">
        <f t="shared" si="10"/>
        <v>DL.2376.AFA.001.052.A.521211</v>
      </c>
    </row>
    <row r="686" spans="1:68">
      <c r="A686" t="s">
        <v>5010</v>
      </c>
      <c r="B686" t="s">
        <v>4936</v>
      </c>
      <c r="C686" t="s">
        <v>4937</v>
      </c>
      <c r="D686" t="s">
        <v>3770</v>
      </c>
      <c r="E686" t="s">
        <v>196</v>
      </c>
      <c r="F686" t="s">
        <v>3772</v>
      </c>
      <c r="G686" t="s">
        <v>48</v>
      </c>
      <c r="H686" t="s">
        <v>4938</v>
      </c>
      <c r="I686">
        <v>4</v>
      </c>
      <c r="J686" t="s">
        <v>501</v>
      </c>
      <c r="K686">
        <v>4</v>
      </c>
      <c r="L686" t="s">
        <v>517</v>
      </c>
      <c r="M686" t="s">
        <v>8</v>
      </c>
      <c r="N686" t="s">
        <v>59</v>
      </c>
      <c r="O686" t="s">
        <v>503</v>
      </c>
      <c r="P686" t="s">
        <v>8</v>
      </c>
      <c r="Q686" t="s">
        <v>4570</v>
      </c>
      <c r="R686" t="s">
        <v>4940</v>
      </c>
      <c r="S686" t="s">
        <v>195</v>
      </c>
      <c r="T686" t="s">
        <v>4570</v>
      </c>
      <c r="U686" t="s">
        <v>4570</v>
      </c>
      <c r="V686" t="s">
        <v>5092</v>
      </c>
      <c r="W686" t="s">
        <v>5001</v>
      </c>
      <c r="X686" t="s">
        <v>5896</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5011</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5115</v>
      </c>
      <c r="BM686" t="s">
        <v>4949</v>
      </c>
      <c r="BN686" t="s">
        <v>7</v>
      </c>
      <c r="BO686" t="s">
        <v>4950</v>
      </c>
      <c r="BP686" s="440" t="str">
        <f t="shared" si="10"/>
        <v>DL.2376.AFA.001.052.A.521211</v>
      </c>
    </row>
    <row r="687" spans="1:68">
      <c r="A687" t="s">
        <v>5010</v>
      </c>
      <c r="B687" t="s">
        <v>4936</v>
      </c>
      <c r="C687" t="s">
        <v>4937</v>
      </c>
      <c r="D687" t="s">
        <v>3770</v>
      </c>
      <c r="E687" t="s">
        <v>196</v>
      </c>
      <c r="F687" t="s">
        <v>3772</v>
      </c>
      <c r="G687" t="s">
        <v>48</v>
      </c>
      <c r="H687" t="s">
        <v>4938</v>
      </c>
      <c r="I687">
        <v>4</v>
      </c>
      <c r="J687" t="s">
        <v>501</v>
      </c>
      <c r="K687">
        <v>4</v>
      </c>
      <c r="L687" t="s">
        <v>517</v>
      </c>
      <c r="M687" t="s">
        <v>8</v>
      </c>
      <c r="N687" t="s">
        <v>59</v>
      </c>
      <c r="O687" t="s">
        <v>503</v>
      </c>
      <c r="P687" t="s">
        <v>8</v>
      </c>
      <c r="Q687" t="s">
        <v>4570</v>
      </c>
      <c r="R687" t="s">
        <v>4940</v>
      </c>
      <c r="S687" t="s">
        <v>195</v>
      </c>
      <c r="T687" t="s">
        <v>4570</v>
      </c>
      <c r="U687" t="s">
        <v>4570</v>
      </c>
      <c r="V687" t="s">
        <v>5096</v>
      </c>
      <c r="W687" t="s">
        <v>5092</v>
      </c>
      <c r="X687" t="s">
        <v>5897</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5011</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5898</v>
      </c>
      <c r="BM687" t="s">
        <v>4949</v>
      </c>
      <c r="BN687" t="s">
        <v>7</v>
      </c>
      <c r="BO687" t="s">
        <v>4950</v>
      </c>
      <c r="BP687" s="440" t="str">
        <f t="shared" si="10"/>
        <v>DL.2376.AFA.001.052.A.521211</v>
      </c>
    </row>
    <row r="688" spans="1:68">
      <c r="A688" t="s">
        <v>5010</v>
      </c>
      <c r="B688" t="s">
        <v>4936</v>
      </c>
      <c r="C688" t="s">
        <v>4937</v>
      </c>
      <c r="D688" t="s">
        <v>3770</v>
      </c>
      <c r="E688" t="s">
        <v>196</v>
      </c>
      <c r="F688" t="s">
        <v>3772</v>
      </c>
      <c r="G688" t="s">
        <v>48</v>
      </c>
      <c r="H688" t="s">
        <v>4938</v>
      </c>
      <c r="I688">
        <v>4</v>
      </c>
      <c r="J688" t="s">
        <v>501</v>
      </c>
      <c r="K688">
        <v>4</v>
      </c>
      <c r="L688" t="s">
        <v>517</v>
      </c>
      <c r="M688" t="s">
        <v>8</v>
      </c>
      <c r="N688" t="s">
        <v>59</v>
      </c>
      <c r="O688" t="s">
        <v>503</v>
      </c>
      <c r="P688" t="s">
        <v>8</v>
      </c>
      <c r="Q688" t="s">
        <v>4570</v>
      </c>
      <c r="R688" t="s">
        <v>4940</v>
      </c>
      <c r="S688" t="s">
        <v>195</v>
      </c>
      <c r="T688" t="s">
        <v>4570</v>
      </c>
      <c r="U688" t="s">
        <v>4570</v>
      </c>
      <c r="V688" t="s">
        <v>5265</v>
      </c>
      <c r="W688" t="s">
        <v>5096</v>
      </c>
      <c r="X688" t="s">
        <v>5899</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5011</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5900</v>
      </c>
      <c r="BM688" t="s">
        <v>4949</v>
      </c>
      <c r="BN688" t="s">
        <v>7</v>
      </c>
      <c r="BO688" t="s">
        <v>4950</v>
      </c>
      <c r="BP688" s="440" t="str">
        <f t="shared" si="10"/>
        <v>DL.2376.AFA.001.052.A.521211</v>
      </c>
    </row>
    <row r="689" spans="1:68">
      <c r="A689" t="s">
        <v>5010</v>
      </c>
      <c r="B689" t="s">
        <v>4936</v>
      </c>
      <c r="C689" t="s">
        <v>4937</v>
      </c>
      <c r="D689" t="s">
        <v>3770</v>
      </c>
      <c r="E689" t="s">
        <v>196</v>
      </c>
      <c r="F689" t="s">
        <v>3772</v>
      </c>
      <c r="G689" t="s">
        <v>48</v>
      </c>
      <c r="H689" t="s">
        <v>4938</v>
      </c>
      <c r="I689">
        <v>4</v>
      </c>
      <c r="J689" t="s">
        <v>501</v>
      </c>
      <c r="K689">
        <v>4</v>
      </c>
      <c r="L689" t="s">
        <v>519</v>
      </c>
      <c r="M689" t="s">
        <v>8</v>
      </c>
      <c r="N689" t="s">
        <v>62</v>
      </c>
      <c r="O689" t="s">
        <v>503</v>
      </c>
      <c r="P689" t="s">
        <v>8</v>
      </c>
      <c r="Q689" t="s">
        <v>4570</v>
      </c>
      <c r="R689" t="s">
        <v>4940</v>
      </c>
      <c r="S689" t="s">
        <v>195</v>
      </c>
      <c r="T689" t="s">
        <v>4570</v>
      </c>
      <c r="U689" t="s">
        <v>4570</v>
      </c>
      <c r="V689" t="s">
        <v>4496</v>
      </c>
      <c r="W689" t="s">
        <v>4570</v>
      </c>
      <c r="X689" t="s">
        <v>5901</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5011</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5068</v>
      </c>
      <c r="BM689" t="s">
        <v>4949</v>
      </c>
      <c r="BN689" t="s">
        <v>7</v>
      </c>
      <c r="BO689" t="s">
        <v>4950</v>
      </c>
      <c r="BP689" s="440" t="str">
        <f t="shared" si="10"/>
        <v>DL.2376.AFA.001.053.A.521211</v>
      </c>
    </row>
    <row r="690" spans="1:68">
      <c r="A690" t="s">
        <v>5010</v>
      </c>
      <c r="B690" t="s">
        <v>4936</v>
      </c>
      <c r="C690" t="s">
        <v>4937</v>
      </c>
      <c r="D690" t="s">
        <v>3770</v>
      </c>
      <c r="E690" t="s">
        <v>196</v>
      </c>
      <c r="F690" t="s">
        <v>3772</v>
      </c>
      <c r="G690" t="s">
        <v>48</v>
      </c>
      <c r="H690" t="s">
        <v>4938</v>
      </c>
      <c r="I690">
        <v>4</v>
      </c>
      <c r="J690" t="s">
        <v>501</v>
      </c>
      <c r="K690">
        <v>4</v>
      </c>
      <c r="L690" t="s">
        <v>519</v>
      </c>
      <c r="M690" t="s">
        <v>8</v>
      </c>
      <c r="N690" t="s">
        <v>62</v>
      </c>
      <c r="O690" t="s">
        <v>503</v>
      </c>
      <c r="P690" t="s">
        <v>8</v>
      </c>
      <c r="Q690" t="s">
        <v>4570</v>
      </c>
      <c r="R690" t="s">
        <v>4940</v>
      </c>
      <c r="S690" t="s">
        <v>195</v>
      </c>
      <c r="T690" t="s">
        <v>4570</v>
      </c>
      <c r="U690" t="s">
        <v>4570</v>
      </c>
      <c r="V690" t="s">
        <v>4951</v>
      </c>
      <c r="W690" t="s">
        <v>4496</v>
      </c>
      <c r="X690" t="s">
        <v>5902</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5011</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5903</v>
      </c>
      <c r="BM690" t="s">
        <v>4949</v>
      </c>
      <c r="BN690" t="s">
        <v>7</v>
      </c>
      <c r="BO690" t="s">
        <v>4950</v>
      </c>
      <c r="BP690" s="440" t="str">
        <f t="shared" si="10"/>
        <v>DL.2376.AFA.001.053.A.521211</v>
      </c>
    </row>
    <row r="691" spans="1:68">
      <c r="A691" t="s">
        <v>5010</v>
      </c>
      <c r="B691" t="s">
        <v>4936</v>
      </c>
      <c r="C691" t="s">
        <v>4937</v>
      </c>
      <c r="D691" t="s">
        <v>3770</v>
      </c>
      <c r="E691" t="s">
        <v>196</v>
      </c>
      <c r="F691" t="s">
        <v>3772</v>
      </c>
      <c r="G691" t="s">
        <v>48</v>
      </c>
      <c r="H691" t="s">
        <v>4938</v>
      </c>
      <c r="I691">
        <v>4</v>
      </c>
      <c r="J691" t="s">
        <v>501</v>
      </c>
      <c r="K691">
        <v>4</v>
      </c>
      <c r="L691" t="s">
        <v>519</v>
      </c>
      <c r="M691" t="s">
        <v>8</v>
      </c>
      <c r="N691" t="s">
        <v>62</v>
      </c>
      <c r="O691" t="s">
        <v>503</v>
      </c>
      <c r="P691" t="s">
        <v>8</v>
      </c>
      <c r="Q691" t="s">
        <v>4570</v>
      </c>
      <c r="R691" t="s">
        <v>4940</v>
      </c>
      <c r="S691" t="s">
        <v>195</v>
      </c>
      <c r="T691" t="s">
        <v>4570</v>
      </c>
      <c r="U691" t="s">
        <v>4570</v>
      </c>
      <c r="V691" t="s">
        <v>5001</v>
      </c>
      <c r="W691" t="s">
        <v>4951</v>
      </c>
      <c r="X691" t="s">
        <v>5904</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5011</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5905</v>
      </c>
      <c r="BM691" t="s">
        <v>4949</v>
      </c>
      <c r="BN691" t="s">
        <v>7</v>
      </c>
      <c r="BO691" t="s">
        <v>4950</v>
      </c>
      <c r="BP691" s="440" t="str">
        <f t="shared" si="10"/>
        <v>DL.2376.AFA.001.053.A.521211</v>
      </c>
    </row>
    <row r="692" spans="1:68">
      <c r="A692" t="s">
        <v>5010</v>
      </c>
      <c r="B692" t="s">
        <v>4936</v>
      </c>
      <c r="C692" t="s">
        <v>4937</v>
      </c>
      <c r="D692" t="s">
        <v>3770</v>
      </c>
      <c r="E692" t="s">
        <v>196</v>
      </c>
      <c r="F692" t="s">
        <v>3772</v>
      </c>
      <c r="G692" t="s">
        <v>48</v>
      </c>
      <c r="H692" t="s">
        <v>4938</v>
      </c>
      <c r="I692">
        <v>4</v>
      </c>
      <c r="J692" t="s">
        <v>501</v>
      </c>
      <c r="K692">
        <v>4</v>
      </c>
      <c r="L692" t="s">
        <v>519</v>
      </c>
      <c r="M692" t="s">
        <v>508</v>
      </c>
      <c r="N692" t="s">
        <v>65</v>
      </c>
      <c r="O692" t="s">
        <v>503</v>
      </c>
      <c r="P692" t="s">
        <v>8</v>
      </c>
      <c r="Q692" t="s">
        <v>4570</v>
      </c>
      <c r="R692" t="s">
        <v>4940</v>
      </c>
      <c r="S692" t="s">
        <v>195</v>
      </c>
      <c r="T692" t="s">
        <v>4570</v>
      </c>
      <c r="U692" t="s">
        <v>4570</v>
      </c>
      <c r="V692" t="s">
        <v>4496</v>
      </c>
      <c r="W692" t="s">
        <v>4570</v>
      </c>
      <c r="X692" t="s">
        <v>5906</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5011</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5907</v>
      </c>
      <c r="BM692" t="s">
        <v>4949</v>
      </c>
      <c r="BN692" t="s">
        <v>7</v>
      </c>
      <c r="BO692" t="s">
        <v>4950</v>
      </c>
      <c r="BP692" s="440" t="str">
        <f t="shared" si="10"/>
        <v>DL.2376.AFA.001.053.B.521211</v>
      </c>
    </row>
    <row r="693" spans="1:68">
      <c r="A693" t="s">
        <v>5010</v>
      </c>
      <c r="B693" t="s">
        <v>4936</v>
      </c>
      <c r="C693" t="s">
        <v>4937</v>
      </c>
      <c r="D693" t="s">
        <v>3770</v>
      </c>
      <c r="E693" t="s">
        <v>196</v>
      </c>
      <c r="F693" t="s">
        <v>3772</v>
      </c>
      <c r="G693" t="s">
        <v>48</v>
      </c>
      <c r="H693" t="s">
        <v>4938</v>
      </c>
      <c r="I693">
        <v>4</v>
      </c>
      <c r="J693" t="s">
        <v>501</v>
      </c>
      <c r="K693">
        <v>4</v>
      </c>
      <c r="L693" t="s">
        <v>519</v>
      </c>
      <c r="M693" t="s">
        <v>508</v>
      </c>
      <c r="N693" t="s">
        <v>65</v>
      </c>
      <c r="O693" t="s">
        <v>503</v>
      </c>
      <c r="P693" t="s">
        <v>8</v>
      </c>
      <c r="Q693" t="s">
        <v>4570</v>
      </c>
      <c r="R693" t="s">
        <v>4940</v>
      </c>
      <c r="S693" t="s">
        <v>195</v>
      </c>
      <c r="T693" t="s">
        <v>4570</v>
      </c>
      <c r="U693" t="s">
        <v>4570</v>
      </c>
      <c r="V693" t="s">
        <v>4951</v>
      </c>
      <c r="W693" t="s">
        <v>4496</v>
      </c>
      <c r="X693" t="s">
        <v>5908</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5011</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5885</v>
      </c>
      <c r="BM693" t="s">
        <v>4949</v>
      </c>
      <c r="BN693" t="s">
        <v>7</v>
      </c>
      <c r="BO693" t="s">
        <v>4950</v>
      </c>
      <c r="BP693" s="440" t="str">
        <f t="shared" si="10"/>
        <v>DL.2376.AFA.001.053.B.521211</v>
      </c>
    </row>
    <row r="694" spans="1:68">
      <c r="A694" t="s">
        <v>5010</v>
      </c>
      <c r="B694" t="s">
        <v>4936</v>
      </c>
      <c r="C694" t="s">
        <v>4937</v>
      </c>
      <c r="D694" t="s">
        <v>3770</v>
      </c>
      <c r="E694" t="s">
        <v>196</v>
      </c>
      <c r="F694" t="s">
        <v>3772</v>
      </c>
      <c r="G694" t="s">
        <v>48</v>
      </c>
      <c r="H694" t="s">
        <v>4938</v>
      </c>
      <c r="I694">
        <v>4</v>
      </c>
      <c r="J694" t="s">
        <v>501</v>
      </c>
      <c r="K694">
        <v>4</v>
      </c>
      <c r="L694" t="s">
        <v>519</v>
      </c>
      <c r="M694" t="s">
        <v>508</v>
      </c>
      <c r="N694" t="s">
        <v>65</v>
      </c>
      <c r="O694" t="s">
        <v>503</v>
      </c>
      <c r="P694" t="s">
        <v>8</v>
      </c>
      <c r="Q694" t="s">
        <v>4570</v>
      </c>
      <c r="R694" t="s">
        <v>4940</v>
      </c>
      <c r="S694" t="s">
        <v>195</v>
      </c>
      <c r="T694" t="s">
        <v>4570</v>
      </c>
      <c r="U694" t="s">
        <v>4570</v>
      </c>
      <c r="V694" t="s">
        <v>5001</v>
      </c>
      <c r="W694" t="s">
        <v>4951</v>
      </c>
      <c r="X694" t="s">
        <v>5909</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5011</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5910</v>
      </c>
      <c r="BM694" t="s">
        <v>4949</v>
      </c>
      <c r="BN694" t="s">
        <v>7</v>
      </c>
      <c r="BO694" t="s">
        <v>4950</v>
      </c>
      <c r="BP694" s="440" t="str">
        <f t="shared" si="10"/>
        <v>DL.2376.AFA.001.053.B.521211</v>
      </c>
    </row>
    <row r="695" spans="1:68">
      <c r="A695" t="s">
        <v>5010</v>
      </c>
      <c r="B695" t="s">
        <v>4936</v>
      </c>
      <c r="C695" t="s">
        <v>4937</v>
      </c>
      <c r="D695" t="s">
        <v>3770</v>
      </c>
      <c r="E695" t="s">
        <v>196</v>
      </c>
      <c r="F695" t="s">
        <v>3772</v>
      </c>
      <c r="G695" t="s">
        <v>48</v>
      </c>
      <c r="H695" t="s">
        <v>4938</v>
      </c>
      <c r="I695">
        <v>4</v>
      </c>
      <c r="J695" t="s">
        <v>501</v>
      </c>
      <c r="K695">
        <v>4</v>
      </c>
      <c r="L695" t="s">
        <v>519</v>
      </c>
      <c r="M695" t="s">
        <v>509</v>
      </c>
      <c r="N695" t="s">
        <v>774</v>
      </c>
      <c r="O695" t="s">
        <v>503</v>
      </c>
      <c r="P695" t="s">
        <v>8</v>
      </c>
      <c r="Q695" t="s">
        <v>4570</v>
      </c>
      <c r="R695" t="s">
        <v>4940</v>
      </c>
      <c r="S695" t="s">
        <v>195</v>
      </c>
      <c r="T695" t="s">
        <v>4570</v>
      </c>
      <c r="U695" t="s">
        <v>4570</v>
      </c>
      <c r="V695" t="s">
        <v>4496</v>
      </c>
      <c r="W695" t="s">
        <v>4570</v>
      </c>
      <c r="X695" t="s">
        <v>5911</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5011</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5049</v>
      </c>
      <c r="BM695" t="s">
        <v>4949</v>
      </c>
      <c r="BN695" t="s">
        <v>7</v>
      </c>
      <c r="BO695" t="s">
        <v>4950</v>
      </c>
      <c r="BP695" s="440" t="str">
        <f t="shared" si="10"/>
        <v>DL.2376.AFA.001.053.C.521211</v>
      </c>
    </row>
    <row r="696" spans="1:68">
      <c r="A696" t="s">
        <v>5010</v>
      </c>
      <c r="B696" t="s">
        <v>4936</v>
      </c>
      <c r="C696" t="s">
        <v>4937</v>
      </c>
      <c r="D696" t="s">
        <v>3770</v>
      </c>
      <c r="E696" t="s">
        <v>196</v>
      </c>
      <c r="F696" t="s">
        <v>3772</v>
      </c>
      <c r="G696" t="s">
        <v>48</v>
      </c>
      <c r="H696" t="s">
        <v>4938</v>
      </c>
      <c r="I696">
        <v>4</v>
      </c>
      <c r="J696" t="s">
        <v>501</v>
      </c>
      <c r="K696">
        <v>4</v>
      </c>
      <c r="L696" t="s">
        <v>519</v>
      </c>
      <c r="M696" t="s">
        <v>509</v>
      </c>
      <c r="N696" t="s">
        <v>774</v>
      </c>
      <c r="O696" t="s">
        <v>503</v>
      </c>
      <c r="P696" t="s">
        <v>8</v>
      </c>
      <c r="Q696" t="s">
        <v>4570</v>
      </c>
      <c r="R696" t="s">
        <v>4940</v>
      </c>
      <c r="S696" t="s">
        <v>195</v>
      </c>
      <c r="T696" t="s">
        <v>4570</v>
      </c>
      <c r="U696" t="s">
        <v>4570</v>
      </c>
      <c r="V696" t="s">
        <v>4951</v>
      </c>
      <c r="W696" t="s">
        <v>4496</v>
      </c>
      <c r="X696" t="s">
        <v>5912</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5011</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5450</v>
      </c>
      <c r="BM696" t="s">
        <v>4949</v>
      </c>
      <c r="BN696" t="s">
        <v>7</v>
      </c>
      <c r="BO696" t="s">
        <v>4950</v>
      </c>
      <c r="BP696" s="440" t="str">
        <f t="shared" si="10"/>
        <v>DL.2376.AFA.001.053.C.521211</v>
      </c>
    </row>
    <row r="697" spans="1:68">
      <c r="A697" t="s">
        <v>5010</v>
      </c>
      <c r="B697" t="s">
        <v>4936</v>
      </c>
      <c r="C697" t="s">
        <v>4937</v>
      </c>
      <c r="D697" t="s">
        <v>3770</v>
      </c>
      <c r="E697" t="s">
        <v>196</v>
      </c>
      <c r="F697" t="s">
        <v>3772</v>
      </c>
      <c r="G697" t="s">
        <v>48</v>
      </c>
      <c r="H697" t="s">
        <v>4938</v>
      </c>
      <c r="I697">
        <v>4</v>
      </c>
      <c r="J697" t="s">
        <v>501</v>
      </c>
      <c r="K697">
        <v>4</v>
      </c>
      <c r="L697" t="s">
        <v>519</v>
      </c>
      <c r="M697" t="s">
        <v>509</v>
      </c>
      <c r="N697" t="s">
        <v>774</v>
      </c>
      <c r="O697" t="s">
        <v>503</v>
      </c>
      <c r="P697" t="s">
        <v>8</v>
      </c>
      <c r="Q697" t="s">
        <v>4570</v>
      </c>
      <c r="R697" t="s">
        <v>4940</v>
      </c>
      <c r="S697" t="s">
        <v>195</v>
      </c>
      <c r="T697" t="s">
        <v>4570</v>
      </c>
      <c r="U697" t="s">
        <v>4570</v>
      </c>
      <c r="V697" t="s">
        <v>5001</v>
      </c>
      <c r="W697" t="s">
        <v>4951</v>
      </c>
      <c r="X697" t="s">
        <v>5913</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5011</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5914</v>
      </c>
      <c r="BM697" t="s">
        <v>4949</v>
      </c>
      <c r="BN697" t="s">
        <v>7</v>
      </c>
      <c r="BO697" t="s">
        <v>4950</v>
      </c>
      <c r="BP697" s="440" t="str">
        <f t="shared" si="10"/>
        <v>DL.2376.AFA.001.053.C.521211</v>
      </c>
    </row>
    <row r="698" spans="1:68">
      <c r="A698" t="s">
        <v>5010</v>
      </c>
      <c r="B698" t="s">
        <v>4936</v>
      </c>
      <c r="C698" t="s">
        <v>4937</v>
      </c>
      <c r="D698" t="s">
        <v>3770</v>
      </c>
      <c r="E698" t="s">
        <v>196</v>
      </c>
      <c r="F698" t="s">
        <v>3772</v>
      </c>
      <c r="G698" t="s">
        <v>48</v>
      </c>
      <c r="H698" t="s">
        <v>4938</v>
      </c>
      <c r="I698">
        <v>4</v>
      </c>
      <c r="J698" t="s">
        <v>501</v>
      </c>
      <c r="K698">
        <v>4</v>
      </c>
      <c r="L698" t="s">
        <v>519</v>
      </c>
      <c r="M698" t="s">
        <v>509</v>
      </c>
      <c r="N698" t="s">
        <v>774</v>
      </c>
      <c r="O698" t="s">
        <v>503</v>
      </c>
      <c r="P698" t="s">
        <v>8</v>
      </c>
      <c r="Q698" t="s">
        <v>4570</v>
      </c>
      <c r="R698" t="s">
        <v>4940</v>
      </c>
      <c r="S698" t="s">
        <v>195</v>
      </c>
      <c r="T698" t="s">
        <v>4570</v>
      </c>
      <c r="U698" t="s">
        <v>4570</v>
      </c>
      <c r="V698" t="s">
        <v>5092</v>
      </c>
      <c r="W698" t="s">
        <v>5001</v>
      </c>
      <c r="X698" t="s">
        <v>5915</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5011</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5916</v>
      </c>
      <c r="BM698" t="s">
        <v>4949</v>
      </c>
      <c r="BN698" t="s">
        <v>7</v>
      </c>
      <c r="BO698" t="s">
        <v>4950</v>
      </c>
      <c r="BP698" s="440" t="str">
        <f t="shared" si="10"/>
        <v>DL.2376.AFA.001.053.C.521211</v>
      </c>
    </row>
    <row r="699" spans="1:68">
      <c r="A699" t="s">
        <v>5010</v>
      </c>
      <c r="B699" t="s">
        <v>4936</v>
      </c>
      <c r="C699" t="s">
        <v>4937</v>
      </c>
      <c r="D699" t="s">
        <v>3770</v>
      </c>
      <c r="E699" t="s">
        <v>196</v>
      </c>
      <c r="F699" t="s">
        <v>3772</v>
      </c>
      <c r="G699" t="s">
        <v>48</v>
      </c>
      <c r="H699" t="s">
        <v>4938</v>
      </c>
      <c r="I699">
        <v>4</v>
      </c>
      <c r="J699" t="s">
        <v>501</v>
      </c>
      <c r="K699">
        <v>4</v>
      </c>
      <c r="L699" t="s">
        <v>520</v>
      </c>
      <c r="M699" t="s">
        <v>8</v>
      </c>
      <c r="N699" t="s">
        <v>68</v>
      </c>
      <c r="O699" t="s">
        <v>503</v>
      </c>
      <c r="P699" t="s">
        <v>8</v>
      </c>
      <c r="Q699" t="s">
        <v>4570</v>
      </c>
      <c r="R699" t="s">
        <v>4940</v>
      </c>
      <c r="S699" t="s">
        <v>195</v>
      </c>
      <c r="T699" t="s">
        <v>4570</v>
      </c>
      <c r="U699" t="s">
        <v>4570</v>
      </c>
      <c r="V699" t="s">
        <v>4496</v>
      </c>
      <c r="W699" t="s">
        <v>4570</v>
      </c>
      <c r="X699" t="s">
        <v>5917</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5011</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5068</v>
      </c>
      <c r="BM699" t="s">
        <v>4949</v>
      </c>
      <c r="BN699" t="s">
        <v>7</v>
      </c>
      <c r="BO699" t="s">
        <v>4950</v>
      </c>
      <c r="BP699" s="440" t="str">
        <f t="shared" si="10"/>
        <v>DL.2376.AFA.001.054.A.521211</v>
      </c>
    </row>
    <row r="700" spans="1:68">
      <c r="A700" t="s">
        <v>5010</v>
      </c>
      <c r="B700" t="s">
        <v>4936</v>
      </c>
      <c r="C700" t="s">
        <v>4937</v>
      </c>
      <c r="D700" t="s">
        <v>3770</v>
      </c>
      <c r="E700" t="s">
        <v>196</v>
      </c>
      <c r="F700" t="s">
        <v>3772</v>
      </c>
      <c r="G700" t="s">
        <v>48</v>
      </c>
      <c r="H700" t="s">
        <v>4938</v>
      </c>
      <c r="I700">
        <v>4</v>
      </c>
      <c r="J700" t="s">
        <v>501</v>
      </c>
      <c r="K700">
        <v>4</v>
      </c>
      <c r="L700" t="s">
        <v>520</v>
      </c>
      <c r="M700" t="s">
        <v>8</v>
      </c>
      <c r="N700" t="s">
        <v>68</v>
      </c>
      <c r="O700" t="s">
        <v>503</v>
      </c>
      <c r="P700" t="s">
        <v>8</v>
      </c>
      <c r="Q700" t="s">
        <v>4570</v>
      </c>
      <c r="R700" t="s">
        <v>4940</v>
      </c>
      <c r="S700" t="s">
        <v>195</v>
      </c>
      <c r="T700" t="s">
        <v>4570</v>
      </c>
      <c r="U700" t="s">
        <v>4570</v>
      </c>
      <c r="V700" t="s">
        <v>4951</v>
      </c>
      <c r="W700" t="s">
        <v>4496</v>
      </c>
      <c r="X700" t="s">
        <v>5918</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5011</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5919</v>
      </c>
      <c r="BM700" t="s">
        <v>4949</v>
      </c>
      <c r="BN700" t="s">
        <v>7</v>
      </c>
      <c r="BO700" t="s">
        <v>4950</v>
      </c>
      <c r="BP700" s="440" t="str">
        <f t="shared" si="10"/>
        <v>DL.2376.AFA.001.054.A.521211</v>
      </c>
    </row>
    <row r="701" spans="1:68">
      <c r="A701" t="s">
        <v>5010</v>
      </c>
      <c r="B701" t="s">
        <v>4936</v>
      </c>
      <c r="C701" t="s">
        <v>4937</v>
      </c>
      <c r="D701" t="s">
        <v>3770</v>
      </c>
      <c r="E701" t="s">
        <v>196</v>
      </c>
      <c r="F701" t="s">
        <v>3772</v>
      </c>
      <c r="G701" t="s">
        <v>48</v>
      </c>
      <c r="H701" t="s">
        <v>4938</v>
      </c>
      <c r="I701">
        <v>4</v>
      </c>
      <c r="J701" t="s">
        <v>501</v>
      </c>
      <c r="K701">
        <v>4</v>
      </c>
      <c r="L701" t="s">
        <v>520</v>
      </c>
      <c r="M701" t="s">
        <v>8</v>
      </c>
      <c r="N701" t="s">
        <v>68</v>
      </c>
      <c r="O701" t="s">
        <v>503</v>
      </c>
      <c r="P701" t="s">
        <v>8</v>
      </c>
      <c r="Q701" t="s">
        <v>4570</v>
      </c>
      <c r="R701" t="s">
        <v>4940</v>
      </c>
      <c r="S701" t="s">
        <v>195</v>
      </c>
      <c r="T701" t="s">
        <v>4570</v>
      </c>
      <c r="U701" t="s">
        <v>4570</v>
      </c>
      <c r="V701" t="s">
        <v>5001</v>
      </c>
      <c r="W701" t="s">
        <v>4951</v>
      </c>
      <c r="X701" t="s">
        <v>5920</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5011</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5887</v>
      </c>
      <c r="BM701" t="s">
        <v>4949</v>
      </c>
      <c r="BN701" t="s">
        <v>7</v>
      </c>
      <c r="BO701" t="s">
        <v>4950</v>
      </c>
      <c r="BP701" s="440" t="str">
        <f t="shared" si="10"/>
        <v>DL.2376.AFA.001.054.A.521211</v>
      </c>
    </row>
    <row r="702" spans="1:68">
      <c r="A702" t="s">
        <v>5010</v>
      </c>
      <c r="B702" t="s">
        <v>4936</v>
      </c>
      <c r="C702" t="s">
        <v>4937</v>
      </c>
      <c r="D702" t="s">
        <v>3770</v>
      </c>
      <c r="E702" t="s">
        <v>196</v>
      </c>
      <c r="F702" t="s">
        <v>3772</v>
      </c>
      <c r="G702" t="s">
        <v>48</v>
      </c>
      <c r="H702" t="s">
        <v>4938</v>
      </c>
      <c r="I702">
        <v>4</v>
      </c>
      <c r="J702" t="s">
        <v>501</v>
      </c>
      <c r="K702">
        <v>4</v>
      </c>
      <c r="L702" t="s">
        <v>520</v>
      </c>
      <c r="M702" t="s">
        <v>8</v>
      </c>
      <c r="N702" t="s">
        <v>68</v>
      </c>
      <c r="O702" t="s">
        <v>503</v>
      </c>
      <c r="P702" t="s">
        <v>8</v>
      </c>
      <c r="Q702" t="s">
        <v>4570</v>
      </c>
      <c r="R702" t="s">
        <v>4940</v>
      </c>
      <c r="S702" t="s">
        <v>195</v>
      </c>
      <c r="T702" t="s">
        <v>4570</v>
      </c>
      <c r="U702" t="s">
        <v>4570</v>
      </c>
      <c r="V702" t="s">
        <v>5092</v>
      </c>
      <c r="W702" t="s">
        <v>5001</v>
      </c>
      <c r="X702" t="s">
        <v>5921</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5011</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5115</v>
      </c>
      <c r="BM702" t="s">
        <v>4949</v>
      </c>
      <c r="BN702" t="s">
        <v>7</v>
      </c>
      <c r="BO702" t="s">
        <v>4950</v>
      </c>
      <c r="BP702" s="440" t="str">
        <f t="shared" si="10"/>
        <v>DL.2376.AFA.001.054.A.521211</v>
      </c>
    </row>
    <row r="703" spans="1:68">
      <c r="A703" t="s">
        <v>4935</v>
      </c>
      <c r="B703" t="s">
        <v>4936</v>
      </c>
      <c r="C703" t="s">
        <v>4937</v>
      </c>
      <c r="D703" t="s">
        <v>3795</v>
      </c>
      <c r="E703" t="s">
        <v>197</v>
      </c>
      <c r="F703" t="s">
        <v>3812</v>
      </c>
      <c r="G703" t="s">
        <v>820</v>
      </c>
      <c r="H703" t="s">
        <v>4938</v>
      </c>
      <c r="I703">
        <v>9</v>
      </c>
      <c r="J703" t="s">
        <v>4959</v>
      </c>
      <c r="K703">
        <v>2</v>
      </c>
      <c r="L703" t="s">
        <v>1164</v>
      </c>
      <c r="M703" t="s">
        <v>8</v>
      </c>
      <c r="N703" t="s">
        <v>75</v>
      </c>
      <c r="O703" t="s">
        <v>503</v>
      </c>
      <c r="P703" t="s">
        <v>8</v>
      </c>
      <c r="Q703" t="s">
        <v>4570</v>
      </c>
      <c r="R703" t="s">
        <v>4940</v>
      </c>
      <c r="S703" t="s">
        <v>195</v>
      </c>
      <c r="T703" t="s">
        <v>4570</v>
      </c>
      <c r="U703" t="s">
        <v>4570</v>
      </c>
      <c r="V703" t="s">
        <v>4496</v>
      </c>
      <c r="W703" t="s">
        <v>4570</v>
      </c>
      <c r="X703" t="s">
        <v>5922</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4943</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5068</v>
      </c>
      <c r="BM703" t="s">
        <v>4949</v>
      </c>
      <c r="BN703" t="s">
        <v>7</v>
      </c>
      <c r="BO703" t="s">
        <v>4950</v>
      </c>
      <c r="BP703" s="440" t="str">
        <f t="shared" si="10"/>
        <v>WA.2378.EBA.958.311.A.521211</v>
      </c>
    </row>
    <row r="704" spans="1:68">
      <c r="A704" t="s">
        <v>4935</v>
      </c>
      <c r="B704" t="s">
        <v>4936</v>
      </c>
      <c r="C704" t="s">
        <v>4937</v>
      </c>
      <c r="D704" t="s">
        <v>3795</v>
      </c>
      <c r="E704" t="s">
        <v>197</v>
      </c>
      <c r="F704" t="s">
        <v>3812</v>
      </c>
      <c r="G704" t="s">
        <v>820</v>
      </c>
      <c r="H704" t="s">
        <v>4938</v>
      </c>
      <c r="I704">
        <v>9</v>
      </c>
      <c r="J704" t="s">
        <v>4959</v>
      </c>
      <c r="K704">
        <v>2</v>
      </c>
      <c r="L704" t="s">
        <v>1164</v>
      </c>
      <c r="M704" t="s">
        <v>8</v>
      </c>
      <c r="N704" t="s">
        <v>75</v>
      </c>
      <c r="O704" t="s">
        <v>503</v>
      </c>
      <c r="P704" t="s">
        <v>8</v>
      </c>
      <c r="Q704" t="s">
        <v>4570</v>
      </c>
      <c r="R704" t="s">
        <v>4940</v>
      </c>
      <c r="S704" t="s">
        <v>195</v>
      </c>
      <c r="T704" t="s">
        <v>4570</v>
      </c>
      <c r="U704" t="s">
        <v>4570</v>
      </c>
      <c r="V704" t="s">
        <v>4951</v>
      </c>
      <c r="W704" t="s">
        <v>4496</v>
      </c>
      <c r="X704" t="s">
        <v>5923</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4943</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5903</v>
      </c>
      <c r="BM704" t="s">
        <v>4949</v>
      </c>
      <c r="BN704" t="s">
        <v>7</v>
      </c>
      <c r="BO704" t="s">
        <v>4950</v>
      </c>
      <c r="BP704" s="440" t="str">
        <f t="shared" si="10"/>
        <v>WA.2378.EBA.958.311.A.521211</v>
      </c>
    </row>
    <row r="705" spans="1:68">
      <c r="A705" t="s">
        <v>5010</v>
      </c>
      <c r="B705" t="s">
        <v>4936</v>
      </c>
      <c r="C705" t="s">
        <v>4937</v>
      </c>
      <c r="D705" t="s">
        <v>3795</v>
      </c>
      <c r="E705" t="s">
        <v>197</v>
      </c>
      <c r="F705" t="s">
        <v>3812</v>
      </c>
      <c r="G705" t="s">
        <v>820</v>
      </c>
      <c r="H705" t="s">
        <v>4938</v>
      </c>
      <c r="I705">
        <v>9</v>
      </c>
      <c r="J705" t="s">
        <v>4959</v>
      </c>
      <c r="K705">
        <v>2</v>
      </c>
      <c r="L705" t="s">
        <v>1164</v>
      </c>
      <c r="M705" t="s">
        <v>8</v>
      </c>
      <c r="N705" t="s">
        <v>75</v>
      </c>
      <c r="O705" t="s">
        <v>503</v>
      </c>
      <c r="P705" t="s">
        <v>8</v>
      </c>
      <c r="Q705" t="s">
        <v>4570</v>
      </c>
      <c r="R705" t="s">
        <v>4940</v>
      </c>
      <c r="S705" t="s">
        <v>195</v>
      </c>
      <c r="T705" t="s">
        <v>4570</v>
      </c>
      <c r="U705" t="s">
        <v>4570</v>
      </c>
      <c r="V705" t="s">
        <v>4496</v>
      </c>
      <c r="W705" t="s">
        <v>4570</v>
      </c>
      <c r="X705" t="s">
        <v>5922</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5011</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5068</v>
      </c>
      <c r="BM705" t="s">
        <v>4949</v>
      </c>
      <c r="BN705" t="s">
        <v>7</v>
      </c>
      <c r="BO705" t="s">
        <v>4950</v>
      </c>
      <c r="BP705" s="440" t="str">
        <f t="shared" si="10"/>
        <v>WA.2378.EBA.958.311.A.521211</v>
      </c>
    </row>
    <row r="706" spans="1:68">
      <c r="A706" t="s">
        <v>5010</v>
      </c>
      <c r="B706" t="s">
        <v>4936</v>
      </c>
      <c r="C706" t="s">
        <v>4937</v>
      </c>
      <c r="D706" t="s">
        <v>3795</v>
      </c>
      <c r="E706" t="s">
        <v>197</v>
      </c>
      <c r="F706" t="s">
        <v>3812</v>
      </c>
      <c r="G706" t="s">
        <v>820</v>
      </c>
      <c r="H706" t="s">
        <v>4938</v>
      </c>
      <c r="I706">
        <v>9</v>
      </c>
      <c r="J706" t="s">
        <v>4959</v>
      </c>
      <c r="K706">
        <v>2</v>
      </c>
      <c r="L706" t="s">
        <v>1164</v>
      </c>
      <c r="M706" t="s">
        <v>8</v>
      </c>
      <c r="N706" t="s">
        <v>75</v>
      </c>
      <c r="O706" t="s">
        <v>503</v>
      </c>
      <c r="P706" t="s">
        <v>8</v>
      </c>
      <c r="Q706" t="s">
        <v>4570</v>
      </c>
      <c r="R706" t="s">
        <v>4940</v>
      </c>
      <c r="S706" t="s">
        <v>195</v>
      </c>
      <c r="T706" t="s">
        <v>4570</v>
      </c>
      <c r="U706" t="s">
        <v>4570</v>
      </c>
      <c r="V706" t="s">
        <v>4951</v>
      </c>
      <c r="W706" t="s">
        <v>4496</v>
      </c>
      <c r="X706" t="s">
        <v>5923</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5011</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5903</v>
      </c>
      <c r="BM706" t="s">
        <v>4949</v>
      </c>
      <c r="BN706" t="s">
        <v>7</v>
      </c>
      <c r="BO706" t="s">
        <v>4950</v>
      </c>
      <c r="BP706" s="440" t="str">
        <f t="shared" ref="BP706:BP769" si="11">_xlfn.TEXTJOIN(".",TRUE,D706,E706,F706,J706,L706,M706,O706)</f>
        <v>WA.2378.EBA.958.311.A.521211</v>
      </c>
    </row>
    <row r="707" spans="1:68">
      <c r="A707" t="s">
        <v>4935</v>
      </c>
      <c r="B707" t="s">
        <v>4936</v>
      </c>
      <c r="C707" t="s">
        <v>4937</v>
      </c>
      <c r="D707" t="s">
        <v>3795</v>
      </c>
      <c r="E707" t="s">
        <v>197</v>
      </c>
      <c r="F707" t="s">
        <v>3842</v>
      </c>
      <c r="G707" t="s">
        <v>2445</v>
      </c>
      <c r="H707" t="s">
        <v>4938</v>
      </c>
      <c r="I707">
        <v>5</v>
      </c>
      <c r="J707" t="s">
        <v>5054</v>
      </c>
      <c r="K707">
        <v>2</v>
      </c>
      <c r="L707" t="s">
        <v>3069</v>
      </c>
      <c r="M707" t="s">
        <v>8</v>
      </c>
      <c r="N707" t="s">
        <v>178</v>
      </c>
      <c r="O707" t="s">
        <v>503</v>
      </c>
      <c r="P707" t="s">
        <v>8</v>
      </c>
      <c r="Q707" t="s">
        <v>4570</v>
      </c>
      <c r="R707" t="s">
        <v>4940</v>
      </c>
      <c r="S707" t="s">
        <v>195</v>
      </c>
      <c r="T707" t="s">
        <v>4570</v>
      </c>
      <c r="U707" t="s">
        <v>4570</v>
      </c>
      <c r="V707" t="s">
        <v>4496</v>
      </c>
      <c r="W707" t="s">
        <v>4570</v>
      </c>
      <c r="X707" t="s">
        <v>5924</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4943</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5068</v>
      </c>
      <c r="BM707" t="s">
        <v>4949</v>
      </c>
      <c r="BN707" t="s">
        <v>7</v>
      </c>
      <c r="BO707" t="s">
        <v>4950</v>
      </c>
      <c r="BP707" s="440" t="str">
        <f t="shared" si="11"/>
        <v>WA.2378.EBD.953.302.A.521211</v>
      </c>
    </row>
    <row r="708" spans="1:68">
      <c r="A708" t="s">
        <v>4935</v>
      </c>
      <c r="B708" t="s">
        <v>4936</v>
      </c>
      <c r="C708" t="s">
        <v>4937</v>
      </c>
      <c r="D708" t="s">
        <v>3795</v>
      </c>
      <c r="E708" t="s">
        <v>197</v>
      </c>
      <c r="F708" t="s">
        <v>3842</v>
      </c>
      <c r="G708" t="s">
        <v>2445</v>
      </c>
      <c r="H708" t="s">
        <v>4938</v>
      </c>
      <c r="I708">
        <v>5</v>
      </c>
      <c r="J708" t="s">
        <v>5054</v>
      </c>
      <c r="K708">
        <v>2</v>
      </c>
      <c r="L708" t="s">
        <v>3069</v>
      </c>
      <c r="M708" t="s">
        <v>8</v>
      </c>
      <c r="N708" t="s">
        <v>178</v>
      </c>
      <c r="O708" t="s">
        <v>503</v>
      </c>
      <c r="P708" t="s">
        <v>8</v>
      </c>
      <c r="Q708" t="s">
        <v>4570</v>
      </c>
      <c r="R708" t="s">
        <v>4940</v>
      </c>
      <c r="S708" t="s">
        <v>195</v>
      </c>
      <c r="T708" t="s">
        <v>4570</v>
      </c>
      <c r="U708" t="s">
        <v>4570</v>
      </c>
      <c r="V708" t="s">
        <v>4951</v>
      </c>
      <c r="W708" t="s">
        <v>4496</v>
      </c>
      <c r="X708" t="s">
        <v>5925</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4943</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5926</v>
      </c>
      <c r="BM708" t="s">
        <v>4949</v>
      </c>
      <c r="BN708" t="s">
        <v>7</v>
      </c>
      <c r="BO708" t="s">
        <v>4950</v>
      </c>
      <c r="BP708" s="440" t="str">
        <f t="shared" si="11"/>
        <v>WA.2378.EBD.953.302.A.521211</v>
      </c>
    </row>
    <row r="709" spans="1:68">
      <c r="A709" t="s">
        <v>4935</v>
      </c>
      <c r="B709" t="s">
        <v>4936</v>
      </c>
      <c r="C709" t="s">
        <v>4937</v>
      </c>
      <c r="D709" t="s">
        <v>3795</v>
      </c>
      <c r="E709" t="s">
        <v>197</v>
      </c>
      <c r="F709" t="s">
        <v>3842</v>
      </c>
      <c r="G709" t="s">
        <v>2445</v>
      </c>
      <c r="H709" t="s">
        <v>4938</v>
      </c>
      <c r="I709">
        <v>5</v>
      </c>
      <c r="J709" t="s">
        <v>5054</v>
      </c>
      <c r="K709">
        <v>2</v>
      </c>
      <c r="L709" t="s">
        <v>3069</v>
      </c>
      <c r="M709" t="s">
        <v>8</v>
      </c>
      <c r="N709" t="s">
        <v>178</v>
      </c>
      <c r="O709" t="s">
        <v>503</v>
      </c>
      <c r="P709" t="s">
        <v>8</v>
      </c>
      <c r="Q709" t="s">
        <v>4570</v>
      </c>
      <c r="R709" t="s">
        <v>4940</v>
      </c>
      <c r="S709" t="s">
        <v>195</v>
      </c>
      <c r="T709" t="s">
        <v>4570</v>
      </c>
      <c r="U709" t="s">
        <v>4570</v>
      </c>
      <c r="V709" t="s">
        <v>5001</v>
      </c>
      <c r="W709" t="s">
        <v>4951</v>
      </c>
      <c r="X709" t="s">
        <v>5927</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4943</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5887</v>
      </c>
      <c r="BM709" t="s">
        <v>4949</v>
      </c>
      <c r="BN709" t="s">
        <v>7</v>
      </c>
      <c r="BO709" t="s">
        <v>4950</v>
      </c>
      <c r="BP709" s="440" t="str">
        <f t="shared" si="11"/>
        <v>WA.2378.EBD.953.302.A.521211</v>
      </c>
    </row>
    <row r="710" spans="1:68">
      <c r="A710" t="s">
        <v>4935</v>
      </c>
      <c r="B710" t="s">
        <v>4936</v>
      </c>
      <c r="C710" t="s">
        <v>4937</v>
      </c>
      <c r="D710" t="s">
        <v>3795</v>
      </c>
      <c r="E710" t="s">
        <v>197</v>
      </c>
      <c r="F710" t="s">
        <v>3842</v>
      </c>
      <c r="G710" t="s">
        <v>2445</v>
      </c>
      <c r="H710" t="s">
        <v>4938</v>
      </c>
      <c r="I710">
        <v>5</v>
      </c>
      <c r="J710" t="s">
        <v>5054</v>
      </c>
      <c r="K710">
        <v>2</v>
      </c>
      <c r="L710" t="s">
        <v>3069</v>
      </c>
      <c r="M710" t="s">
        <v>8</v>
      </c>
      <c r="N710" t="s">
        <v>178</v>
      </c>
      <c r="O710" t="s">
        <v>503</v>
      </c>
      <c r="P710" t="s">
        <v>8</v>
      </c>
      <c r="Q710" t="s">
        <v>4570</v>
      </c>
      <c r="R710" t="s">
        <v>4940</v>
      </c>
      <c r="S710" t="s">
        <v>195</v>
      </c>
      <c r="T710" t="s">
        <v>4570</v>
      </c>
      <c r="U710" t="s">
        <v>4570</v>
      </c>
      <c r="V710" t="s">
        <v>5092</v>
      </c>
      <c r="W710" t="s">
        <v>5001</v>
      </c>
      <c r="X710" t="s">
        <v>5928</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4943</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5115</v>
      </c>
      <c r="BM710" t="s">
        <v>4949</v>
      </c>
      <c r="BN710" t="s">
        <v>7</v>
      </c>
      <c r="BO710" t="s">
        <v>4950</v>
      </c>
      <c r="BP710" s="440" t="str">
        <f t="shared" si="11"/>
        <v>WA.2378.EBD.953.302.A.521211</v>
      </c>
    </row>
    <row r="711" spans="1:68">
      <c r="A711" t="s">
        <v>4935</v>
      </c>
      <c r="B711" t="s">
        <v>4936</v>
      </c>
      <c r="C711" t="s">
        <v>4937</v>
      </c>
      <c r="D711" t="s">
        <v>3795</v>
      </c>
      <c r="E711" t="s">
        <v>197</v>
      </c>
      <c r="F711" t="s">
        <v>3842</v>
      </c>
      <c r="G711" t="s">
        <v>2445</v>
      </c>
      <c r="H711" t="s">
        <v>4938</v>
      </c>
      <c r="I711">
        <v>5</v>
      </c>
      <c r="J711" t="s">
        <v>5054</v>
      </c>
      <c r="K711">
        <v>2</v>
      </c>
      <c r="L711" t="s">
        <v>3069</v>
      </c>
      <c r="M711" t="s">
        <v>8</v>
      </c>
      <c r="N711" t="s">
        <v>178</v>
      </c>
      <c r="O711" t="s">
        <v>503</v>
      </c>
      <c r="P711" t="s">
        <v>8</v>
      </c>
      <c r="Q711" t="s">
        <v>4570</v>
      </c>
      <c r="R711" t="s">
        <v>4940</v>
      </c>
      <c r="S711" t="s">
        <v>195</v>
      </c>
      <c r="T711" t="s">
        <v>4570</v>
      </c>
      <c r="U711" t="s">
        <v>4570</v>
      </c>
      <c r="V711" t="s">
        <v>5096</v>
      </c>
      <c r="W711" t="s">
        <v>5092</v>
      </c>
      <c r="X711" t="s">
        <v>5929</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4943</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5930</v>
      </c>
      <c r="BM711" t="s">
        <v>4949</v>
      </c>
      <c r="BN711" t="s">
        <v>7</v>
      </c>
      <c r="BO711" t="s">
        <v>4950</v>
      </c>
      <c r="BP711" s="440" t="str">
        <f t="shared" si="11"/>
        <v>WA.2378.EBD.953.302.A.521211</v>
      </c>
    </row>
    <row r="712" spans="1:68">
      <c r="A712" t="s">
        <v>5010</v>
      </c>
      <c r="B712" t="s">
        <v>4936</v>
      </c>
      <c r="C712" t="s">
        <v>4937</v>
      </c>
      <c r="D712" t="s">
        <v>3795</v>
      </c>
      <c r="E712" t="s">
        <v>197</v>
      </c>
      <c r="F712" t="s">
        <v>3842</v>
      </c>
      <c r="G712" t="s">
        <v>2445</v>
      </c>
      <c r="H712" t="s">
        <v>4938</v>
      </c>
      <c r="I712">
        <v>5</v>
      </c>
      <c r="J712" t="s">
        <v>5054</v>
      </c>
      <c r="K712">
        <v>2</v>
      </c>
      <c r="L712" t="s">
        <v>3069</v>
      </c>
      <c r="M712" t="s">
        <v>8</v>
      </c>
      <c r="N712" t="s">
        <v>178</v>
      </c>
      <c r="O712" t="s">
        <v>503</v>
      </c>
      <c r="P712" t="s">
        <v>8</v>
      </c>
      <c r="Q712" t="s">
        <v>4570</v>
      </c>
      <c r="R712" t="s">
        <v>4940</v>
      </c>
      <c r="S712" t="s">
        <v>195</v>
      </c>
      <c r="T712" t="s">
        <v>4570</v>
      </c>
      <c r="U712" t="s">
        <v>4570</v>
      </c>
      <c r="V712" t="s">
        <v>4496</v>
      </c>
      <c r="W712" t="s">
        <v>4570</v>
      </c>
      <c r="X712" t="s">
        <v>5924</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5011</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5068</v>
      </c>
      <c r="BM712" t="s">
        <v>4949</v>
      </c>
      <c r="BN712" t="s">
        <v>7</v>
      </c>
      <c r="BO712" t="s">
        <v>4950</v>
      </c>
      <c r="BP712" s="440" t="str">
        <f t="shared" si="11"/>
        <v>WA.2378.EBD.953.302.A.521211</v>
      </c>
    </row>
    <row r="713" spans="1:68">
      <c r="A713" t="s">
        <v>5010</v>
      </c>
      <c r="B713" t="s">
        <v>4936</v>
      </c>
      <c r="C713" t="s">
        <v>4937</v>
      </c>
      <c r="D713" t="s">
        <v>3795</v>
      </c>
      <c r="E713" t="s">
        <v>197</v>
      </c>
      <c r="F713" t="s">
        <v>3842</v>
      </c>
      <c r="G713" t="s">
        <v>2445</v>
      </c>
      <c r="H713" t="s">
        <v>4938</v>
      </c>
      <c r="I713">
        <v>5</v>
      </c>
      <c r="J713" t="s">
        <v>5054</v>
      </c>
      <c r="K713">
        <v>2</v>
      </c>
      <c r="L713" t="s">
        <v>3069</v>
      </c>
      <c r="M713" t="s">
        <v>8</v>
      </c>
      <c r="N713" t="s">
        <v>178</v>
      </c>
      <c r="O713" t="s">
        <v>503</v>
      </c>
      <c r="P713" t="s">
        <v>8</v>
      </c>
      <c r="Q713" t="s">
        <v>4570</v>
      </c>
      <c r="R713" t="s">
        <v>4940</v>
      </c>
      <c r="S713" t="s">
        <v>195</v>
      </c>
      <c r="T713" t="s">
        <v>4570</v>
      </c>
      <c r="U713" t="s">
        <v>4570</v>
      </c>
      <c r="V713" t="s">
        <v>4951</v>
      </c>
      <c r="W713" t="s">
        <v>4496</v>
      </c>
      <c r="X713" t="s">
        <v>5925</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5011</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5926</v>
      </c>
      <c r="BM713" t="s">
        <v>4949</v>
      </c>
      <c r="BN713" t="s">
        <v>7</v>
      </c>
      <c r="BO713" t="s">
        <v>4950</v>
      </c>
      <c r="BP713" s="440" t="str">
        <f t="shared" si="11"/>
        <v>WA.2378.EBD.953.302.A.521211</v>
      </c>
    </row>
    <row r="714" spans="1:68">
      <c r="A714" t="s">
        <v>5010</v>
      </c>
      <c r="B714" t="s">
        <v>4936</v>
      </c>
      <c r="C714" t="s">
        <v>4937</v>
      </c>
      <c r="D714" t="s">
        <v>3795</v>
      </c>
      <c r="E714" t="s">
        <v>197</v>
      </c>
      <c r="F714" t="s">
        <v>3842</v>
      </c>
      <c r="G714" t="s">
        <v>2445</v>
      </c>
      <c r="H714" t="s">
        <v>4938</v>
      </c>
      <c r="I714">
        <v>5</v>
      </c>
      <c r="J714" t="s">
        <v>5054</v>
      </c>
      <c r="K714">
        <v>2</v>
      </c>
      <c r="L714" t="s">
        <v>3069</v>
      </c>
      <c r="M714" t="s">
        <v>8</v>
      </c>
      <c r="N714" t="s">
        <v>178</v>
      </c>
      <c r="O714" t="s">
        <v>503</v>
      </c>
      <c r="P714" t="s">
        <v>8</v>
      </c>
      <c r="Q714" t="s">
        <v>4570</v>
      </c>
      <c r="R714" t="s">
        <v>4940</v>
      </c>
      <c r="S714" t="s">
        <v>195</v>
      </c>
      <c r="T714" t="s">
        <v>4570</v>
      </c>
      <c r="U714" t="s">
        <v>4570</v>
      </c>
      <c r="V714" t="s">
        <v>5001</v>
      </c>
      <c r="W714" t="s">
        <v>4951</v>
      </c>
      <c r="X714" t="s">
        <v>5927</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5011</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5887</v>
      </c>
      <c r="BM714" t="s">
        <v>4949</v>
      </c>
      <c r="BN714" t="s">
        <v>7</v>
      </c>
      <c r="BO714" t="s">
        <v>4950</v>
      </c>
      <c r="BP714" s="440" t="str">
        <f t="shared" si="11"/>
        <v>WA.2378.EBD.953.302.A.521211</v>
      </c>
    </row>
    <row r="715" spans="1:68">
      <c r="A715" t="s">
        <v>5010</v>
      </c>
      <c r="B715" t="s">
        <v>4936</v>
      </c>
      <c r="C715" t="s">
        <v>4937</v>
      </c>
      <c r="D715" t="s">
        <v>3795</v>
      </c>
      <c r="E715" t="s">
        <v>197</v>
      </c>
      <c r="F715" t="s">
        <v>3842</v>
      </c>
      <c r="G715" t="s">
        <v>2445</v>
      </c>
      <c r="H715" t="s">
        <v>4938</v>
      </c>
      <c r="I715">
        <v>5</v>
      </c>
      <c r="J715" t="s">
        <v>5054</v>
      </c>
      <c r="K715">
        <v>2</v>
      </c>
      <c r="L715" t="s">
        <v>3069</v>
      </c>
      <c r="M715" t="s">
        <v>8</v>
      </c>
      <c r="N715" t="s">
        <v>178</v>
      </c>
      <c r="O715" t="s">
        <v>503</v>
      </c>
      <c r="P715" t="s">
        <v>8</v>
      </c>
      <c r="Q715" t="s">
        <v>4570</v>
      </c>
      <c r="R715" t="s">
        <v>4940</v>
      </c>
      <c r="S715" t="s">
        <v>195</v>
      </c>
      <c r="T715" t="s">
        <v>4570</v>
      </c>
      <c r="U715" t="s">
        <v>4570</v>
      </c>
      <c r="V715" t="s">
        <v>5092</v>
      </c>
      <c r="W715" t="s">
        <v>5001</v>
      </c>
      <c r="X715" t="s">
        <v>5928</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5011</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5115</v>
      </c>
      <c r="BM715" t="s">
        <v>4949</v>
      </c>
      <c r="BN715" t="s">
        <v>7</v>
      </c>
      <c r="BO715" t="s">
        <v>4950</v>
      </c>
      <c r="BP715" s="440" t="str">
        <f t="shared" si="11"/>
        <v>WA.2378.EBD.953.302.A.521211</v>
      </c>
    </row>
    <row r="716" spans="1:68">
      <c r="A716" t="s">
        <v>5010</v>
      </c>
      <c r="B716" t="s">
        <v>4936</v>
      </c>
      <c r="C716" t="s">
        <v>4937</v>
      </c>
      <c r="D716" t="s">
        <v>3795</v>
      </c>
      <c r="E716" t="s">
        <v>197</v>
      </c>
      <c r="F716" t="s">
        <v>3842</v>
      </c>
      <c r="G716" t="s">
        <v>2445</v>
      </c>
      <c r="H716" t="s">
        <v>4938</v>
      </c>
      <c r="I716">
        <v>5</v>
      </c>
      <c r="J716" t="s">
        <v>5054</v>
      </c>
      <c r="K716">
        <v>2</v>
      </c>
      <c r="L716" t="s">
        <v>3069</v>
      </c>
      <c r="M716" t="s">
        <v>8</v>
      </c>
      <c r="N716" t="s">
        <v>178</v>
      </c>
      <c r="O716" t="s">
        <v>503</v>
      </c>
      <c r="P716" t="s">
        <v>8</v>
      </c>
      <c r="Q716" t="s">
        <v>4570</v>
      </c>
      <c r="R716" t="s">
        <v>4940</v>
      </c>
      <c r="S716" t="s">
        <v>195</v>
      </c>
      <c r="T716" t="s">
        <v>4570</v>
      </c>
      <c r="U716" t="s">
        <v>4570</v>
      </c>
      <c r="V716" t="s">
        <v>5096</v>
      </c>
      <c r="W716" t="s">
        <v>5092</v>
      </c>
      <c r="X716" t="s">
        <v>5929</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5011</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5930</v>
      </c>
      <c r="BM716" t="s">
        <v>4949</v>
      </c>
      <c r="BN716" t="s">
        <v>7</v>
      </c>
      <c r="BO716" t="s">
        <v>4950</v>
      </c>
      <c r="BP716" s="440" t="str">
        <f t="shared" si="11"/>
        <v>WA.2378.EBD.953.302.A.521211</v>
      </c>
    </row>
    <row r="717" spans="1:68">
      <c r="A717" t="s">
        <v>4935</v>
      </c>
      <c r="B717" t="s">
        <v>4936</v>
      </c>
      <c r="C717" t="s">
        <v>4937</v>
      </c>
      <c r="D717" t="s">
        <v>3795</v>
      </c>
      <c r="E717" t="s">
        <v>198</v>
      </c>
      <c r="F717" t="s">
        <v>3861</v>
      </c>
      <c r="G717" t="s">
        <v>3453</v>
      </c>
      <c r="H717" t="s">
        <v>4938</v>
      </c>
      <c r="I717">
        <v>235</v>
      </c>
      <c r="J717" t="s">
        <v>5931</v>
      </c>
      <c r="K717">
        <v>235</v>
      </c>
      <c r="L717" t="s">
        <v>812</v>
      </c>
      <c r="M717" t="s">
        <v>8</v>
      </c>
      <c r="N717" t="s">
        <v>190</v>
      </c>
      <c r="O717" t="s">
        <v>503</v>
      </c>
      <c r="P717" t="s">
        <v>8</v>
      </c>
      <c r="Q717" t="s">
        <v>4570</v>
      </c>
      <c r="R717" t="s">
        <v>4940</v>
      </c>
      <c r="S717" t="s">
        <v>195</v>
      </c>
      <c r="T717" t="s">
        <v>4570</v>
      </c>
      <c r="U717" t="s">
        <v>4570</v>
      </c>
      <c r="V717" t="s">
        <v>4496</v>
      </c>
      <c r="W717" t="s">
        <v>4570</v>
      </c>
      <c r="X717" t="s">
        <v>5932</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4943</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5933</v>
      </c>
      <c r="BE717" t="s">
        <v>3863</v>
      </c>
      <c r="BF717" t="s">
        <v>3864</v>
      </c>
      <c r="BG717" t="s">
        <v>5934</v>
      </c>
      <c r="BH717" t="s">
        <v>523</v>
      </c>
      <c r="BI717" t="s">
        <v>532</v>
      </c>
      <c r="BJ717" t="s">
        <v>533</v>
      </c>
      <c r="BK717" t="s">
        <v>3773</v>
      </c>
      <c r="BL717" t="s">
        <v>5883</v>
      </c>
      <c r="BM717" t="s">
        <v>4949</v>
      </c>
      <c r="BN717" t="s">
        <v>7</v>
      </c>
      <c r="BO717" t="s">
        <v>4950</v>
      </c>
      <c r="BP717" s="440" t="str">
        <f t="shared" si="11"/>
        <v>WA.4345.EBC.996.301.A.521211</v>
      </c>
    </row>
    <row r="718" spans="1:68">
      <c r="A718" t="s">
        <v>4935</v>
      </c>
      <c r="B718" t="s">
        <v>4936</v>
      </c>
      <c r="C718" t="s">
        <v>4937</v>
      </c>
      <c r="D718" t="s">
        <v>3795</v>
      </c>
      <c r="E718" t="s">
        <v>198</v>
      </c>
      <c r="F718" t="s">
        <v>3861</v>
      </c>
      <c r="G718" t="s">
        <v>3453</v>
      </c>
      <c r="H718" t="s">
        <v>4938</v>
      </c>
      <c r="I718">
        <v>235</v>
      </c>
      <c r="J718" t="s">
        <v>5931</v>
      </c>
      <c r="K718">
        <v>235</v>
      </c>
      <c r="L718" t="s">
        <v>812</v>
      </c>
      <c r="M718" t="s">
        <v>8</v>
      </c>
      <c r="N718" t="s">
        <v>190</v>
      </c>
      <c r="O718" t="s">
        <v>503</v>
      </c>
      <c r="P718" t="s">
        <v>8</v>
      </c>
      <c r="Q718" t="s">
        <v>4570</v>
      </c>
      <c r="R718" t="s">
        <v>4940</v>
      </c>
      <c r="S718" t="s">
        <v>195</v>
      </c>
      <c r="T718" t="s">
        <v>4570</v>
      </c>
      <c r="U718" t="s">
        <v>4570</v>
      </c>
      <c r="V718" t="s">
        <v>4951</v>
      </c>
      <c r="W718" t="s">
        <v>4496</v>
      </c>
      <c r="X718" t="s">
        <v>5935</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4943</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5933</v>
      </c>
      <c r="BE718" t="s">
        <v>3863</v>
      </c>
      <c r="BF718" t="s">
        <v>3864</v>
      </c>
      <c r="BG718" t="s">
        <v>5934</v>
      </c>
      <c r="BH718" t="s">
        <v>523</v>
      </c>
      <c r="BI718" t="s">
        <v>532</v>
      </c>
      <c r="BJ718" t="s">
        <v>533</v>
      </c>
      <c r="BK718" t="s">
        <v>3773</v>
      </c>
      <c r="BL718" t="s">
        <v>5936</v>
      </c>
      <c r="BM718" t="s">
        <v>4949</v>
      </c>
      <c r="BN718" t="s">
        <v>7</v>
      </c>
      <c r="BO718" t="s">
        <v>4950</v>
      </c>
      <c r="BP718" s="440" t="str">
        <f t="shared" si="11"/>
        <v>WA.4345.EBC.996.301.A.521211</v>
      </c>
    </row>
    <row r="719" spans="1:68">
      <c r="A719" t="s">
        <v>4935</v>
      </c>
      <c r="B719" t="s">
        <v>4936</v>
      </c>
      <c r="C719" t="s">
        <v>4937</v>
      </c>
      <c r="D719" t="s">
        <v>3795</v>
      </c>
      <c r="E719" t="s">
        <v>198</v>
      </c>
      <c r="F719" t="s">
        <v>3861</v>
      </c>
      <c r="G719" t="s">
        <v>3453</v>
      </c>
      <c r="H719" t="s">
        <v>4938</v>
      </c>
      <c r="I719">
        <v>235</v>
      </c>
      <c r="J719" t="s">
        <v>5931</v>
      </c>
      <c r="K719">
        <v>235</v>
      </c>
      <c r="L719" t="s">
        <v>812</v>
      </c>
      <c r="M719" t="s">
        <v>8</v>
      </c>
      <c r="N719" t="s">
        <v>190</v>
      </c>
      <c r="O719" t="s">
        <v>503</v>
      </c>
      <c r="P719" t="s">
        <v>8</v>
      </c>
      <c r="Q719" t="s">
        <v>4570</v>
      </c>
      <c r="R719" t="s">
        <v>4940</v>
      </c>
      <c r="S719" t="s">
        <v>195</v>
      </c>
      <c r="T719" t="s">
        <v>4570</v>
      </c>
      <c r="U719" t="s">
        <v>4570</v>
      </c>
      <c r="V719" t="s">
        <v>5001</v>
      </c>
      <c r="W719" t="s">
        <v>4951</v>
      </c>
      <c r="X719" t="s">
        <v>5937</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4943</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5933</v>
      </c>
      <c r="BE719" t="s">
        <v>3863</v>
      </c>
      <c r="BF719" t="s">
        <v>3864</v>
      </c>
      <c r="BG719" t="s">
        <v>5934</v>
      </c>
      <c r="BH719" t="s">
        <v>523</v>
      </c>
      <c r="BI719" t="s">
        <v>532</v>
      </c>
      <c r="BJ719" t="s">
        <v>533</v>
      </c>
      <c r="BK719" t="s">
        <v>3773</v>
      </c>
      <c r="BL719" t="s">
        <v>5938</v>
      </c>
      <c r="BM719" t="s">
        <v>4949</v>
      </c>
      <c r="BN719" t="s">
        <v>7</v>
      </c>
      <c r="BO719" t="s">
        <v>4950</v>
      </c>
      <c r="BP719" s="440" t="str">
        <f t="shared" si="11"/>
        <v>WA.4345.EBC.996.301.A.521211</v>
      </c>
    </row>
    <row r="720" spans="1:68">
      <c r="A720" t="s">
        <v>4935</v>
      </c>
      <c r="B720" t="s">
        <v>4936</v>
      </c>
      <c r="C720" t="s">
        <v>4937</v>
      </c>
      <c r="D720" t="s">
        <v>3795</v>
      </c>
      <c r="E720" t="s">
        <v>198</v>
      </c>
      <c r="F720" t="s">
        <v>3861</v>
      </c>
      <c r="G720" t="s">
        <v>3453</v>
      </c>
      <c r="H720" t="s">
        <v>4938</v>
      </c>
      <c r="I720">
        <v>235</v>
      </c>
      <c r="J720" t="s">
        <v>5931</v>
      </c>
      <c r="K720">
        <v>235</v>
      </c>
      <c r="L720" t="s">
        <v>812</v>
      </c>
      <c r="M720" t="s">
        <v>8</v>
      </c>
      <c r="N720" t="s">
        <v>190</v>
      </c>
      <c r="O720" t="s">
        <v>503</v>
      </c>
      <c r="P720" t="s">
        <v>8</v>
      </c>
      <c r="Q720" t="s">
        <v>4570</v>
      </c>
      <c r="R720" t="s">
        <v>4940</v>
      </c>
      <c r="S720" t="s">
        <v>195</v>
      </c>
      <c r="T720" t="s">
        <v>4570</v>
      </c>
      <c r="U720" t="s">
        <v>4570</v>
      </c>
      <c r="V720" t="s">
        <v>5092</v>
      </c>
      <c r="W720" t="s">
        <v>5001</v>
      </c>
      <c r="X720" t="s">
        <v>5939</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4943</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5933</v>
      </c>
      <c r="BE720" t="s">
        <v>3863</v>
      </c>
      <c r="BF720" t="s">
        <v>3864</v>
      </c>
      <c r="BG720" t="s">
        <v>5934</v>
      </c>
      <c r="BH720" t="s">
        <v>523</v>
      </c>
      <c r="BI720" t="s">
        <v>532</v>
      </c>
      <c r="BJ720" t="s">
        <v>533</v>
      </c>
      <c r="BK720" t="s">
        <v>3773</v>
      </c>
      <c r="BL720" t="s">
        <v>5940</v>
      </c>
      <c r="BM720" t="s">
        <v>4949</v>
      </c>
      <c r="BN720" t="s">
        <v>7</v>
      </c>
      <c r="BO720" t="s">
        <v>4950</v>
      </c>
      <c r="BP720" s="440" t="str">
        <f t="shared" si="11"/>
        <v>WA.4345.EBC.996.301.A.521211</v>
      </c>
    </row>
    <row r="721" spans="1:68">
      <c r="A721" t="s">
        <v>4935</v>
      </c>
      <c r="B721" t="s">
        <v>4936</v>
      </c>
      <c r="C721" t="s">
        <v>4937</v>
      </c>
      <c r="D721" t="s">
        <v>3795</v>
      </c>
      <c r="E721" t="s">
        <v>198</v>
      </c>
      <c r="F721" t="s">
        <v>3861</v>
      </c>
      <c r="G721" t="s">
        <v>3453</v>
      </c>
      <c r="H721" t="s">
        <v>4938</v>
      </c>
      <c r="I721">
        <v>235</v>
      </c>
      <c r="J721" t="s">
        <v>5931</v>
      </c>
      <c r="K721">
        <v>235</v>
      </c>
      <c r="L721" t="s">
        <v>812</v>
      </c>
      <c r="M721" t="s">
        <v>508</v>
      </c>
      <c r="N721" t="s">
        <v>191</v>
      </c>
      <c r="O721" t="s">
        <v>503</v>
      </c>
      <c r="P721" t="s">
        <v>8</v>
      </c>
      <c r="Q721" t="s">
        <v>4570</v>
      </c>
      <c r="R721" t="s">
        <v>4940</v>
      </c>
      <c r="S721" t="s">
        <v>195</v>
      </c>
      <c r="T721" t="s">
        <v>4570</v>
      </c>
      <c r="U721" t="s">
        <v>4570</v>
      </c>
      <c r="V721" t="s">
        <v>4496</v>
      </c>
      <c r="W721" t="s">
        <v>4570</v>
      </c>
      <c r="X721" t="s">
        <v>5941</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4943</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5933</v>
      </c>
      <c r="BE721" t="s">
        <v>3863</v>
      </c>
      <c r="BF721" t="s">
        <v>3864</v>
      </c>
      <c r="BG721" t="s">
        <v>3867</v>
      </c>
      <c r="BH721" t="s">
        <v>523</v>
      </c>
      <c r="BI721" t="s">
        <v>532</v>
      </c>
      <c r="BJ721" t="s">
        <v>533</v>
      </c>
      <c r="BK721" t="s">
        <v>3773</v>
      </c>
      <c r="BL721" t="s">
        <v>5883</v>
      </c>
      <c r="BM721" t="s">
        <v>4949</v>
      </c>
      <c r="BN721" t="s">
        <v>7</v>
      </c>
      <c r="BO721" t="s">
        <v>4950</v>
      </c>
      <c r="BP721" s="440" t="str">
        <f t="shared" si="11"/>
        <v>WA.4345.EBC.996.301.B.521211</v>
      </c>
    </row>
    <row r="722" spans="1:68">
      <c r="A722" t="s">
        <v>4935</v>
      </c>
      <c r="B722" t="s">
        <v>4936</v>
      </c>
      <c r="C722" t="s">
        <v>4937</v>
      </c>
      <c r="D722" t="s">
        <v>3795</v>
      </c>
      <c r="E722" t="s">
        <v>198</v>
      </c>
      <c r="F722" t="s">
        <v>3861</v>
      </c>
      <c r="G722" t="s">
        <v>3453</v>
      </c>
      <c r="H722" t="s">
        <v>4938</v>
      </c>
      <c r="I722">
        <v>235</v>
      </c>
      <c r="J722" t="s">
        <v>5931</v>
      </c>
      <c r="K722">
        <v>235</v>
      </c>
      <c r="L722" t="s">
        <v>812</v>
      </c>
      <c r="M722" t="s">
        <v>508</v>
      </c>
      <c r="N722" t="s">
        <v>191</v>
      </c>
      <c r="O722" t="s">
        <v>503</v>
      </c>
      <c r="P722" t="s">
        <v>8</v>
      </c>
      <c r="Q722" t="s">
        <v>4570</v>
      </c>
      <c r="R722" t="s">
        <v>4940</v>
      </c>
      <c r="S722" t="s">
        <v>195</v>
      </c>
      <c r="T722" t="s">
        <v>4570</v>
      </c>
      <c r="U722" t="s">
        <v>4570</v>
      </c>
      <c r="V722" t="s">
        <v>4951</v>
      </c>
      <c r="W722" t="s">
        <v>4496</v>
      </c>
      <c r="X722" t="s">
        <v>5942</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4943</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5933</v>
      </c>
      <c r="BE722" t="s">
        <v>3863</v>
      </c>
      <c r="BF722" t="s">
        <v>3864</v>
      </c>
      <c r="BG722" t="s">
        <v>3867</v>
      </c>
      <c r="BH722" t="s">
        <v>523</v>
      </c>
      <c r="BI722" t="s">
        <v>532</v>
      </c>
      <c r="BJ722" t="s">
        <v>533</v>
      </c>
      <c r="BK722" t="s">
        <v>3773</v>
      </c>
      <c r="BL722" t="s">
        <v>5936</v>
      </c>
      <c r="BM722" t="s">
        <v>4949</v>
      </c>
      <c r="BN722" t="s">
        <v>7</v>
      </c>
      <c r="BO722" t="s">
        <v>4950</v>
      </c>
      <c r="BP722" s="440" t="str">
        <f t="shared" si="11"/>
        <v>WA.4345.EBC.996.301.B.521211</v>
      </c>
    </row>
    <row r="723" spans="1:68">
      <c r="A723" t="s">
        <v>4935</v>
      </c>
      <c r="B723" t="s">
        <v>4936</v>
      </c>
      <c r="C723" t="s">
        <v>4937</v>
      </c>
      <c r="D723" t="s">
        <v>3795</v>
      </c>
      <c r="E723" t="s">
        <v>198</v>
      </c>
      <c r="F723" t="s">
        <v>3861</v>
      </c>
      <c r="G723" t="s">
        <v>3453</v>
      </c>
      <c r="H723" t="s">
        <v>4938</v>
      </c>
      <c r="I723">
        <v>235</v>
      </c>
      <c r="J723" t="s">
        <v>5931</v>
      </c>
      <c r="K723">
        <v>235</v>
      </c>
      <c r="L723" t="s">
        <v>812</v>
      </c>
      <c r="M723" t="s">
        <v>509</v>
      </c>
      <c r="N723" t="s">
        <v>192</v>
      </c>
      <c r="O723" t="s">
        <v>503</v>
      </c>
      <c r="P723" t="s">
        <v>8</v>
      </c>
      <c r="Q723" t="s">
        <v>4570</v>
      </c>
      <c r="R723" t="s">
        <v>4940</v>
      </c>
      <c r="S723" t="s">
        <v>195</v>
      </c>
      <c r="T723" t="s">
        <v>4570</v>
      </c>
      <c r="U723" t="s">
        <v>4570</v>
      </c>
      <c r="V723" t="s">
        <v>4496</v>
      </c>
      <c r="W723" t="s">
        <v>4570</v>
      </c>
      <c r="X723" t="s">
        <v>5943</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4943</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5933</v>
      </c>
      <c r="BE723" t="s">
        <v>3863</v>
      </c>
      <c r="BF723" t="s">
        <v>3864</v>
      </c>
      <c r="BG723" t="s">
        <v>3868</v>
      </c>
      <c r="BH723" t="s">
        <v>523</v>
      </c>
      <c r="BI723" t="s">
        <v>532</v>
      </c>
      <c r="BJ723" t="s">
        <v>533</v>
      </c>
      <c r="BK723" t="s">
        <v>3773</v>
      </c>
      <c r="BL723" t="s">
        <v>5944</v>
      </c>
      <c r="BM723" t="s">
        <v>4949</v>
      </c>
      <c r="BN723" t="s">
        <v>7</v>
      </c>
      <c r="BO723" t="s">
        <v>4950</v>
      </c>
      <c r="BP723" s="440" t="str">
        <f t="shared" si="11"/>
        <v>WA.4345.EBC.996.301.C.521211</v>
      </c>
    </row>
    <row r="724" spans="1:68">
      <c r="A724" t="s">
        <v>4935</v>
      </c>
      <c r="B724" t="s">
        <v>4936</v>
      </c>
      <c r="C724" t="s">
        <v>4937</v>
      </c>
      <c r="D724" t="s">
        <v>3795</v>
      </c>
      <c r="E724" t="s">
        <v>198</v>
      </c>
      <c r="F724" t="s">
        <v>3861</v>
      </c>
      <c r="G724" t="s">
        <v>3453</v>
      </c>
      <c r="H724" t="s">
        <v>4938</v>
      </c>
      <c r="I724">
        <v>235</v>
      </c>
      <c r="J724" t="s">
        <v>5931</v>
      </c>
      <c r="K724">
        <v>235</v>
      </c>
      <c r="L724" t="s">
        <v>812</v>
      </c>
      <c r="M724" t="s">
        <v>509</v>
      </c>
      <c r="N724" t="s">
        <v>192</v>
      </c>
      <c r="O724" t="s">
        <v>503</v>
      </c>
      <c r="P724" t="s">
        <v>8</v>
      </c>
      <c r="Q724" t="s">
        <v>4570</v>
      </c>
      <c r="R724" t="s">
        <v>4940</v>
      </c>
      <c r="S724" t="s">
        <v>195</v>
      </c>
      <c r="T724" t="s">
        <v>4570</v>
      </c>
      <c r="U724" t="s">
        <v>4570</v>
      </c>
      <c r="V724" t="s">
        <v>4951</v>
      </c>
      <c r="W724" t="s">
        <v>4496</v>
      </c>
      <c r="X724" t="s">
        <v>5945</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4943</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5933</v>
      </c>
      <c r="BE724" t="s">
        <v>3863</v>
      </c>
      <c r="BF724" t="s">
        <v>3864</v>
      </c>
      <c r="BG724" t="s">
        <v>3868</v>
      </c>
      <c r="BH724" t="s">
        <v>523</v>
      </c>
      <c r="BI724" t="s">
        <v>532</v>
      </c>
      <c r="BJ724" t="s">
        <v>533</v>
      </c>
      <c r="BK724" t="s">
        <v>3773</v>
      </c>
      <c r="BL724" t="s">
        <v>5450</v>
      </c>
      <c r="BM724" t="s">
        <v>4949</v>
      </c>
      <c r="BN724" t="s">
        <v>7</v>
      </c>
      <c r="BO724" t="s">
        <v>4950</v>
      </c>
      <c r="BP724" s="440" t="str">
        <f t="shared" si="11"/>
        <v>WA.4345.EBC.996.301.C.521211</v>
      </c>
    </row>
    <row r="725" spans="1:68">
      <c r="A725" t="s">
        <v>4935</v>
      </c>
      <c r="B725" t="s">
        <v>4936</v>
      </c>
      <c r="C725" t="s">
        <v>4937</v>
      </c>
      <c r="D725" t="s">
        <v>3795</v>
      </c>
      <c r="E725" t="s">
        <v>198</v>
      </c>
      <c r="F725" t="s">
        <v>3861</v>
      </c>
      <c r="G725" t="s">
        <v>3453</v>
      </c>
      <c r="H725" t="s">
        <v>4938</v>
      </c>
      <c r="I725">
        <v>235</v>
      </c>
      <c r="J725" t="s">
        <v>5931</v>
      </c>
      <c r="K725">
        <v>235</v>
      </c>
      <c r="L725" t="s">
        <v>812</v>
      </c>
      <c r="M725" t="s">
        <v>509</v>
      </c>
      <c r="N725" t="s">
        <v>192</v>
      </c>
      <c r="O725" t="s">
        <v>503</v>
      </c>
      <c r="P725" t="s">
        <v>8</v>
      </c>
      <c r="Q725" t="s">
        <v>4570</v>
      </c>
      <c r="R725" t="s">
        <v>4940</v>
      </c>
      <c r="S725" t="s">
        <v>195</v>
      </c>
      <c r="T725" t="s">
        <v>4570</v>
      </c>
      <c r="U725" t="s">
        <v>4570</v>
      </c>
      <c r="V725" t="s">
        <v>5001</v>
      </c>
      <c r="W725" t="s">
        <v>4951</v>
      </c>
      <c r="X725" t="s">
        <v>5946</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4943</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5933</v>
      </c>
      <c r="BE725" t="s">
        <v>3863</v>
      </c>
      <c r="BF725" t="s">
        <v>3864</v>
      </c>
      <c r="BG725" t="s">
        <v>3868</v>
      </c>
      <c r="BH725" t="s">
        <v>523</v>
      </c>
      <c r="BI725" t="s">
        <v>532</v>
      </c>
      <c r="BJ725" t="s">
        <v>533</v>
      </c>
      <c r="BK725" t="s">
        <v>3773</v>
      </c>
      <c r="BL725" t="s">
        <v>5887</v>
      </c>
      <c r="BM725" t="s">
        <v>4949</v>
      </c>
      <c r="BN725" t="s">
        <v>7</v>
      </c>
      <c r="BO725" t="s">
        <v>4950</v>
      </c>
      <c r="BP725" s="440" t="str">
        <f t="shared" si="11"/>
        <v>WA.4345.EBC.996.301.C.521211</v>
      </c>
    </row>
    <row r="726" spans="1:68">
      <c r="A726" t="s">
        <v>4935</v>
      </c>
      <c r="B726" t="s">
        <v>4936</v>
      </c>
      <c r="C726" t="s">
        <v>4937</v>
      </c>
      <c r="D726" t="s">
        <v>3795</v>
      </c>
      <c r="E726" t="s">
        <v>198</v>
      </c>
      <c r="F726" t="s">
        <v>3861</v>
      </c>
      <c r="G726" t="s">
        <v>3453</v>
      </c>
      <c r="H726" t="s">
        <v>4938</v>
      </c>
      <c r="I726">
        <v>235</v>
      </c>
      <c r="J726" t="s">
        <v>5931</v>
      </c>
      <c r="K726">
        <v>235</v>
      </c>
      <c r="L726" t="s">
        <v>3069</v>
      </c>
      <c r="M726" t="s">
        <v>8</v>
      </c>
      <c r="N726" t="s">
        <v>193</v>
      </c>
      <c r="O726" t="s">
        <v>503</v>
      </c>
      <c r="P726" t="s">
        <v>8</v>
      </c>
      <c r="Q726" t="s">
        <v>4570</v>
      </c>
      <c r="R726" t="s">
        <v>4940</v>
      </c>
      <c r="S726" t="s">
        <v>195</v>
      </c>
      <c r="T726" t="s">
        <v>4570</v>
      </c>
      <c r="U726" t="s">
        <v>4570</v>
      </c>
      <c r="V726" t="s">
        <v>4496</v>
      </c>
      <c r="W726" t="s">
        <v>4570</v>
      </c>
      <c r="X726" t="s">
        <v>5947</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4943</v>
      </c>
      <c r="AP726">
        <v>0</v>
      </c>
      <c r="AQ726">
        <v>0</v>
      </c>
      <c r="AR726">
        <v>0</v>
      </c>
      <c r="AS726">
        <v>2472527</v>
      </c>
      <c r="AT726">
        <v>7417582</v>
      </c>
      <c r="AU726">
        <v>0</v>
      </c>
      <c r="AV726">
        <v>0</v>
      </c>
      <c r="AW726">
        <v>0</v>
      </c>
      <c r="AX726">
        <v>2472527</v>
      </c>
      <c r="AY726">
        <v>2472527</v>
      </c>
      <c r="AZ726">
        <v>0</v>
      </c>
      <c r="BA726">
        <v>3164837</v>
      </c>
      <c r="BB726" t="s">
        <v>3796</v>
      </c>
      <c r="BC726" t="s">
        <v>3803</v>
      </c>
      <c r="BD726" t="s">
        <v>5933</v>
      </c>
      <c r="BE726" t="s">
        <v>3863</v>
      </c>
      <c r="BF726" t="s">
        <v>3879</v>
      </c>
      <c r="BG726" t="s">
        <v>3880</v>
      </c>
      <c r="BH726" t="s">
        <v>523</v>
      </c>
      <c r="BI726" t="s">
        <v>532</v>
      </c>
      <c r="BJ726" t="s">
        <v>533</v>
      </c>
      <c r="BK726" t="s">
        <v>3773</v>
      </c>
      <c r="BL726" t="s">
        <v>5944</v>
      </c>
      <c r="BM726" t="s">
        <v>4949</v>
      </c>
      <c r="BN726" t="s">
        <v>7</v>
      </c>
      <c r="BO726" t="s">
        <v>4950</v>
      </c>
      <c r="BP726" s="440" t="str">
        <f t="shared" si="11"/>
        <v>WA.4345.EBC.996.302.A.521211</v>
      </c>
    </row>
    <row r="727" spans="1:68">
      <c r="A727" t="s">
        <v>4935</v>
      </c>
      <c r="B727" t="s">
        <v>4936</v>
      </c>
      <c r="C727" t="s">
        <v>4937</v>
      </c>
      <c r="D727" t="s">
        <v>3795</v>
      </c>
      <c r="E727" t="s">
        <v>198</v>
      </c>
      <c r="F727" t="s">
        <v>3861</v>
      </c>
      <c r="G727" t="s">
        <v>3453</v>
      </c>
      <c r="H727" t="s">
        <v>4938</v>
      </c>
      <c r="I727">
        <v>235</v>
      </c>
      <c r="J727" t="s">
        <v>5931</v>
      </c>
      <c r="K727">
        <v>235</v>
      </c>
      <c r="L727" t="s">
        <v>3069</v>
      </c>
      <c r="M727" t="s">
        <v>8</v>
      </c>
      <c r="N727" t="s">
        <v>193</v>
      </c>
      <c r="O727" t="s">
        <v>503</v>
      </c>
      <c r="P727" t="s">
        <v>8</v>
      </c>
      <c r="Q727" t="s">
        <v>4570</v>
      </c>
      <c r="R727" t="s">
        <v>4940</v>
      </c>
      <c r="S727" t="s">
        <v>195</v>
      </c>
      <c r="T727" t="s">
        <v>4570</v>
      </c>
      <c r="U727" t="s">
        <v>4570</v>
      </c>
      <c r="V727" t="s">
        <v>4951</v>
      </c>
      <c r="W727" t="s">
        <v>4496</v>
      </c>
      <c r="X727" t="s">
        <v>5948</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4943</v>
      </c>
      <c r="AP727">
        <v>0</v>
      </c>
      <c r="AQ727">
        <v>0</v>
      </c>
      <c r="AR727">
        <v>0</v>
      </c>
      <c r="AS727">
        <v>0</v>
      </c>
      <c r="AT727">
        <v>0</v>
      </c>
      <c r="AU727">
        <v>0</v>
      </c>
      <c r="AV727">
        <v>0</v>
      </c>
      <c r="AW727">
        <v>0</v>
      </c>
      <c r="AX727">
        <v>0</v>
      </c>
      <c r="AY727">
        <v>7000000</v>
      </c>
      <c r="AZ727">
        <v>0</v>
      </c>
      <c r="BA727">
        <v>0</v>
      </c>
      <c r="BB727" t="s">
        <v>3796</v>
      </c>
      <c r="BC727" t="s">
        <v>3803</v>
      </c>
      <c r="BD727" t="s">
        <v>5933</v>
      </c>
      <c r="BE727" t="s">
        <v>3863</v>
      </c>
      <c r="BF727" t="s">
        <v>3879</v>
      </c>
      <c r="BG727" t="s">
        <v>3880</v>
      </c>
      <c r="BH727" t="s">
        <v>523</v>
      </c>
      <c r="BI727" t="s">
        <v>532</v>
      </c>
      <c r="BJ727" t="s">
        <v>533</v>
      </c>
      <c r="BK727" t="s">
        <v>3773</v>
      </c>
      <c r="BL727" t="s">
        <v>5926</v>
      </c>
      <c r="BM727" t="s">
        <v>4949</v>
      </c>
      <c r="BN727" t="s">
        <v>7</v>
      </c>
      <c r="BO727" t="s">
        <v>4950</v>
      </c>
      <c r="BP727" s="440" t="str">
        <f t="shared" si="11"/>
        <v>WA.4345.EBC.996.302.A.521211</v>
      </c>
    </row>
    <row r="728" spans="1:68">
      <c r="A728" t="s">
        <v>5010</v>
      </c>
      <c r="B728" t="s">
        <v>4936</v>
      </c>
      <c r="C728" t="s">
        <v>4937</v>
      </c>
      <c r="D728" t="s">
        <v>3795</v>
      </c>
      <c r="E728" t="s">
        <v>198</v>
      </c>
      <c r="F728" t="s">
        <v>3861</v>
      </c>
      <c r="G728" t="s">
        <v>3453</v>
      </c>
      <c r="H728" t="s">
        <v>4938</v>
      </c>
      <c r="I728">
        <v>235</v>
      </c>
      <c r="J728" t="s">
        <v>5931</v>
      </c>
      <c r="K728">
        <v>235</v>
      </c>
      <c r="L728" t="s">
        <v>812</v>
      </c>
      <c r="M728" t="s">
        <v>8</v>
      </c>
      <c r="N728" t="s">
        <v>190</v>
      </c>
      <c r="O728" t="s">
        <v>503</v>
      </c>
      <c r="P728" t="s">
        <v>8</v>
      </c>
      <c r="Q728" t="s">
        <v>4570</v>
      </c>
      <c r="R728" t="s">
        <v>4940</v>
      </c>
      <c r="S728" t="s">
        <v>195</v>
      </c>
      <c r="T728" t="s">
        <v>4570</v>
      </c>
      <c r="U728" t="s">
        <v>4570</v>
      </c>
      <c r="V728" t="s">
        <v>4496</v>
      </c>
      <c r="W728" t="s">
        <v>4570</v>
      </c>
      <c r="X728" t="s">
        <v>5932</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5011</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5933</v>
      </c>
      <c r="BE728" t="s">
        <v>3863</v>
      </c>
      <c r="BF728" t="s">
        <v>3864</v>
      </c>
      <c r="BG728" t="s">
        <v>5934</v>
      </c>
      <c r="BH728" t="s">
        <v>523</v>
      </c>
      <c r="BI728" t="s">
        <v>532</v>
      </c>
      <c r="BJ728" t="s">
        <v>533</v>
      </c>
      <c r="BK728" t="s">
        <v>3773</v>
      </c>
      <c r="BL728" t="s">
        <v>5883</v>
      </c>
      <c r="BM728" t="s">
        <v>4949</v>
      </c>
      <c r="BN728" t="s">
        <v>7</v>
      </c>
      <c r="BO728" t="s">
        <v>4950</v>
      </c>
      <c r="BP728" s="440" t="str">
        <f t="shared" si="11"/>
        <v>WA.4345.EBC.996.301.A.521211</v>
      </c>
    </row>
    <row r="729" spans="1:68">
      <c r="A729" t="s">
        <v>5010</v>
      </c>
      <c r="B729" t="s">
        <v>4936</v>
      </c>
      <c r="C729" t="s">
        <v>4937</v>
      </c>
      <c r="D729" t="s">
        <v>3795</v>
      </c>
      <c r="E729" t="s">
        <v>198</v>
      </c>
      <c r="F729" t="s">
        <v>3861</v>
      </c>
      <c r="G729" t="s">
        <v>3453</v>
      </c>
      <c r="H729" t="s">
        <v>4938</v>
      </c>
      <c r="I729">
        <v>235</v>
      </c>
      <c r="J729" t="s">
        <v>5931</v>
      </c>
      <c r="K729">
        <v>235</v>
      </c>
      <c r="L729" t="s">
        <v>812</v>
      </c>
      <c r="M729" t="s">
        <v>8</v>
      </c>
      <c r="N729" t="s">
        <v>190</v>
      </c>
      <c r="O729" t="s">
        <v>503</v>
      </c>
      <c r="P729" t="s">
        <v>8</v>
      </c>
      <c r="Q729" t="s">
        <v>4570</v>
      </c>
      <c r="R729" t="s">
        <v>4940</v>
      </c>
      <c r="S729" t="s">
        <v>195</v>
      </c>
      <c r="T729" t="s">
        <v>4570</v>
      </c>
      <c r="U729" t="s">
        <v>4570</v>
      </c>
      <c r="V729" t="s">
        <v>4951</v>
      </c>
      <c r="W729" t="s">
        <v>4496</v>
      </c>
      <c r="X729" t="s">
        <v>5935</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5011</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5933</v>
      </c>
      <c r="BE729" t="s">
        <v>3863</v>
      </c>
      <c r="BF729" t="s">
        <v>3864</v>
      </c>
      <c r="BG729" t="s">
        <v>5934</v>
      </c>
      <c r="BH729" t="s">
        <v>523</v>
      </c>
      <c r="BI729" t="s">
        <v>532</v>
      </c>
      <c r="BJ729" t="s">
        <v>533</v>
      </c>
      <c r="BK729" t="s">
        <v>3773</v>
      </c>
      <c r="BL729" t="s">
        <v>5936</v>
      </c>
      <c r="BM729" t="s">
        <v>4949</v>
      </c>
      <c r="BN729" t="s">
        <v>7</v>
      </c>
      <c r="BO729" t="s">
        <v>4950</v>
      </c>
      <c r="BP729" s="440" t="str">
        <f t="shared" si="11"/>
        <v>WA.4345.EBC.996.301.A.521211</v>
      </c>
    </row>
    <row r="730" spans="1:68">
      <c r="A730" t="s">
        <v>5010</v>
      </c>
      <c r="B730" t="s">
        <v>4936</v>
      </c>
      <c r="C730" t="s">
        <v>4937</v>
      </c>
      <c r="D730" t="s">
        <v>3795</v>
      </c>
      <c r="E730" t="s">
        <v>198</v>
      </c>
      <c r="F730" t="s">
        <v>3861</v>
      </c>
      <c r="G730" t="s">
        <v>3453</v>
      </c>
      <c r="H730" t="s">
        <v>4938</v>
      </c>
      <c r="I730">
        <v>235</v>
      </c>
      <c r="J730" t="s">
        <v>5931</v>
      </c>
      <c r="K730">
        <v>235</v>
      </c>
      <c r="L730" t="s">
        <v>812</v>
      </c>
      <c r="M730" t="s">
        <v>8</v>
      </c>
      <c r="N730" t="s">
        <v>190</v>
      </c>
      <c r="O730" t="s">
        <v>503</v>
      </c>
      <c r="P730" t="s">
        <v>8</v>
      </c>
      <c r="Q730" t="s">
        <v>4570</v>
      </c>
      <c r="R730" t="s">
        <v>4940</v>
      </c>
      <c r="S730" t="s">
        <v>195</v>
      </c>
      <c r="T730" t="s">
        <v>4570</v>
      </c>
      <c r="U730" t="s">
        <v>4570</v>
      </c>
      <c r="V730" t="s">
        <v>5001</v>
      </c>
      <c r="W730" t="s">
        <v>4951</v>
      </c>
      <c r="X730" t="s">
        <v>5937</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5011</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5933</v>
      </c>
      <c r="BE730" t="s">
        <v>3863</v>
      </c>
      <c r="BF730" t="s">
        <v>3864</v>
      </c>
      <c r="BG730" t="s">
        <v>5934</v>
      </c>
      <c r="BH730" t="s">
        <v>523</v>
      </c>
      <c r="BI730" t="s">
        <v>532</v>
      </c>
      <c r="BJ730" t="s">
        <v>533</v>
      </c>
      <c r="BK730" t="s">
        <v>3773</v>
      </c>
      <c r="BL730" t="s">
        <v>5938</v>
      </c>
      <c r="BM730" t="s">
        <v>4949</v>
      </c>
      <c r="BN730" t="s">
        <v>7</v>
      </c>
      <c r="BO730" t="s">
        <v>4950</v>
      </c>
      <c r="BP730" s="440" t="str">
        <f t="shared" si="11"/>
        <v>WA.4345.EBC.996.301.A.521211</v>
      </c>
    </row>
    <row r="731" spans="1:68">
      <c r="A731" t="s">
        <v>5010</v>
      </c>
      <c r="B731" t="s">
        <v>4936</v>
      </c>
      <c r="C731" t="s">
        <v>4937</v>
      </c>
      <c r="D731" t="s">
        <v>3795</v>
      </c>
      <c r="E731" t="s">
        <v>198</v>
      </c>
      <c r="F731" t="s">
        <v>3861</v>
      </c>
      <c r="G731" t="s">
        <v>3453</v>
      </c>
      <c r="H731" t="s">
        <v>4938</v>
      </c>
      <c r="I731">
        <v>235</v>
      </c>
      <c r="J731" t="s">
        <v>5931</v>
      </c>
      <c r="K731">
        <v>235</v>
      </c>
      <c r="L731" t="s">
        <v>812</v>
      </c>
      <c r="M731" t="s">
        <v>8</v>
      </c>
      <c r="N731" t="s">
        <v>190</v>
      </c>
      <c r="O731" t="s">
        <v>503</v>
      </c>
      <c r="P731" t="s">
        <v>8</v>
      </c>
      <c r="Q731" t="s">
        <v>4570</v>
      </c>
      <c r="R731" t="s">
        <v>4940</v>
      </c>
      <c r="S731" t="s">
        <v>195</v>
      </c>
      <c r="T731" t="s">
        <v>4570</v>
      </c>
      <c r="U731" t="s">
        <v>4570</v>
      </c>
      <c r="V731" t="s">
        <v>5092</v>
      </c>
      <c r="W731" t="s">
        <v>5001</v>
      </c>
      <c r="X731" t="s">
        <v>5939</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5011</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5933</v>
      </c>
      <c r="BE731" t="s">
        <v>3863</v>
      </c>
      <c r="BF731" t="s">
        <v>3864</v>
      </c>
      <c r="BG731" t="s">
        <v>5934</v>
      </c>
      <c r="BH731" t="s">
        <v>523</v>
      </c>
      <c r="BI731" t="s">
        <v>532</v>
      </c>
      <c r="BJ731" t="s">
        <v>533</v>
      </c>
      <c r="BK731" t="s">
        <v>3773</v>
      </c>
      <c r="BL731" t="s">
        <v>5940</v>
      </c>
      <c r="BM731" t="s">
        <v>4949</v>
      </c>
      <c r="BN731" t="s">
        <v>7</v>
      </c>
      <c r="BO731" t="s">
        <v>4950</v>
      </c>
      <c r="BP731" s="440" t="str">
        <f t="shared" si="11"/>
        <v>WA.4345.EBC.996.301.A.521211</v>
      </c>
    </row>
    <row r="732" spans="1:68">
      <c r="A732" t="s">
        <v>5010</v>
      </c>
      <c r="B732" t="s">
        <v>4936</v>
      </c>
      <c r="C732" t="s">
        <v>4937</v>
      </c>
      <c r="D732" t="s">
        <v>3795</v>
      </c>
      <c r="E732" t="s">
        <v>198</v>
      </c>
      <c r="F732" t="s">
        <v>3861</v>
      </c>
      <c r="G732" t="s">
        <v>3453</v>
      </c>
      <c r="H732" t="s">
        <v>4938</v>
      </c>
      <c r="I732">
        <v>235</v>
      </c>
      <c r="J732" t="s">
        <v>5931</v>
      </c>
      <c r="K732">
        <v>235</v>
      </c>
      <c r="L732" t="s">
        <v>812</v>
      </c>
      <c r="M732" t="s">
        <v>508</v>
      </c>
      <c r="N732" t="s">
        <v>191</v>
      </c>
      <c r="O732" t="s">
        <v>503</v>
      </c>
      <c r="P732" t="s">
        <v>8</v>
      </c>
      <c r="Q732" t="s">
        <v>4570</v>
      </c>
      <c r="R732" t="s">
        <v>4940</v>
      </c>
      <c r="S732" t="s">
        <v>195</v>
      </c>
      <c r="T732" t="s">
        <v>4570</v>
      </c>
      <c r="U732" t="s">
        <v>4570</v>
      </c>
      <c r="V732" t="s">
        <v>4496</v>
      </c>
      <c r="W732" t="s">
        <v>4570</v>
      </c>
      <c r="X732" t="s">
        <v>5941</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5011</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5933</v>
      </c>
      <c r="BE732" t="s">
        <v>3863</v>
      </c>
      <c r="BF732" t="s">
        <v>3864</v>
      </c>
      <c r="BG732" t="s">
        <v>3867</v>
      </c>
      <c r="BH732" t="s">
        <v>523</v>
      </c>
      <c r="BI732" t="s">
        <v>532</v>
      </c>
      <c r="BJ732" t="s">
        <v>533</v>
      </c>
      <c r="BK732" t="s">
        <v>3773</v>
      </c>
      <c r="BL732" t="s">
        <v>5883</v>
      </c>
      <c r="BM732" t="s">
        <v>4949</v>
      </c>
      <c r="BN732" t="s">
        <v>7</v>
      </c>
      <c r="BO732" t="s">
        <v>4950</v>
      </c>
      <c r="BP732" s="440" t="str">
        <f t="shared" si="11"/>
        <v>WA.4345.EBC.996.301.B.521211</v>
      </c>
    </row>
    <row r="733" spans="1:68">
      <c r="A733" t="s">
        <v>5010</v>
      </c>
      <c r="B733" t="s">
        <v>4936</v>
      </c>
      <c r="C733" t="s">
        <v>4937</v>
      </c>
      <c r="D733" t="s">
        <v>3795</v>
      </c>
      <c r="E733" t="s">
        <v>198</v>
      </c>
      <c r="F733" t="s">
        <v>3861</v>
      </c>
      <c r="G733" t="s">
        <v>3453</v>
      </c>
      <c r="H733" t="s">
        <v>4938</v>
      </c>
      <c r="I733">
        <v>235</v>
      </c>
      <c r="J733" t="s">
        <v>5931</v>
      </c>
      <c r="K733">
        <v>235</v>
      </c>
      <c r="L733" t="s">
        <v>812</v>
      </c>
      <c r="M733" t="s">
        <v>508</v>
      </c>
      <c r="N733" t="s">
        <v>191</v>
      </c>
      <c r="O733" t="s">
        <v>503</v>
      </c>
      <c r="P733" t="s">
        <v>8</v>
      </c>
      <c r="Q733" t="s">
        <v>4570</v>
      </c>
      <c r="R733" t="s">
        <v>4940</v>
      </c>
      <c r="S733" t="s">
        <v>195</v>
      </c>
      <c r="T733" t="s">
        <v>4570</v>
      </c>
      <c r="U733" t="s">
        <v>4570</v>
      </c>
      <c r="V733" t="s">
        <v>4951</v>
      </c>
      <c r="W733" t="s">
        <v>4496</v>
      </c>
      <c r="X733" t="s">
        <v>5942</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5011</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5933</v>
      </c>
      <c r="BE733" t="s">
        <v>3863</v>
      </c>
      <c r="BF733" t="s">
        <v>3864</v>
      </c>
      <c r="BG733" t="s">
        <v>3867</v>
      </c>
      <c r="BH733" t="s">
        <v>523</v>
      </c>
      <c r="BI733" t="s">
        <v>532</v>
      </c>
      <c r="BJ733" t="s">
        <v>533</v>
      </c>
      <c r="BK733" t="s">
        <v>3773</v>
      </c>
      <c r="BL733" t="s">
        <v>5936</v>
      </c>
      <c r="BM733" t="s">
        <v>4949</v>
      </c>
      <c r="BN733" t="s">
        <v>7</v>
      </c>
      <c r="BO733" t="s">
        <v>4950</v>
      </c>
      <c r="BP733" s="440" t="str">
        <f t="shared" si="11"/>
        <v>WA.4345.EBC.996.301.B.521211</v>
      </c>
    </row>
    <row r="734" spans="1:68">
      <c r="A734" t="s">
        <v>5010</v>
      </c>
      <c r="B734" t="s">
        <v>4936</v>
      </c>
      <c r="C734" t="s">
        <v>4937</v>
      </c>
      <c r="D734" t="s">
        <v>3795</v>
      </c>
      <c r="E734" t="s">
        <v>198</v>
      </c>
      <c r="F734" t="s">
        <v>3861</v>
      </c>
      <c r="G734" t="s">
        <v>3453</v>
      </c>
      <c r="H734" t="s">
        <v>4938</v>
      </c>
      <c r="I734">
        <v>235</v>
      </c>
      <c r="J734" t="s">
        <v>5931</v>
      </c>
      <c r="K734">
        <v>235</v>
      </c>
      <c r="L734" t="s">
        <v>812</v>
      </c>
      <c r="M734" t="s">
        <v>509</v>
      </c>
      <c r="N734" t="s">
        <v>192</v>
      </c>
      <c r="O734" t="s">
        <v>503</v>
      </c>
      <c r="P734" t="s">
        <v>8</v>
      </c>
      <c r="Q734" t="s">
        <v>4570</v>
      </c>
      <c r="R734" t="s">
        <v>4940</v>
      </c>
      <c r="S734" t="s">
        <v>195</v>
      </c>
      <c r="T734" t="s">
        <v>4570</v>
      </c>
      <c r="U734" t="s">
        <v>4570</v>
      </c>
      <c r="V734" t="s">
        <v>4496</v>
      </c>
      <c r="W734" t="s">
        <v>4570</v>
      </c>
      <c r="X734" t="s">
        <v>5943</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5011</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5933</v>
      </c>
      <c r="BE734" t="s">
        <v>3863</v>
      </c>
      <c r="BF734" t="s">
        <v>3864</v>
      </c>
      <c r="BG734" t="s">
        <v>3868</v>
      </c>
      <c r="BH734" t="s">
        <v>523</v>
      </c>
      <c r="BI734" t="s">
        <v>532</v>
      </c>
      <c r="BJ734" t="s">
        <v>533</v>
      </c>
      <c r="BK734" t="s">
        <v>3773</v>
      </c>
      <c r="BL734" t="s">
        <v>5944</v>
      </c>
      <c r="BM734" t="s">
        <v>4949</v>
      </c>
      <c r="BN734" t="s">
        <v>7</v>
      </c>
      <c r="BO734" t="s">
        <v>4950</v>
      </c>
      <c r="BP734" s="440" t="str">
        <f t="shared" si="11"/>
        <v>WA.4345.EBC.996.301.C.521211</v>
      </c>
    </row>
    <row r="735" spans="1:68">
      <c r="A735" t="s">
        <v>5010</v>
      </c>
      <c r="B735" t="s">
        <v>4936</v>
      </c>
      <c r="C735" t="s">
        <v>4937</v>
      </c>
      <c r="D735" t="s">
        <v>3795</v>
      </c>
      <c r="E735" t="s">
        <v>198</v>
      </c>
      <c r="F735" t="s">
        <v>3861</v>
      </c>
      <c r="G735" t="s">
        <v>3453</v>
      </c>
      <c r="H735" t="s">
        <v>4938</v>
      </c>
      <c r="I735">
        <v>235</v>
      </c>
      <c r="J735" t="s">
        <v>5931</v>
      </c>
      <c r="K735">
        <v>235</v>
      </c>
      <c r="L735" t="s">
        <v>812</v>
      </c>
      <c r="M735" t="s">
        <v>509</v>
      </c>
      <c r="N735" t="s">
        <v>192</v>
      </c>
      <c r="O735" t="s">
        <v>503</v>
      </c>
      <c r="P735" t="s">
        <v>8</v>
      </c>
      <c r="Q735" t="s">
        <v>4570</v>
      </c>
      <c r="R735" t="s">
        <v>4940</v>
      </c>
      <c r="S735" t="s">
        <v>195</v>
      </c>
      <c r="T735" t="s">
        <v>4570</v>
      </c>
      <c r="U735" t="s">
        <v>4570</v>
      </c>
      <c r="V735" t="s">
        <v>4951</v>
      </c>
      <c r="W735" t="s">
        <v>4496</v>
      </c>
      <c r="X735" t="s">
        <v>5945</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5011</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5933</v>
      </c>
      <c r="BE735" t="s">
        <v>3863</v>
      </c>
      <c r="BF735" t="s">
        <v>3864</v>
      </c>
      <c r="BG735" t="s">
        <v>3868</v>
      </c>
      <c r="BH735" t="s">
        <v>523</v>
      </c>
      <c r="BI735" t="s">
        <v>532</v>
      </c>
      <c r="BJ735" t="s">
        <v>533</v>
      </c>
      <c r="BK735" t="s">
        <v>3773</v>
      </c>
      <c r="BL735" t="s">
        <v>5450</v>
      </c>
      <c r="BM735" t="s">
        <v>4949</v>
      </c>
      <c r="BN735" t="s">
        <v>7</v>
      </c>
      <c r="BO735" t="s">
        <v>4950</v>
      </c>
      <c r="BP735" s="440" t="str">
        <f t="shared" si="11"/>
        <v>WA.4345.EBC.996.301.C.521211</v>
      </c>
    </row>
    <row r="736" spans="1:68">
      <c r="A736" t="s">
        <v>5010</v>
      </c>
      <c r="B736" t="s">
        <v>4936</v>
      </c>
      <c r="C736" t="s">
        <v>4937</v>
      </c>
      <c r="D736" t="s">
        <v>3795</v>
      </c>
      <c r="E736" t="s">
        <v>198</v>
      </c>
      <c r="F736" t="s">
        <v>3861</v>
      </c>
      <c r="G736" t="s">
        <v>3453</v>
      </c>
      <c r="H736" t="s">
        <v>4938</v>
      </c>
      <c r="I736">
        <v>235</v>
      </c>
      <c r="J736" t="s">
        <v>5931</v>
      </c>
      <c r="K736">
        <v>235</v>
      </c>
      <c r="L736" t="s">
        <v>812</v>
      </c>
      <c r="M736" t="s">
        <v>509</v>
      </c>
      <c r="N736" t="s">
        <v>192</v>
      </c>
      <c r="O736" t="s">
        <v>503</v>
      </c>
      <c r="P736" t="s">
        <v>8</v>
      </c>
      <c r="Q736" t="s">
        <v>4570</v>
      </c>
      <c r="R736" t="s">
        <v>4940</v>
      </c>
      <c r="S736" t="s">
        <v>195</v>
      </c>
      <c r="T736" t="s">
        <v>4570</v>
      </c>
      <c r="U736" t="s">
        <v>4570</v>
      </c>
      <c r="V736" t="s">
        <v>5001</v>
      </c>
      <c r="W736" t="s">
        <v>4951</v>
      </c>
      <c r="X736" t="s">
        <v>5946</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5011</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5933</v>
      </c>
      <c r="BE736" t="s">
        <v>3863</v>
      </c>
      <c r="BF736" t="s">
        <v>3864</v>
      </c>
      <c r="BG736" t="s">
        <v>3868</v>
      </c>
      <c r="BH736" t="s">
        <v>523</v>
      </c>
      <c r="BI736" t="s">
        <v>532</v>
      </c>
      <c r="BJ736" t="s">
        <v>533</v>
      </c>
      <c r="BK736" t="s">
        <v>3773</v>
      </c>
      <c r="BL736" t="s">
        <v>5887</v>
      </c>
      <c r="BM736" t="s">
        <v>4949</v>
      </c>
      <c r="BN736" t="s">
        <v>7</v>
      </c>
      <c r="BO736" t="s">
        <v>4950</v>
      </c>
      <c r="BP736" s="440" t="str">
        <f t="shared" si="11"/>
        <v>WA.4345.EBC.996.301.C.521211</v>
      </c>
    </row>
    <row r="737" spans="1:68">
      <c r="A737" t="s">
        <v>5010</v>
      </c>
      <c r="B737" t="s">
        <v>4936</v>
      </c>
      <c r="C737" t="s">
        <v>4937</v>
      </c>
      <c r="D737" t="s">
        <v>3795</v>
      </c>
      <c r="E737" t="s">
        <v>198</v>
      </c>
      <c r="F737" t="s">
        <v>3861</v>
      </c>
      <c r="G737" t="s">
        <v>3453</v>
      </c>
      <c r="H737" t="s">
        <v>4938</v>
      </c>
      <c r="I737">
        <v>235</v>
      </c>
      <c r="J737" t="s">
        <v>5931</v>
      </c>
      <c r="K737">
        <v>235</v>
      </c>
      <c r="L737" t="s">
        <v>3069</v>
      </c>
      <c r="M737" t="s">
        <v>8</v>
      </c>
      <c r="N737" t="s">
        <v>193</v>
      </c>
      <c r="O737" t="s">
        <v>503</v>
      </c>
      <c r="P737" t="s">
        <v>8</v>
      </c>
      <c r="Q737" t="s">
        <v>4570</v>
      </c>
      <c r="R737" t="s">
        <v>4940</v>
      </c>
      <c r="S737" t="s">
        <v>195</v>
      </c>
      <c r="T737" t="s">
        <v>4570</v>
      </c>
      <c r="U737" t="s">
        <v>4570</v>
      </c>
      <c r="V737" t="s">
        <v>4496</v>
      </c>
      <c r="W737" t="s">
        <v>4570</v>
      </c>
      <c r="X737" t="s">
        <v>5947</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5011</v>
      </c>
      <c r="AP737">
        <v>0</v>
      </c>
      <c r="AQ737">
        <v>0</v>
      </c>
      <c r="AR737">
        <v>0</v>
      </c>
      <c r="AS737">
        <v>2472527</v>
      </c>
      <c r="AT737">
        <v>7417582</v>
      </c>
      <c r="AU737">
        <v>0</v>
      </c>
      <c r="AV737">
        <v>0</v>
      </c>
      <c r="AW737">
        <v>0</v>
      </c>
      <c r="AX737">
        <v>2472527</v>
      </c>
      <c r="AY737">
        <v>2472527</v>
      </c>
      <c r="AZ737">
        <v>0</v>
      </c>
      <c r="BA737">
        <v>3164837</v>
      </c>
      <c r="BB737" t="s">
        <v>3796</v>
      </c>
      <c r="BC737" t="s">
        <v>3803</v>
      </c>
      <c r="BD737" t="s">
        <v>5933</v>
      </c>
      <c r="BE737" t="s">
        <v>3863</v>
      </c>
      <c r="BF737" t="s">
        <v>3879</v>
      </c>
      <c r="BG737" t="s">
        <v>3880</v>
      </c>
      <c r="BH737" t="s">
        <v>523</v>
      </c>
      <c r="BI737" t="s">
        <v>532</v>
      </c>
      <c r="BJ737" t="s">
        <v>533</v>
      </c>
      <c r="BK737" t="s">
        <v>3773</v>
      </c>
      <c r="BL737" t="s">
        <v>5944</v>
      </c>
      <c r="BM737" t="s">
        <v>4949</v>
      </c>
      <c r="BN737" t="s">
        <v>7</v>
      </c>
      <c r="BO737" t="s">
        <v>4950</v>
      </c>
      <c r="BP737" s="440" t="str">
        <f t="shared" si="11"/>
        <v>WA.4345.EBC.996.302.A.521211</v>
      </c>
    </row>
    <row r="738" spans="1:68">
      <c r="A738" t="s">
        <v>5010</v>
      </c>
      <c r="B738" t="s">
        <v>4936</v>
      </c>
      <c r="C738" t="s">
        <v>4937</v>
      </c>
      <c r="D738" t="s">
        <v>3795</v>
      </c>
      <c r="E738" t="s">
        <v>198</v>
      </c>
      <c r="F738" t="s">
        <v>3861</v>
      </c>
      <c r="G738" t="s">
        <v>3453</v>
      </c>
      <c r="H738" t="s">
        <v>4938</v>
      </c>
      <c r="I738">
        <v>235</v>
      </c>
      <c r="J738" t="s">
        <v>5931</v>
      </c>
      <c r="K738">
        <v>235</v>
      </c>
      <c r="L738" t="s">
        <v>3069</v>
      </c>
      <c r="M738" t="s">
        <v>8</v>
      </c>
      <c r="N738" t="s">
        <v>193</v>
      </c>
      <c r="O738" t="s">
        <v>503</v>
      </c>
      <c r="P738" t="s">
        <v>8</v>
      </c>
      <c r="Q738" t="s">
        <v>4570</v>
      </c>
      <c r="R738" t="s">
        <v>4940</v>
      </c>
      <c r="S738" t="s">
        <v>195</v>
      </c>
      <c r="T738" t="s">
        <v>4570</v>
      </c>
      <c r="U738" t="s">
        <v>4570</v>
      </c>
      <c r="V738" t="s">
        <v>4951</v>
      </c>
      <c r="W738" t="s">
        <v>4496</v>
      </c>
      <c r="X738" t="s">
        <v>5948</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5011</v>
      </c>
      <c r="AP738">
        <v>0</v>
      </c>
      <c r="AQ738">
        <v>0</v>
      </c>
      <c r="AR738">
        <v>0</v>
      </c>
      <c r="AS738">
        <v>0</v>
      </c>
      <c r="AT738">
        <v>0</v>
      </c>
      <c r="AU738">
        <v>0</v>
      </c>
      <c r="AV738">
        <v>0</v>
      </c>
      <c r="AW738">
        <v>0</v>
      </c>
      <c r="AX738">
        <v>0</v>
      </c>
      <c r="AY738">
        <v>7000000</v>
      </c>
      <c r="AZ738">
        <v>0</v>
      </c>
      <c r="BA738">
        <v>0</v>
      </c>
      <c r="BB738" t="s">
        <v>3796</v>
      </c>
      <c r="BC738" t="s">
        <v>3803</v>
      </c>
      <c r="BD738" t="s">
        <v>5933</v>
      </c>
      <c r="BE738" t="s">
        <v>3863</v>
      </c>
      <c r="BF738" t="s">
        <v>3879</v>
      </c>
      <c r="BG738" t="s">
        <v>3880</v>
      </c>
      <c r="BH738" t="s">
        <v>523</v>
      </c>
      <c r="BI738" t="s">
        <v>532</v>
      </c>
      <c r="BJ738" t="s">
        <v>533</v>
      </c>
      <c r="BK738" t="s">
        <v>3773</v>
      </c>
      <c r="BL738" t="s">
        <v>5926</v>
      </c>
      <c r="BM738" t="s">
        <v>4949</v>
      </c>
      <c r="BN738" t="s">
        <v>7</v>
      </c>
      <c r="BO738" t="s">
        <v>4950</v>
      </c>
      <c r="BP738" s="440" t="str">
        <f t="shared" si="11"/>
        <v>WA.4345.EBC.996.302.A.521211</v>
      </c>
    </row>
    <row r="739" spans="1:68">
      <c r="A739" t="s">
        <v>4935</v>
      </c>
      <c r="B739" t="s">
        <v>4936</v>
      </c>
      <c r="C739" t="s">
        <v>4937</v>
      </c>
      <c r="D739" t="s">
        <v>3770</v>
      </c>
      <c r="E739" t="s">
        <v>196</v>
      </c>
      <c r="F739" t="s">
        <v>3772</v>
      </c>
      <c r="G739" t="s">
        <v>48</v>
      </c>
      <c r="H739" t="s">
        <v>4938</v>
      </c>
      <c r="I739">
        <v>4</v>
      </c>
      <c r="J739" t="s">
        <v>501</v>
      </c>
      <c r="K739">
        <v>4</v>
      </c>
      <c r="L739" t="s">
        <v>502</v>
      </c>
      <c r="M739" t="s">
        <v>8</v>
      </c>
      <c r="N739" t="s">
        <v>51</v>
      </c>
      <c r="O739" t="s">
        <v>513</v>
      </c>
      <c r="P739" t="s">
        <v>8</v>
      </c>
      <c r="Q739" t="s">
        <v>4570</v>
      </c>
      <c r="R739" t="s">
        <v>4940</v>
      </c>
      <c r="S739" t="s">
        <v>195</v>
      </c>
      <c r="T739" t="s">
        <v>4570</v>
      </c>
      <c r="U739" t="s">
        <v>4570</v>
      </c>
      <c r="V739" t="s">
        <v>4496</v>
      </c>
      <c r="W739" t="s">
        <v>4570</v>
      </c>
      <c r="X739" t="s">
        <v>5949</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4943</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5950</v>
      </c>
      <c r="BM739" t="s">
        <v>4949</v>
      </c>
      <c r="BN739" t="s">
        <v>5121</v>
      </c>
      <c r="BO739" t="s">
        <v>4950</v>
      </c>
      <c r="BP739" s="440" t="str">
        <f t="shared" si="11"/>
        <v>DL.2376.AFA.001.051.A.522151</v>
      </c>
    </row>
    <row r="740" spans="1:68">
      <c r="A740" t="s">
        <v>4935</v>
      </c>
      <c r="B740" t="s">
        <v>4936</v>
      </c>
      <c r="C740" t="s">
        <v>4937</v>
      </c>
      <c r="D740" t="s">
        <v>3770</v>
      </c>
      <c r="E740" t="s">
        <v>196</v>
      </c>
      <c r="F740" t="s">
        <v>3772</v>
      </c>
      <c r="G740" t="s">
        <v>48</v>
      </c>
      <c r="H740" t="s">
        <v>4938</v>
      </c>
      <c r="I740">
        <v>4</v>
      </c>
      <c r="J740" t="s">
        <v>501</v>
      </c>
      <c r="K740">
        <v>4</v>
      </c>
      <c r="L740" t="s">
        <v>502</v>
      </c>
      <c r="M740" t="s">
        <v>508</v>
      </c>
      <c r="N740" t="s">
        <v>55</v>
      </c>
      <c r="O740" t="s">
        <v>513</v>
      </c>
      <c r="P740" t="s">
        <v>8</v>
      </c>
      <c r="Q740" t="s">
        <v>4570</v>
      </c>
      <c r="R740" t="s">
        <v>4940</v>
      </c>
      <c r="S740" t="s">
        <v>195</v>
      </c>
      <c r="T740" t="s">
        <v>4570</v>
      </c>
      <c r="U740" t="s">
        <v>4570</v>
      </c>
      <c r="V740" t="s">
        <v>4496</v>
      </c>
      <c r="W740" t="s">
        <v>4570</v>
      </c>
      <c r="X740" t="s">
        <v>5951</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4943</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5950</v>
      </c>
      <c r="BM740" t="s">
        <v>4949</v>
      </c>
      <c r="BN740" t="s">
        <v>5121</v>
      </c>
      <c r="BO740" t="s">
        <v>4950</v>
      </c>
      <c r="BP740" s="440" t="str">
        <f t="shared" si="11"/>
        <v>DL.2376.AFA.001.051.B.522151</v>
      </c>
    </row>
    <row r="741" spans="1:68">
      <c r="A741" t="s">
        <v>4935</v>
      </c>
      <c r="B741" t="s">
        <v>4936</v>
      </c>
      <c r="C741" t="s">
        <v>4937</v>
      </c>
      <c r="D741" t="s">
        <v>3770</v>
      </c>
      <c r="E741" t="s">
        <v>196</v>
      </c>
      <c r="F741" t="s">
        <v>3772</v>
      </c>
      <c r="G741" t="s">
        <v>48</v>
      </c>
      <c r="H741" t="s">
        <v>4938</v>
      </c>
      <c r="I741">
        <v>4</v>
      </c>
      <c r="J741" t="s">
        <v>501</v>
      </c>
      <c r="K741">
        <v>4</v>
      </c>
      <c r="L741" t="s">
        <v>519</v>
      </c>
      <c r="M741" t="s">
        <v>8</v>
      </c>
      <c r="N741" t="s">
        <v>62</v>
      </c>
      <c r="O741" t="s">
        <v>513</v>
      </c>
      <c r="P741" t="s">
        <v>8</v>
      </c>
      <c r="Q741" t="s">
        <v>4570</v>
      </c>
      <c r="R741" t="s">
        <v>4940</v>
      </c>
      <c r="S741" t="s">
        <v>195</v>
      </c>
      <c r="T741" t="s">
        <v>4570</v>
      </c>
      <c r="U741" t="s">
        <v>4570</v>
      </c>
      <c r="V741" t="s">
        <v>4496</v>
      </c>
      <c r="W741" t="s">
        <v>4570</v>
      </c>
      <c r="X741" t="s">
        <v>5952</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4943</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5950</v>
      </c>
      <c r="BM741" t="s">
        <v>4949</v>
      </c>
      <c r="BN741" t="s">
        <v>5121</v>
      </c>
      <c r="BO741" t="s">
        <v>4950</v>
      </c>
      <c r="BP741" s="440" t="str">
        <f t="shared" si="11"/>
        <v>DL.2376.AFA.001.053.A.522151</v>
      </c>
    </row>
    <row r="742" spans="1:68">
      <c r="A742" t="s">
        <v>4935</v>
      </c>
      <c r="B742" t="s">
        <v>4936</v>
      </c>
      <c r="C742" t="s">
        <v>4937</v>
      </c>
      <c r="D742" t="s">
        <v>3770</v>
      </c>
      <c r="E742" t="s">
        <v>196</v>
      </c>
      <c r="F742" t="s">
        <v>3772</v>
      </c>
      <c r="G742" t="s">
        <v>48</v>
      </c>
      <c r="H742" t="s">
        <v>4938</v>
      </c>
      <c r="I742">
        <v>4</v>
      </c>
      <c r="J742" t="s">
        <v>501</v>
      </c>
      <c r="K742">
        <v>4</v>
      </c>
      <c r="L742" t="s">
        <v>519</v>
      </c>
      <c r="M742" t="s">
        <v>508</v>
      </c>
      <c r="N742" t="s">
        <v>65</v>
      </c>
      <c r="O742" t="s">
        <v>513</v>
      </c>
      <c r="P742" t="s">
        <v>8</v>
      </c>
      <c r="Q742" t="s">
        <v>4570</v>
      </c>
      <c r="R742" t="s">
        <v>4940</v>
      </c>
      <c r="S742" t="s">
        <v>195</v>
      </c>
      <c r="T742" t="s">
        <v>4570</v>
      </c>
      <c r="U742" t="s">
        <v>4570</v>
      </c>
      <c r="V742" t="s">
        <v>4496</v>
      </c>
      <c r="W742" t="s">
        <v>4570</v>
      </c>
      <c r="X742" t="s">
        <v>5953</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4943</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5950</v>
      </c>
      <c r="BM742" t="s">
        <v>4949</v>
      </c>
      <c r="BN742" t="s">
        <v>5121</v>
      </c>
      <c r="BO742" t="s">
        <v>4950</v>
      </c>
      <c r="BP742" s="440" t="str">
        <f t="shared" si="11"/>
        <v>DL.2376.AFA.001.053.B.522151</v>
      </c>
    </row>
    <row r="743" spans="1:68">
      <c r="A743" t="s">
        <v>4935</v>
      </c>
      <c r="B743" t="s">
        <v>4936</v>
      </c>
      <c r="C743" t="s">
        <v>4937</v>
      </c>
      <c r="D743" t="s">
        <v>3770</v>
      </c>
      <c r="E743" t="s">
        <v>196</v>
      </c>
      <c r="F743" t="s">
        <v>3772</v>
      </c>
      <c r="G743" t="s">
        <v>48</v>
      </c>
      <c r="H743" t="s">
        <v>4938</v>
      </c>
      <c r="I743">
        <v>4</v>
      </c>
      <c r="J743" t="s">
        <v>501</v>
      </c>
      <c r="K743">
        <v>4</v>
      </c>
      <c r="L743" t="s">
        <v>519</v>
      </c>
      <c r="M743" t="s">
        <v>509</v>
      </c>
      <c r="N743" t="s">
        <v>774</v>
      </c>
      <c r="O743" t="s">
        <v>513</v>
      </c>
      <c r="P743" t="s">
        <v>8</v>
      </c>
      <c r="Q743" t="s">
        <v>4570</v>
      </c>
      <c r="R743" t="s">
        <v>4940</v>
      </c>
      <c r="S743" t="s">
        <v>195</v>
      </c>
      <c r="T743" t="s">
        <v>4570</v>
      </c>
      <c r="U743" t="s">
        <v>4570</v>
      </c>
      <c r="V743" t="s">
        <v>4496</v>
      </c>
      <c r="W743" t="s">
        <v>4570</v>
      </c>
      <c r="X743" t="s">
        <v>5954</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4943</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5950</v>
      </c>
      <c r="BM743" t="s">
        <v>4949</v>
      </c>
      <c r="BN743" t="s">
        <v>5121</v>
      </c>
      <c r="BO743" t="s">
        <v>4950</v>
      </c>
      <c r="BP743" s="440" t="str">
        <f t="shared" si="11"/>
        <v>DL.2376.AFA.001.053.C.522151</v>
      </c>
    </row>
    <row r="744" spans="1:68">
      <c r="A744" t="s">
        <v>4935</v>
      </c>
      <c r="B744" t="s">
        <v>4936</v>
      </c>
      <c r="C744" t="s">
        <v>4937</v>
      </c>
      <c r="D744" t="s">
        <v>3770</v>
      </c>
      <c r="E744" t="s">
        <v>196</v>
      </c>
      <c r="F744" t="s">
        <v>3772</v>
      </c>
      <c r="G744" t="s">
        <v>48</v>
      </c>
      <c r="H744" t="s">
        <v>4938</v>
      </c>
      <c r="I744">
        <v>4</v>
      </c>
      <c r="J744" t="s">
        <v>501</v>
      </c>
      <c r="K744">
        <v>4</v>
      </c>
      <c r="L744" t="s">
        <v>520</v>
      </c>
      <c r="M744" t="s">
        <v>8</v>
      </c>
      <c r="N744" t="s">
        <v>68</v>
      </c>
      <c r="O744" t="s">
        <v>513</v>
      </c>
      <c r="P744" t="s">
        <v>8</v>
      </c>
      <c r="Q744" t="s">
        <v>4570</v>
      </c>
      <c r="R744" t="s">
        <v>4940</v>
      </c>
      <c r="S744" t="s">
        <v>195</v>
      </c>
      <c r="T744" t="s">
        <v>4570</v>
      </c>
      <c r="U744" t="s">
        <v>4570</v>
      </c>
      <c r="V744" t="s">
        <v>4496</v>
      </c>
      <c r="W744" t="s">
        <v>4570</v>
      </c>
      <c r="X744" t="s">
        <v>5955</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4943</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5950</v>
      </c>
      <c r="BM744" t="s">
        <v>4949</v>
      </c>
      <c r="BN744" t="s">
        <v>5121</v>
      </c>
      <c r="BO744" t="s">
        <v>4950</v>
      </c>
      <c r="BP744" s="440" t="str">
        <f t="shared" si="11"/>
        <v>DL.2376.AFA.001.054.A.522151</v>
      </c>
    </row>
    <row r="745" spans="1:68">
      <c r="A745" t="s">
        <v>5010</v>
      </c>
      <c r="B745" t="s">
        <v>4936</v>
      </c>
      <c r="C745" t="s">
        <v>4937</v>
      </c>
      <c r="D745" t="s">
        <v>3770</v>
      </c>
      <c r="E745" t="s">
        <v>196</v>
      </c>
      <c r="F745" t="s">
        <v>3772</v>
      </c>
      <c r="G745" t="s">
        <v>48</v>
      </c>
      <c r="H745" t="s">
        <v>4938</v>
      </c>
      <c r="I745">
        <v>4</v>
      </c>
      <c r="J745" t="s">
        <v>501</v>
      </c>
      <c r="K745">
        <v>4</v>
      </c>
      <c r="L745" t="s">
        <v>502</v>
      </c>
      <c r="M745" t="s">
        <v>8</v>
      </c>
      <c r="N745" t="s">
        <v>51</v>
      </c>
      <c r="O745" t="s">
        <v>513</v>
      </c>
      <c r="P745" t="s">
        <v>8</v>
      </c>
      <c r="Q745" t="s">
        <v>4570</v>
      </c>
      <c r="R745" t="s">
        <v>4940</v>
      </c>
      <c r="S745" t="s">
        <v>195</v>
      </c>
      <c r="T745" t="s">
        <v>4570</v>
      </c>
      <c r="U745" t="s">
        <v>4570</v>
      </c>
      <c r="V745" t="s">
        <v>4496</v>
      </c>
      <c r="W745" t="s">
        <v>4570</v>
      </c>
      <c r="X745" t="s">
        <v>5949</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5011</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5950</v>
      </c>
      <c r="BM745" t="s">
        <v>4949</v>
      </c>
      <c r="BN745" t="s">
        <v>5121</v>
      </c>
      <c r="BO745" t="s">
        <v>4950</v>
      </c>
      <c r="BP745" s="440" t="str">
        <f t="shared" si="11"/>
        <v>DL.2376.AFA.001.051.A.522151</v>
      </c>
    </row>
    <row r="746" spans="1:68">
      <c r="A746" t="s">
        <v>5010</v>
      </c>
      <c r="B746" t="s">
        <v>4936</v>
      </c>
      <c r="C746" t="s">
        <v>4937</v>
      </c>
      <c r="D746" t="s">
        <v>3770</v>
      </c>
      <c r="E746" t="s">
        <v>196</v>
      </c>
      <c r="F746" t="s">
        <v>3772</v>
      </c>
      <c r="G746" t="s">
        <v>48</v>
      </c>
      <c r="H746" t="s">
        <v>4938</v>
      </c>
      <c r="I746">
        <v>4</v>
      </c>
      <c r="J746" t="s">
        <v>501</v>
      </c>
      <c r="K746">
        <v>4</v>
      </c>
      <c r="L746" t="s">
        <v>502</v>
      </c>
      <c r="M746" t="s">
        <v>508</v>
      </c>
      <c r="N746" t="s">
        <v>55</v>
      </c>
      <c r="O746" t="s">
        <v>513</v>
      </c>
      <c r="P746" t="s">
        <v>8</v>
      </c>
      <c r="Q746" t="s">
        <v>4570</v>
      </c>
      <c r="R746" t="s">
        <v>4940</v>
      </c>
      <c r="S746" t="s">
        <v>195</v>
      </c>
      <c r="T746" t="s">
        <v>4570</v>
      </c>
      <c r="U746" t="s">
        <v>4570</v>
      </c>
      <c r="V746" t="s">
        <v>4496</v>
      </c>
      <c r="W746" t="s">
        <v>4570</v>
      </c>
      <c r="X746" t="s">
        <v>5951</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5011</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5950</v>
      </c>
      <c r="BM746" t="s">
        <v>4949</v>
      </c>
      <c r="BN746" t="s">
        <v>5121</v>
      </c>
      <c r="BO746" t="s">
        <v>4950</v>
      </c>
      <c r="BP746" s="440" t="str">
        <f t="shared" si="11"/>
        <v>DL.2376.AFA.001.051.B.522151</v>
      </c>
    </row>
    <row r="747" spans="1:68">
      <c r="A747" t="s">
        <v>5010</v>
      </c>
      <c r="B747" t="s">
        <v>4936</v>
      </c>
      <c r="C747" t="s">
        <v>4937</v>
      </c>
      <c r="D747" t="s">
        <v>3770</v>
      </c>
      <c r="E747" t="s">
        <v>196</v>
      </c>
      <c r="F747" t="s">
        <v>3772</v>
      </c>
      <c r="G747" t="s">
        <v>48</v>
      </c>
      <c r="H747" t="s">
        <v>4938</v>
      </c>
      <c r="I747">
        <v>4</v>
      </c>
      <c r="J747" t="s">
        <v>501</v>
      </c>
      <c r="K747">
        <v>4</v>
      </c>
      <c r="L747" t="s">
        <v>519</v>
      </c>
      <c r="M747" t="s">
        <v>8</v>
      </c>
      <c r="N747" t="s">
        <v>62</v>
      </c>
      <c r="O747" t="s">
        <v>513</v>
      </c>
      <c r="P747" t="s">
        <v>8</v>
      </c>
      <c r="Q747" t="s">
        <v>4570</v>
      </c>
      <c r="R747" t="s">
        <v>4940</v>
      </c>
      <c r="S747" t="s">
        <v>195</v>
      </c>
      <c r="T747" t="s">
        <v>4570</v>
      </c>
      <c r="U747" t="s">
        <v>4570</v>
      </c>
      <c r="V747" t="s">
        <v>4496</v>
      </c>
      <c r="W747" t="s">
        <v>4570</v>
      </c>
      <c r="X747" t="s">
        <v>5952</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5011</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5950</v>
      </c>
      <c r="BM747" t="s">
        <v>4949</v>
      </c>
      <c r="BN747" t="s">
        <v>5121</v>
      </c>
      <c r="BO747" t="s">
        <v>4950</v>
      </c>
      <c r="BP747" s="440" t="str">
        <f t="shared" si="11"/>
        <v>DL.2376.AFA.001.053.A.522151</v>
      </c>
    </row>
    <row r="748" spans="1:68">
      <c r="A748" t="s">
        <v>5010</v>
      </c>
      <c r="B748" t="s">
        <v>4936</v>
      </c>
      <c r="C748" t="s">
        <v>4937</v>
      </c>
      <c r="D748" t="s">
        <v>3770</v>
      </c>
      <c r="E748" t="s">
        <v>196</v>
      </c>
      <c r="F748" t="s">
        <v>3772</v>
      </c>
      <c r="G748" t="s">
        <v>48</v>
      </c>
      <c r="H748" t="s">
        <v>4938</v>
      </c>
      <c r="I748">
        <v>4</v>
      </c>
      <c r="J748" t="s">
        <v>501</v>
      </c>
      <c r="K748">
        <v>4</v>
      </c>
      <c r="L748" t="s">
        <v>519</v>
      </c>
      <c r="M748" t="s">
        <v>508</v>
      </c>
      <c r="N748" t="s">
        <v>65</v>
      </c>
      <c r="O748" t="s">
        <v>513</v>
      </c>
      <c r="P748" t="s">
        <v>8</v>
      </c>
      <c r="Q748" t="s">
        <v>4570</v>
      </c>
      <c r="R748" t="s">
        <v>4940</v>
      </c>
      <c r="S748" t="s">
        <v>195</v>
      </c>
      <c r="T748" t="s">
        <v>4570</v>
      </c>
      <c r="U748" t="s">
        <v>4570</v>
      </c>
      <c r="V748" t="s">
        <v>4496</v>
      </c>
      <c r="W748" t="s">
        <v>4570</v>
      </c>
      <c r="X748" t="s">
        <v>5953</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5011</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5950</v>
      </c>
      <c r="BM748" t="s">
        <v>4949</v>
      </c>
      <c r="BN748" t="s">
        <v>5121</v>
      </c>
      <c r="BO748" t="s">
        <v>4950</v>
      </c>
      <c r="BP748" s="440" t="str">
        <f t="shared" si="11"/>
        <v>DL.2376.AFA.001.053.B.522151</v>
      </c>
    </row>
    <row r="749" spans="1:68">
      <c r="A749" t="s">
        <v>5010</v>
      </c>
      <c r="B749" t="s">
        <v>4936</v>
      </c>
      <c r="C749" t="s">
        <v>4937</v>
      </c>
      <c r="D749" t="s">
        <v>3770</v>
      </c>
      <c r="E749" t="s">
        <v>196</v>
      </c>
      <c r="F749" t="s">
        <v>3772</v>
      </c>
      <c r="G749" t="s">
        <v>48</v>
      </c>
      <c r="H749" t="s">
        <v>4938</v>
      </c>
      <c r="I749">
        <v>4</v>
      </c>
      <c r="J749" t="s">
        <v>501</v>
      </c>
      <c r="K749">
        <v>4</v>
      </c>
      <c r="L749" t="s">
        <v>519</v>
      </c>
      <c r="M749" t="s">
        <v>509</v>
      </c>
      <c r="N749" t="s">
        <v>774</v>
      </c>
      <c r="O749" t="s">
        <v>513</v>
      </c>
      <c r="P749" t="s">
        <v>8</v>
      </c>
      <c r="Q749" t="s">
        <v>4570</v>
      </c>
      <c r="R749" t="s">
        <v>4940</v>
      </c>
      <c r="S749" t="s">
        <v>195</v>
      </c>
      <c r="T749" t="s">
        <v>4570</v>
      </c>
      <c r="U749" t="s">
        <v>4570</v>
      </c>
      <c r="V749" t="s">
        <v>4496</v>
      </c>
      <c r="W749" t="s">
        <v>4570</v>
      </c>
      <c r="X749" t="s">
        <v>5954</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5011</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5950</v>
      </c>
      <c r="BM749" t="s">
        <v>4949</v>
      </c>
      <c r="BN749" t="s">
        <v>5121</v>
      </c>
      <c r="BO749" t="s">
        <v>4950</v>
      </c>
      <c r="BP749" s="440" t="str">
        <f t="shared" si="11"/>
        <v>DL.2376.AFA.001.053.C.522151</v>
      </c>
    </row>
    <row r="750" spans="1:68">
      <c r="A750" t="s">
        <v>5010</v>
      </c>
      <c r="B750" t="s">
        <v>4936</v>
      </c>
      <c r="C750" t="s">
        <v>4937</v>
      </c>
      <c r="D750" t="s">
        <v>3770</v>
      </c>
      <c r="E750" t="s">
        <v>196</v>
      </c>
      <c r="F750" t="s">
        <v>3772</v>
      </c>
      <c r="G750" t="s">
        <v>48</v>
      </c>
      <c r="H750" t="s">
        <v>4938</v>
      </c>
      <c r="I750">
        <v>4</v>
      </c>
      <c r="J750" t="s">
        <v>501</v>
      </c>
      <c r="K750">
        <v>4</v>
      </c>
      <c r="L750" t="s">
        <v>520</v>
      </c>
      <c r="M750" t="s">
        <v>8</v>
      </c>
      <c r="N750" t="s">
        <v>68</v>
      </c>
      <c r="O750" t="s">
        <v>513</v>
      </c>
      <c r="P750" t="s">
        <v>8</v>
      </c>
      <c r="Q750" t="s">
        <v>4570</v>
      </c>
      <c r="R750" t="s">
        <v>4940</v>
      </c>
      <c r="S750" t="s">
        <v>195</v>
      </c>
      <c r="T750" t="s">
        <v>4570</v>
      </c>
      <c r="U750" t="s">
        <v>4570</v>
      </c>
      <c r="V750" t="s">
        <v>4496</v>
      </c>
      <c r="W750" t="s">
        <v>4570</v>
      </c>
      <c r="X750" t="s">
        <v>5955</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5011</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5950</v>
      </c>
      <c r="BM750" t="s">
        <v>4949</v>
      </c>
      <c r="BN750" t="s">
        <v>5121</v>
      </c>
      <c r="BO750" t="s">
        <v>4950</v>
      </c>
      <c r="BP750" s="440" t="str">
        <f t="shared" si="11"/>
        <v>DL.2376.AFA.001.054.A.522151</v>
      </c>
    </row>
    <row r="751" spans="1:68">
      <c r="A751" t="s">
        <v>4935</v>
      </c>
      <c r="B751" t="s">
        <v>4936</v>
      </c>
      <c r="C751" t="s">
        <v>4937</v>
      </c>
      <c r="D751" t="s">
        <v>3795</v>
      </c>
      <c r="E751" t="s">
        <v>198</v>
      </c>
      <c r="F751" t="s">
        <v>3861</v>
      </c>
      <c r="G751" t="s">
        <v>3453</v>
      </c>
      <c r="H751" t="s">
        <v>4938</v>
      </c>
      <c r="I751">
        <v>235</v>
      </c>
      <c r="J751" t="s">
        <v>5931</v>
      </c>
      <c r="K751">
        <v>235</v>
      </c>
      <c r="L751" t="s">
        <v>812</v>
      </c>
      <c r="M751" t="s">
        <v>8</v>
      </c>
      <c r="N751" t="s">
        <v>190</v>
      </c>
      <c r="O751" t="s">
        <v>513</v>
      </c>
      <c r="P751" t="s">
        <v>8</v>
      </c>
      <c r="Q751" t="s">
        <v>4570</v>
      </c>
      <c r="R751" t="s">
        <v>4940</v>
      </c>
      <c r="S751" t="s">
        <v>195</v>
      </c>
      <c r="T751" t="s">
        <v>4570</v>
      </c>
      <c r="U751" t="s">
        <v>4570</v>
      </c>
      <c r="V751" t="s">
        <v>4496</v>
      </c>
      <c r="W751" t="s">
        <v>4570</v>
      </c>
      <c r="X751" t="s">
        <v>5956</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4943</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5933</v>
      </c>
      <c r="BE751" t="s">
        <v>3863</v>
      </c>
      <c r="BF751" t="s">
        <v>3864</v>
      </c>
      <c r="BG751" t="s">
        <v>5934</v>
      </c>
      <c r="BH751" t="s">
        <v>523</v>
      </c>
      <c r="BI751" t="s">
        <v>532</v>
      </c>
      <c r="BJ751" t="s">
        <v>533</v>
      </c>
      <c r="BK751" t="s">
        <v>3776</v>
      </c>
      <c r="BL751" t="s">
        <v>5950</v>
      </c>
      <c r="BM751" t="s">
        <v>4949</v>
      </c>
      <c r="BN751" t="s">
        <v>5121</v>
      </c>
      <c r="BO751" t="s">
        <v>4950</v>
      </c>
      <c r="BP751" s="440" t="str">
        <f t="shared" si="11"/>
        <v>WA.4345.EBC.996.301.A.522151</v>
      </c>
    </row>
    <row r="752" spans="1:68">
      <c r="A752" t="s">
        <v>4935</v>
      </c>
      <c r="B752" t="s">
        <v>4936</v>
      </c>
      <c r="C752" t="s">
        <v>4937</v>
      </c>
      <c r="D752" t="s">
        <v>3795</v>
      </c>
      <c r="E752" t="s">
        <v>198</v>
      </c>
      <c r="F752" t="s">
        <v>3861</v>
      </c>
      <c r="G752" t="s">
        <v>3453</v>
      </c>
      <c r="H752" t="s">
        <v>4938</v>
      </c>
      <c r="I752">
        <v>235</v>
      </c>
      <c r="J752" t="s">
        <v>5931</v>
      </c>
      <c r="K752">
        <v>235</v>
      </c>
      <c r="L752" t="s">
        <v>812</v>
      </c>
      <c r="M752" t="s">
        <v>508</v>
      </c>
      <c r="N752" t="s">
        <v>191</v>
      </c>
      <c r="O752" t="s">
        <v>513</v>
      </c>
      <c r="P752" t="s">
        <v>8</v>
      </c>
      <c r="Q752" t="s">
        <v>4570</v>
      </c>
      <c r="R752" t="s">
        <v>4940</v>
      </c>
      <c r="S752" t="s">
        <v>195</v>
      </c>
      <c r="T752" t="s">
        <v>4570</v>
      </c>
      <c r="U752" t="s">
        <v>4570</v>
      </c>
      <c r="V752" t="s">
        <v>4496</v>
      </c>
      <c r="W752" t="s">
        <v>4570</v>
      </c>
      <c r="X752" t="s">
        <v>5957</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4943</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5933</v>
      </c>
      <c r="BE752" t="s">
        <v>3863</v>
      </c>
      <c r="BF752" t="s">
        <v>3864</v>
      </c>
      <c r="BG752" t="s">
        <v>3867</v>
      </c>
      <c r="BH752" t="s">
        <v>523</v>
      </c>
      <c r="BI752" t="s">
        <v>532</v>
      </c>
      <c r="BJ752" t="s">
        <v>533</v>
      </c>
      <c r="BK752" t="s">
        <v>3776</v>
      </c>
      <c r="BL752" t="s">
        <v>5950</v>
      </c>
      <c r="BM752" t="s">
        <v>4949</v>
      </c>
      <c r="BN752" t="s">
        <v>5121</v>
      </c>
      <c r="BO752" t="s">
        <v>4950</v>
      </c>
      <c r="BP752" s="440" t="str">
        <f t="shared" si="11"/>
        <v>WA.4345.EBC.996.301.B.522151</v>
      </c>
    </row>
    <row r="753" spans="1:68">
      <c r="A753" t="s">
        <v>5010</v>
      </c>
      <c r="B753" t="s">
        <v>4936</v>
      </c>
      <c r="C753" t="s">
        <v>4937</v>
      </c>
      <c r="D753" t="s">
        <v>3795</v>
      </c>
      <c r="E753" t="s">
        <v>198</v>
      </c>
      <c r="F753" t="s">
        <v>3861</v>
      </c>
      <c r="G753" t="s">
        <v>3453</v>
      </c>
      <c r="H753" t="s">
        <v>4938</v>
      </c>
      <c r="I753">
        <v>235</v>
      </c>
      <c r="J753" t="s">
        <v>5931</v>
      </c>
      <c r="K753">
        <v>235</v>
      </c>
      <c r="L753" t="s">
        <v>812</v>
      </c>
      <c r="M753" t="s">
        <v>8</v>
      </c>
      <c r="N753" t="s">
        <v>190</v>
      </c>
      <c r="O753" t="s">
        <v>513</v>
      </c>
      <c r="P753" t="s">
        <v>8</v>
      </c>
      <c r="Q753" t="s">
        <v>4570</v>
      </c>
      <c r="R753" t="s">
        <v>4940</v>
      </c>
      <c r="S753" t="s">
        <v>195</v>
      </c>
      <c r="T753" t="s">
        <v>4570</v>
      </c>
      <c r="U753" t="s">
        <v>4570</v>
      </c>
      <c r="V753" t="s">
        <v>4496</v>
      </c>
      <c r="W753" t="s">
        <v>4570</v>
      </c>
      <c r="X753" t="s">
        <v>5956</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5011</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5933</v>
      </c>
      <c r="BE753" t="s">
        <v>3863</v>
      </c>
      <c r="BF753" t="s">
        <v>3864</v>
      </c>
      <c r="BG753" t="s">
        <v>5934</v>
      </c>
      <c r="BH753" t="s">
        <v>523</v>
      </c>
      <c r="BI753" t="s">
        <v>532</v>
      </c>
      <c r="BJ753" t="s">
        <v>533</v>
      </c>
      <c r="BK753" t="s">
        <v>3776</v>
      </c>
      <c r="BL753" t="s">
        <v>5950</v>
      </c>
      <c r="BM753" t="s">
        <v>4949</v>
      </c>
      <c r="BN753" t="s">
        <v>5121</v>
      </c>
      <c r="BO753" t="s">
        <v>4950</v>
      </c>
      <c r="BP753" s="440" t="str">
        <f t="shared" si="11"/>
        <v>WA.4345.EBC.996.301.A.522151</v>
      </c>
    </row>
    <row r="754" spans="1:68">
      <c r="A754" t="s">
        <v>5010</v>
      </c>
      <c r="B754" t="s">
        <v>4936</v>
      </c>
      <c r="C754" t="s">
        <v>4937</v>
      </c>
      <c r="D754" t="s">
        <v>3795</v>
      </c>
      <c r="E754" t="s">
        <v>198</v>
      </c>
      <c r="F754" t="s">
        <v>3861</v>
      </c>
      <c r="G754" t="s">
        <v>3453</v>
      </c>
      <c r="H754" t="s">
        <v>4938</v>
      </c>
      <c r="I754">
        <v>235</v>
      </c>
      <c r="J754" t="s">
        <v>5931</v>
      </c>
      <c r="K754">
        <v>235</v>
      </c>
      <c r="L754" t="s">
        <v>812</v>
      </c>
      <c r="M754" t="s">
        <v>508</v>
      </c>
      <c r="N754" t="s">
        <v>191</v>
      </c>
      <c r="O754" t="s">
        <v>513</v>
      </c>
      <c r="P754" t="s">
        <v>8</v>
      </c>
      <c r="Q754" t="s">
        <v>4570</v>
      </c>
      <c r="R754" t="s">
        <v>4940</v>
      </c>
      <c r="S754" t="s">
        <v>195</v>
      </c>
      <c r="T754" t="s">
        <v>4570</v>
      </c>
      <c r="U754" t="s">
        <v>4570</v>
      </c>
      <c r="V754" t="s">
        <v>4496</v>
      </c>
      <c r="W754" t="s">
        <v>4570</v>
      </c>
      <c r="X754" t="s">
        <v>5957</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5011</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5933</v>
      </c>
      <c r="BE754" t="s">
        <v>3863</v>
      </c>
      <c r="BF754" t="s">
        <v>3864</v>
      </c>
      <c r="BG754" t="s">
        <v>3867</v>
      </c>
      <c r="BH754" t="s">
        <v>523</v>
      </c>
      <c r="BI754" t="s">
        <v>532</v>
      </c>
      <c r="BJ754" t="s">
        <v>533</v>
      </c>
      <c r="BK754" t="s">
        <v>3776</v>
      </c>
      <c r="BL754" t="s">
        <v>5950</v>
      </c>
      <c r="BM754" t="s">
        <v>4949</v>
      </c>
      <c r="BN754" t="s">
        <v>5121</v>
      </c>
      <c r="BO754" t="s">
        <v>4950</v>
      </c>
      <c r="BP754" s="440" t="str">
        <f t="shared" si="11"/>
        <v>WA.4345.EBC.996.301.B.522151</v>
      </c>
    </row>
    <row r="755" spans="1:68">
      <c r="A755" t="s">
        <v>4935</v>
      </c>
      <c r="B755" t="s">
        <v>4936</v>
      </c>
      <c r="C755" t="s">
        <v>4937</v>
      </c>
      <c r="D755" t="s">
        <v>3770</v>
      </c>
      <c r="E755" t="s">
        <v>196</v>
      </c>
      <c r="F755" t="s">
        <v>3772</v>
      </c>
      <c r="G755" t="s">
        <v>48</v>
      </c>
      <c r="H755" t="s">
        <v>4938</v>
      </c>
      <c r="I755">
        <v>4</v>
      </c>
      <c r="J755" t="s">
        <v>501</v>
      </c>
      <c r="K755">
        <v>4</v>
      </c>
      <c r="L755" t="s">
        <v>502</v>
      </c>
      <c r="M755" t="s">
        <v>8</v>
      </c>
      <c r="N755" t="s">
        <v>51</v>
      </c>
      <c r="O755" t="s">
        <v>510</v>
      </c>
      <c r="P755" t="s">
        <v>8</v>
      </c>
      <c r="Q755" t="s">
        <v>4570</v>
      </c>
      <c r="R755" t="s">
        <v>4940</v>
      </c>
      <c r="S755" t="s">
        <v>195</v>
      </c>
      <c r="T755" t="s">
        <v>4570</v>
      </c>
      <c r="U755" t="s">
        <v>4570</v>
      </c>
      <c r="V755" t="s">
        <v>4496</v>
      </c>
      <c r="W755" t="s">
        <v>4570</v>
      </c>
      <c r="X755" t="s">
        <v>5958</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4943</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5959</v>
      </c>
      <c r="BM755" t="s">
        <v>4949</v>
      </c>
      <c r="BN755" t="s">
        <v>5186</v>
      </c>
      <c r="BO755" t="s">
        <v>4950</v>
      </c>
      <c r="BP755" s="440" t="str">
        <f t="shared" si="11"/>
        <v>DL.2376.AFA.001.051.A.524111</v>
      </c>
    </row>
    <row r="756" spans="1:68">
      <c r="A756" t="s">
        <v>4935</v>
      </c>
      <c r="B756" t="s">
        <v>4936</v>
      </c>
      <c r="C756" t="s">
        <v>4937</v>
      </c>
      <c r="D756" t="s">
        <v>3770</v>
      </c>
      <c r="E756" t="s">
        <v>196</v>
      </c>
      <c r="F756" t="s">
        <v>3772</v>
      </c>
      <c r="G756" t="s">
        <v>48</v>
      </c>
      <c r="H756" t="s">
        <v>4938</v>
      </c>
      <c r="I756">
        <v>4</v>
      </c>
      <c r="J756" t="s">
        <v>501</v>
      </c>
      <c r="K756">
        <v>4</v>
      </c>
      <c r="L756" t="s">
        <v>502</v>
      </c>
      <c r="M756" t="s">
        <v>508</v>
      </c>
      <c r="N756" t="s">
        <v>55</v>
      </c>
      <c r="O756" t="s">
        <v>510</v>
      </c>
      <c r="P756" t="s">
        <v>8</v>
      </c>
      <c r="Q756" t="s">
        <v>4570</v>
      </c>
      <c r="R756" t="s">
        <v>4940</v>
      </c>
      <c r="S756" t="s">
        <v>195</v>
      </c>
      <c r="T756" t="s">
        <v>4570</v>
      </c>
      <c r="U756" t="s">
        <v>4570</v>
      </c>
      <c r="V756" t="s">
        <v>4496</v>
      </c>
      <c r="W756" t="s">
        <v>4570</v>
      </c>
      <c r="X756" t="s">
        <v>5960</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4943</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5961</v>
      </c>
      <c r="BM756" t="s">
        <v>4949</v>
      </c>
      <c r="BN756" t="s">
        <v>5186</v>
      </c>
      <c r="BO756" t="s">
        <v>4950</v>
      </c>
      <c r="BP756" s="440" t="str">
        <f t="shared" si="11"/>
        <v>DL.2376.AFA.001.051.B.524111</v>
      </c>
    </row>
    <row r="757" spans="1:68">
      <c r="A757" t="s">
        <v>4935</v>
      </c>
      <c r="B757" t="s">
        <v>4936</v>
      </c>
      <c r="C757" t="s">
        <v>4937</v>
      </c>
      <c r="D757" t="s">
        <v>3770</v>
      </c>
      <c r="E757" t="s">
        <v>196</v>
      </c>
      <c r="F757" t="s">
        <v>3772</v>
      </c>
      <c r="G757" t="s">
        <v>48</v>
      </c>
      <c r="H757" t="s">
        <v>4938</v>
      </c>
      <c r="I757">
        <v>4</v>
      </c>
      <c r="J757" t="s">
        <v>501</v>
      </c>
      <c r="K757">
        <v>4</v>
      </c>
      <c r="L757" t="s">
        <v>517</v>
      </c>
      <c r="M757" t="s">
        <v>8</v>
      </c>
      <c r="N757" t="s">
        <v>59</v>
      </c>
      <c r="O757" t="s">
        <v>510</v>
      </c>
      <c r="P757" t="s">
        <v>8</v>
      </c>
      <c r="Q757" t="s">
        <v>4570</v>
      </c>
      <c r="R757" t="s">
        <v>4940</v>
      </c>
      <c r="S757" t="s">
        <v>195</v>
      </c>
      <c r="T757" t="s">
        <v>4570</v>
      </c>
      <c r="U757" t="s">
        <v>4570</v>
      </c>
      <c r="V757" t="s">
        <v>4496</v>
      </c>
      <c r="W757" t="s">
        <v>4570</v>
      </c>
      <c r="X757" t="s">
        <v>5962</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4943</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5963</v>
      </c>
      <c r="BM757" t="s">
        <v>4949</v>
      </c>
      <c r="BN757" t="s">
        <v>5186</v>
      </c>
      <c r="BO757" t="s">
        <v>4950</v>
      </c>
      <c r="BP757" s="440" t="str">
        <f t="shared" si="11"/>
        <v>DL.2376.AFA.001.052.A.524111</v>
      </c>
    </row>
    <row r="758" spans="1:68">
      <c r="A758" t="s">
        <v>4935</v>
      </c>
      <c r="B758" t="s">
        <v>4936</v>
      </c>
      <c r="C758" t="s">
        <v>4937</v>
      </c>
      <c r="D758" t="s">
        <v>3770</v>
      </c>
      <c r="E758" t="s">
        <v>196</v>
      </c>
      <c r="F758" t="s">
        <v>3772</v>
      </c>
      <c r="G758" t="s">
        <v>48</v>
      </c>
      <c r="H758" t="s">
        <v>4938</v>
      </c>
      <c r="I758">
        <v>4</v>
      </c>
      <c r="J758" t="s">
        <v>501</v>
      </c>
      <c r="K758">
        <v>4</v>
      </c>
      <c r="L758" t="s">
        <v>519</v>
      </c>
      <c r="M758" t="s">
        <v>8</v>
      </c>
      <c r="N758" t="s">
        <v>62</v>
      </c>
      <c r="O758" t="s">
        <v>510</v>
      </c>
      <c r="P758" t="s">
        <v>8</v>
      </c>
      <c r="Q758" t="s">
        <v>4570</v>
      </c>
      <c r="R758" t="s">
        <v>4940</v>
      </c>
      <c r="S758" t="s">
        <v>195</v>
      </c>
      <c r="T758" t="s">
        <v>4570</v>
      </c>
      <c r="U758" t="s">
        <v>4570</v>
      </c>
      <c r="V758" t="s">
        <v>4496</v>
      </c>
      <c r="W758" t="s">
        <v>4570</v>
      </c>
      <c r="X758" t="s">
        <v>5964</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4943</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5965</v>
      </c>
      <c r="BM758" t="s">
        <v>4949</v>
      </c>
      <c r="BN758" t="s">
        <v>5186</v>
      </c>
      <c r="BO758" t="s">
        <v>4950</v>
      </c>
      <c r="BP758" s="440" t="str">
        <f t="shared" si="11"/>
        <v>DL.2376.AFA.001.053.A.524111</v>
      </c>
    </row>
    <row r="759" spans="1:68">
      <c r="A759" t="s">
        <v>4935</v>
      </c>
      <c r="B759" t="s">
        <v>4936</v>
      </c>
      <c r="C759" t="s">
        <v>4937</v>
      </c>
      <c r="D759" t="s">
        <v>3770</v>
      </c>
      <c r="E759" t="s">
        <v>196</v>
      </c>
      <c r="F759" t="s">
        <v>3772</v>
      </c>
      <c r="G759" t="s">
        <v>48</v>
      </c>
      <c r="H759" t="s">
        <v>4938</v>
      </c>
      <c r="I759">
        <v>4</v>
      </c>
      <c r="J759" t="s">
        <v>501</v>
      </c>
      <c r="K759">
        <v>4</v>
      </c>
      <c r="L759" t="s">
        <v>519</v>
      </c>
      <c r="M759" t="s">
        <v>508</v>
      </c>
      <c r="N759" t="s">
        <v>65</v>
      </c>
      <c r="O759" t="s">
        <v>510</v>
      </c>
      <c r="P759" t="s">
        <v>8</v>
      </c>
      <c r="Q759" t="s">
        <v>4570</v>
      </c>
      <c r="R759" t="s">
        <v>4940</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4943</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5966</v>
      </c>
      <c r="BM759" t="s">
        <v>4949</v>
      </c>
      <c r="BN759" t="s">
        <v>5186</v>
      </c>
      <c r="BO759" t="s">
        <v>4950</v>
      </c>
      <c r="BP759" s="440" t="str">
        <f t="shared" si="11"/>
        <v>DL.2376.AFA.001.053.B.524111</v>
      </c>
    </row>
    <row r="760" spans="1:68">
      <c r="A760" t="s">
        <v>4935</v>
      </c>
      <c r="B760" t="s">
        <v>4936</v>
      </c>
      <c r="C760" t="s">
        <v>4937</v>
      </c>
      <c r="D760" t="s">
        <v>3770</v>
      </c>
      <c r="E760" t="s">
        <v>196</v>
      </c>
      <c r="F760" t="s">
        <v>3772</v>
      </c>
      <c r="G760" t="s">
        <v>48</v>
      </c>
      <c r="H760" t="s">
        <v>4938</v>
      </c>
      <c r="I760">
        <v>4</v>
      </c>
      <c r="J760" t="s">
        <v>501</v>
      </c>
      <c r="K760">
        <v>4</v>
      </c>
      <c r="L760" t="s">
        <v>519</v>
      </c>
      <c r="M760" t="s">
        <v>509</v>
      </c>
      <c r="N760" t="s">
        <v>774</v>
      </c>
      <c r="O760" t="s">
        <v>510</v>
      </c>
      <c r="P760" t="s">
        <v>8</v>
      </c>
      <c r="Q760" t="s">
        <v>4570</v>
      </c>
      <c r="R760" t="s">
        <v>4940</v>
      </c>
      <c r="S760" t="s">
        <v>195</v>
      </c>
      <c r="T760" t="s">
        <v>4570</v>
      </c>
      <c r="U760" t="s">
        <v>4570</v>
      </c>
      <c r="V760" t="s">
        <v>4496</v>
      </c>
      <c r="W760" t="s">
        <v>4570</v>
      </c>
      <c r="X760" t="s">
        <v>5967</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4943</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5968</v>
      </c>
      <c r="BM760" t="s">
        <v>4949</v>
      </c>
      <c r="BN760" t="s">
        <v>5186</v>
      </c>
      <c r="BO760" t="s">
        <v>4950</v>
      </c>
      <c r="BP760" s="440" t="str">
        <f t="shared" si="11"/>
        <v>DL.2376.AFA.001.053.C.524111</v>
      </c>
    </row>
    <row r="761" spans="1:68">
      <c r="A761" t="s">
        <v>4935</v>
      </c>
      <c r="B761" t="s">
        <v>4936</v>
      </c>
      <c r="C761" t="s">
        <v>4937</v>
      </c>
      <c r="D761" t="s">
        <v>3770</v>
      </c>
      <c r="E761" t="s">
        <v>196</v>
      </c>
      <c r="F761" t="s">
        <v>3772</v>
      </c>
      <c r="G761" t="s">
        <v>48</v>
      </c>
      <c r="H761" t="s">
        <v>4938</v>
      </c>
      <c r="I761">
        <v>4</v>
      </c>
      <c r="J761" t="s">
        <v>501</v>
      </c>
      <c r="K761">
        <v>4</v>
      </c>
      <c r="L761" t="s">
        <v>520</v>
      </c>
      <c r="M761" t="s">
        <v>8</v>
      </c>
      <c r="N761" t="s">
        <v>68</v>
      </c>
      <c r="O761" t="s">
        <v>510</v>
      </c>
      <c r="P761" t="s">
        <v>8</v>
      </c>
      <c r="Q761" t="s">
        <v>4570</v>
      </c>
      <c r="R761" t="s">
        <v>4940</v>
      </c>
      <c r="S761" t="s">
        <v>195</v>
      </c>
      <c r="T761" t="s">
        <v>4570</v>
      </c>
      <c r="U761" t="s">
        <v>4570</v>
      </c>
      <c r="V761" t="s">
        <v>4496</v>
      </c>
      <c r="W761" t="s">
        <v>4570</v>
      </c>
      <c r="X761" t="s">
        <v>5969</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4943</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5970</v>
      </c>
      <c r="BM761" t="s">
        <v>4949</v>
      </c>
      <c r="BN761" t="s">
        <v>5186</v>
      </c>
      <c r="BO761" t="s">
        <v>4950</v>
      </c>
      <c r="BP761" s="440" t="str">
        <f t="shared" si="11"/>
        <v>DL.2376.AFA.001.054.A.524111</v>
      </c>
    </row>
    <row r="762" spans="1:68">
      <c r="A762" t="s">
        <v>5010</v>
      </c>
      <c r="B762" t="s">
        <v>4936</v>
      </c>
      <c r="C762" t="s">
        <v>4937</v>
      </c>
      <c r="D762" t="s">
        <v>3770</v>
      </c>
      <c r="E762" t="s">
        <v>196</v>
      </c>
      <c r="F762" t="s">
        <v>3772</v>
      </c>
      <c r="G762" t="s">
        <v>48</v>
      </c>
      <c r="H762" t="s">
        <v>4938</v>
      </c>
      <c r="I762">
        <v>4</v>
      </c>
      <c r="J762" t="s">
        <v>501</v>
      </c>
      <c r="K762">
        <v>4</v>
      </c>
      <c r="L762" t="s">
        <v>502</v>
      </c>
      <c r="M762" t="s">
        <v>8</v>
      </c>
      <c r="N762" t="s">
        <v>51</v>
      </c>
      <c r="O762" t="s">
        <v>510</v>
      </c>
      <c r="P762" t="s">
        <v>8</v>
      </c>
      <c r="Q762" t="s">
        <v>4570</v>
      </c>
      <c r="R762" t="s">
        <v>4940</v>
      </c>
      <c r="S762" t="s">
        <v>195</v>
      </c>
      <c r="T762" t="s">
        <v>4570</v>
      </c>
      <c r="U762" t="s">
        <v>4570</v>
      </c>
      <c r="V762" t="s">
        <v>4496</v>
      </c>
      <c r="W762" t="s">
        <v>4570</v>
      </c>
      <c r="X762" t="s">
        <v>5958</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5011</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5959</v>
      </c>
      <c r="BM762" t="s">
        <v>4949</v>
      </c>
      <c r="BN762" t="s">
        <v>5186</v>
      </c>
      <c r="BO762" t="s">
        <v>4950</v>
      </c>
      <c r="BP762" s="440" t="str">
        <f t="shared" si="11"/>
        <v>DL.2376.AFA.001.051.A.524111</v>
      </c>
    </row>
    <row r="763" spans="1:68">
      <c r="A763" t="s">
        <v>5010</v>
      </c>
      <c r="B763" t="s">
        <v>4936</v>
      </c>
      <c r="C763" t="s">
        <v>4937</v>
      </c>
      <c r="D763" t="s">
        <v>3770</v>
      </c>
      <c r="E763" t="s">
        <v>196</v>
      </c>
      <c r="F763" t="s">
        <v>3772</v>
      </c>
      <c r="G763" t="s">
        <v>48</v>
      </c>
      <c r="H763" t="s">
        <v>4938</v>
      </c>
      <c r="I763">
        <v>4</v>
      </c>
      <c r="J763" t="s">
        <v>501</v>
      </c>
      <c r="K763">
        <v>4</v>
      </c>
      <c r="L763" t="s">
        <v>502</v>
      </c>
      <c r="M763" t="s">
        <v>508</v>
      </c>
      <c r="N763" t="s">
        <v>55</v>
      </c>
      <c r="O763" t="s">
        <v>510</v>
      </c>
      <c r="P763" t="s">
        <v>8</v>
      </c>
      <c r="Q763" t="s">
        <v>4570</v>
      </c>
      <c r="R763" t="s">
        <v>4940</v>
      </c>
      <c r="S763" t="s">
        <v>195</v>
      </c>
      <c r="T763" t="s">
        <v>4570</v>
      </c>
      <c r="U763" t="s">
        <v>4570</v>
      </c>
      <c r="V763" t="s">
        <v>4496</v>
      </c>
      <c r="W763" t="s">
        <v>4570</v>
      </c>
      <c r="X763" t="s">
        <v>5960</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5011</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5961</v>
      </c>
      <c r="BM763" t="s">
        <v>4949</v>
      </c>
      <c r="BN763" t="s">
        <v>5186</v>
      </c>
      <c r="BO763" t="s">
        <v>4950</v>
      </c>
      <c r="BP763" s="440" t="str">
        <f t="shared" si="11"/>
        <v>DL.2376.AFA.001.051.B.524111</v>
      </c>
    </row>
    <row r="764" spans="1:68">
      <c r="A764" t="s">
        <v>5010</v>
      </c>
      <c r="B764" t="s">
        <v>4936</v>
      </c>
      <c r="C764" t="s">
        <v>4937</v>
      </c>
      <c r="D764" t="s">
        <v>3770</v>
      </c>
      <c r="E764" t="s">
        <v>196</v>
      </c>
      <c r="F764" t="s">
        <v>3772</v>
      </c>
      <c r="G764" t="s">
        <v>48</v>
      </c>
      <c r="H764" t="s">
        <v>4938</v>
      </c>
      <c r="I764">
        <v>4</v>
      </c>
      <c r="J764" t="s">
        <v>501</v>
      </c>
      <c r="K764">
        <v>4</v>
      </c>
      <c r="L764" t="s">
        <v>517</v>
      </c>
      <c r="M764" t="s">
        <v>8</v>
      </c>
      <c r="N764" t="s">
        <v>59</v>
      </c>
      <c r="O764" t="s">
        <v>510</v>
      </c>
      <c r="P764" t="s">
        <v>8</v>
      </c>
      <c r="Q764" t="s">
        <v>4570</v>
      </c>
      <c r="R764" t="s">
        <v>4940</v>
      </c>
      <c r="S764" t="s">
        <v>195</v>
      </c>
      <c r="T764" t="s">
        <v>4570</v>
      </c>
      <c r="U764" t="s">
        <v>4570</v>
      </c>
      <c r="V764" t="s">
        <v>4496</v>
      </c>
      <c r="W764" t="s">
        <v>4570</v>
      </c>
      <c r="X764" t="s">
        <v>5962</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5011</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5963</v>
      </c>
      <c r="BM764" t="s">
        <v>4949</v>
      </c>
      <c r="BN764" t="s">
        <v>5186</v>
      </c>
      <c r="BO764" t="s">
        <v>4950</v>
      </c>
      <c r="BP764" s="440" t="str">
        <f t="shared" si="11"/>
        <v>DL.2376.AFA.001.052.A.524111</v>
      </c>
    </row>
    <row r="765" spans="1:68">
      <c r="A765" t="s">
        <v>5010</v>
      </c>
      <c r="B765" t="s">
        <v>4936</v>
      </c>
      <c r="C765" t="s">
        <v>4937</v>
      </c>
      <c r="D765" t="s">
        <v>3770</v>
      </c>
      <c r="E765" t="s">
        <v>196</v>
      </c>
      <c r="F765" t="s">
        <v>3772</v>
      </c>
      <c r="G765" t="s">
        <v>48</v>
      </c>
      <c r="H765" t="s">
        <v>4938</v>
      </c>
      <c r="I765">
        <v>4</v>
      </c>
      <c r="J765" t="s">
        <v>501</v>
      </c>
      <c r="K765">
        <v>4</v>
      </c>
      <c r="L765" t="s">
        <v>519</v>
      </c>
      <c r="M765" t="s">
        <v>8</v>
      </c>
      <c r="N765" t="s">
        <v>62</v>
      </c>
      <c r="O765" t="s">
        <v>510</v>
      </c>
      <c r="P765" t="s">
        <v>8</v>
      </c>
      <c r="Q765" t="s">
        <v>4570</v>
      </c>
      <c r="R765" t="s">
        <v>4940</v>
      </c>
      <c r="S765" t="s">
        <v>195</v>
      </c>
      <c r="T765" t="s">
        <v>4570</v>
      </c>
      <c r="U765" t="s">
        <v>4570</v>
      </c>
      <c r="V765" t="s">
        <v>4496</v>
      </c>
      <c r="W765" t="s">
        <v>4570</v>
      </c>
      <c r="X765" t="s">
        <v>5964</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5011</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5965</v>
      </c>
      <c r="BM765" t="s">
        <v>4949</v>
      </c>
      <c r="BN765" t="s">
        <v>5186</v>
      </c>
      <c r="BO765" t="s">
        <v>4950</v>
      </c>
      <c r="BP765" s="440" t="str">
        <f t="shared" si="11"/>
        <v>DL.2376.AFA.001.053.A.524111</v>
      </c>
    </row>
    <row r="766" spans="1:68">
      <c r="A766" t="s">
        <v>5010</v>
      </c>
      <c r="B766" t="s">
        <v>4936</v>
      </c>
      <c r="C766" t="s">
        <v>4937</v>
      </c>
      <c r="D766" t="s">
        <v>3770</v>
      </c>
      <c r="E766" t="s">
        <v>196</v>
      </c>
      <c r="F766" t="s">
        <v>3772</v>
      </c>
      <c r="G766" t="s">
        <v>48</v>
      </c>
      <c r="H766" t="s">
        <v>4938</v>
      </c>
      <c r="I766">
        <v>4</v>
      </c>
      <c r="J766" t="s">
        <v>501</v>
      </c>
      <c r="K766">
        <v>4</v>
      </c>
      <c r="L766" t="s">
        <v>519</v>
      </c>
      <c r="M766" t="s">
        <v>508</v>
      </c>
      <c r="N766" t="s">
        <v>65</v>
      </c>
      <c r="O766" t="s">
        <v>510</v>
      </c>
      <c r="P766" t="s">
        <v>8</v>
      </c>
      <c r="Q766" t="s">
        <v>4570</v>
      </c>
      <c r="R766" t="s">
        <v>4940</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5011</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5966</v>
      </c>
      <c r="BM766" t="s">
        <v>4949</v>
      </c>
      <c r="BN766" t="s">
        <v>5186</v>
      </c>
      <c r="BO766" t="s">
        <v>4950</v>
      </c>
      <c r="BP766" s="440" t="str">
        <f t="shared" si="11"/>
        <v>DL.2376.AFA.001.053.B.524111</v>
      </c>
    </row>
    <row r="767" spans="1:68">
      <c r="A767" t="s">
        <v>5010</v>
      </c>
      <c r="B767" t="s">
        <v>4936</v>
      </c>
      <c r="C767" t="s">
        <v>4937</v>
      </c>
      <c r="D767" t="s">
        <v>3770</v>
      </c>
      <c r="E767" t="s">
        <v>196</v>
      </c>
      <c r="F767" t="s">
        <v>3772</v>
      </c>
      <c r="G767" t="s">
        <v>48</v>
      </c>
      <c r="H767" t="s">
        <v>4938</v>
      </c>
      <c r="I767">
        <v>4</v>
      </c>
      <c r="J767" t="s">
        <v>501</v>
      </c>
      <c r="K767">
        <v>4</v>
      </c>
      <c r="L767" t="s">
        <v>519</v>
      </c>
      <c r="M767" t="s">
        <v>509</v>
      </c>
      <c r="N767" t="s">
        <v>774</v>
      </c>
      <c r="O767" t="s">
        <v>510</v>
      </c>
      <c r="P767" t="s">
        <v>8</v>
      </c>
      <c r="Q767" t="s">
        <v>4570</v>
      </c>
      <c r="R767" t="s">
        <v>4940</v>
      </c>
      <c r="S767" t="s">
        <v>195</v>
      </c>
      <c r="T767" t="s">
        <v>4570</v>
      </c>
      <c r="U767" t="s">
        <v>4570</v>
      </c>
      <c r="V767" t="s">
        <v>4496</v>
      </c>
      <c r="W767" t="s">
        <v>4570</v>
      </c>
      <c r="X767" t="s">
        <v>5967</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5011</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5968</v>
      </c>
      <c r="BM767" t="s">
        <v>4949</v>
      </c>
      <c r="BN767" t="s">
        <v>5186</v>
      </c>
      <c r="BO767" t="s">
        <v>4950</v>
      </c>
      <c r="BP767" s="440" t="str">
        <f t="shared" si="11"/>
        <v>DL.2376.AFA.001.053.C.524111</v>
      </c>
    </row>
    <row r="768" spans="1:68">
      <c r="A768" t="s">
        <v>5010</v>
      </c>
      <c r="B768" t="s">
        <v>4936</v>
      </c>
      <c r="C768" t="s">
        <v>4937</v>
      </c>
      <c r="D768" t="s">
        <v>3770</v>
      </c>
      <c r="E768" t="s">
        <v>196</v>
      </c>
      <c r="F768" t="s">
        <v>3772</v>
      </c>
      <c r="G768" t="s">
        <v>48</v>
      </c>
      <c r="H768" t="s">
        <v>4938</v>
      </c>
      <c r="I768">
        <v>4</v>
      </c>
      <c r="J768" t="s">
        <v>501</v>
      </c>
      <c r="K768">
        <v>4</v>
      </c>
      <c r="L768" t="s">
        <v>520</v>
      </c>
      <c r="M768" t="s">
        <v>8</v>
      </c>
      <c r="N768" t="s">
        <v>68</v>
      </c>
      <c r="O768" t="s">
        <v>510</v>
      </c>
      <c r="P768" t="s">
        <v>8</v>
      </c>
      <c r="Q768" t="s">
        <v>4570</v>
      </c>
      <c r="R768" t="s">
        <v>4940</v>
      </c>
      <c r="S768" t="s">
        <v>195</v>
      </c>
      <c r="T768" t="s">
        <v>4570</v>
      </c>
      <c r="U768" t="s">
        <v>4570</v>
      </c>
      <c r="V768" t="s">
        <v>4496</v>
      </c>
      <c r="W768" t="s">
        <v>4570</v>
      </c>
      <c r="X768" t="s">
        <v>5969</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5011</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5970</v>
      </c>
      <c r="BM768" t="s">
        <v>4949</v>
      </c>
      <c r="BN768" t="s">
        <v>5186</v>
      </c>
      <c r="BO768" t="s">
        <v>4950</v>
      </c>
      <c r="BP768" s="440" t="str">
        <f t="shared" si="11"/>
        <v>DL.2376.AFA.001.054.A.524111</v>
      </c>
    </row>
    <row r="769" spans="1:68">
      <c r="A769" t="s">
        <v>4935</v>
      </c>
      <c r="B769" t="s">
        <v>4936</v>
      </c>
      <c r="C769" t="s">
        <v>4937</v>
      </c>
      <c r="D769" t="s">
        <v>3795</v>
      </c>
      <c r="E769" t="s">
        <v>197</v>
      </c>
      <c r="F769" t="s">
        <v>3812</v>
      </c>
      <c r="G769" t="s">
        <v>820</v>
      </c>
      <c r="H769" t="s">
        <v>4938</v>
      </c>
      <c r="I769">
        <v>9</v>
      </c>
      <c r="J769" t="s">
        <v>4959</v>
      </c>
      <c r="K769">
        <v>2</v>
      </c>
      <c r="L769" t="s">
        <v>1164</v>
      </c>
      <c r="M769" t="s">
        <v>8</v>
      </c>
      <c r="N769" t="s">
        <v>75</v>
      </c>
      <c r="O769" t="s">
        <v>510</v>
      </c>
      <c r="P769" t="s">
        <v>8</v>
      </c>
      <c r="Q769" t="s">
        <v>4570</v>
      </c>
      <c r="R769" t="s">
        <v>4940</v>
      </c>
      <c r="S769" t="s">
        <v>195</v>
      </c>
      <c r="T769" t="s">
        <v>4570</v>
      </c>
      <c r="U769" t="s">
        <v>4570</v>
      </c>
      <c r="V769" t="s">
        <v>4496</v>
      </c>
      <c r="W769" t="s">
        <v>4570</v>
      </c>
      <c r="X769" t="s">
        <v>5971</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4943</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5972</v>
      </c>
      <c r="BM769" t="s">
        <v>4949</v>
      </c>
      <c r="BN769" t="s">
        <v>5186</v>
      </c>
      <c r="BO769" t="s">
        <v>4950</v>
      </c>
      <c r="BP769" s="440" t="str">
        <f t="shared" si="11"/>
        <v>WA.2378.EBA.958.311.A.524111</v>
      </c>
    </row>
    <row r="770" spans="1:68">
      <c r="A770" t="s">
        <v>5010</v>
      </c>
      <c r="B770" t="s">
        <v>4936</v>
      </c>
      <c r="C770" t="s">
        <v>4937</v>
      </c>
      <c r="D770" t="s">
        <v>3795</v>
      </c>
      <c r="E770" t="s">
        <v>197</v>
      </c>
      <c r="F770" t="s">
        <v>3812</v>
      </c>
      <c r="G770" t="s">
        <v>820</v>
      </c>
      <c r="H770" t="s">
        <v>4938</v>
      </c>
      <c r="I770">
        <v>9</v>
      </c>
      <c r="J770" t="s">
        <v>4959</v>
      </c>
      <c r="K770">
        <v>2</v>
      </c>
      <c r="L770" t="s">
        <v>1164</v>
      </c>
      <c r="M770" t="s">
        <v>8</v>
      </c>
      <c r="N770" t="s">
        <v>75</v>
      </c>
      <c r="O770" t="s">
        <v>510</v>
      </c>
      <c r="P770" t="s">
        <v>8</v>
      </c>
      <c r="Q770" t="s">
        <v>4570</v>
      </c>
      <c r="R770" t="s">
        <v>4940</v>
      </c>
      <c r="S770" t="s">
        <v>195</v>
      </c>
      <c r="T770" t="s">
        <v>4570</v>
      </c>
      <c r="U770" t="s">
        <v>4570</v>
      </c>
      <c r="V770" t="s">
        <v>4496</v>
      </c>
      <c r="W770" t="s">
        <v>4570</v>
      </c>
      <c r="X770" t="s">
        <v>5971</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5011</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5972</v>
      </c>
      <c r="BM770" t="s">
        <v>4949</v>
      </c>
      <c r="BN770" t="s">
        <v>5186</v>
      </c>
      <c r="BO770" t="s">
        <v>4950</v>
      </c>
      <c r="BP770" s="440" t="str">
        <f t="shared" ref="BP770:BP833" si="12">_xlfn.TEXTJOIN(".",TRUE,D770,E770,F770,J770,L770,M770,O770)</f>
        <v>WA.2378.EBA.958.311.A.524111</v>
      </c>
    </row>
    <row r="771" spans="1:68">
      <c r="A771" t="s">
        <v>4935</v>
      </c>
      <c r="B771" t="s">
        <v>4936</v>
      </c>
      <c r="C771" t="s">
        <v>4937</v>
      </c>
      <c r="D771" t="s">
        <v>3795</v>
      </c>
      <c r="E771" t="s">
        <v>197</v>
      </c>
      <c r="F771" t="s">
        <v>3842</v>
      </c>
      <c r="G771" t="s">
        <v>2445</v>
      </c>
      <c r="H771" t="s">
        <v>4938</v>
      </c>
      <c r="I771">
        <v>5</v>
      </c>
      <c r="J771" t="s">
        <v>5054</v>
      </c>
      <c r="K771">
        <v>2</v>
      </c>
      <c r="L771" t="s">
        <v>3069</v>
      </c>
      <c r="M771" t="s">
        <v>8</v>
      </c>
      <c r="N771" t="s">
        <v>178</v>
      </c>
      <c r="O771" t="s">
        <v>510</v>
      </c>
      <c r="P771" t="s">
        <v>8</v>
      </c>
      <c r="Q771" t="s">
        <v>4570</v>
      </c>
      <c r="R771" t="s">
        <v>4940</v>
      </c>
      <c r="S771" t="s">
        <v>195</v>
      </c>
      <c r="T771" t="s">
        <v>4570</v>
      </c>
      <c r="U771" t="s">
        <v>4570</v>
      </c>
      <c r="V771" t="s">
        <v>4496</v>
      </c>
      <c r="W771" t="s">
        <v>4570</v>
      </c>
      <c r="X771" t="s">
        <v>5973</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4943</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5974</v>
      </c>
      <c r="BM771" t="s">
        <v>4949</v>
      </c>
      <c r="BN771" t="s">
        <v>5186</v>
      </c>
      <c r="BO771" t="s">
        <v>4950</v>
      </c>
      <c r="BP771" s="440" t="str">
        <f t="shared" si="12"/>
        <v>WA.2378.EBD.953.302.A.524111</v>
      </c>
    </row>
    <row r="772" spans="1:68">
      <c r="A772" t="s">
        <v>5010</v>
      </c>
      <c r="B772" t="s">
        <v>4936</v>
      </c>
      <c r="C772" t="s">
        <v>4937</v>
      </c>
      <c r="D772" t="s">
        <v>3795</v>
      </c>
      <c r="E772" t="s">
        <v>197</v>
      </c>
      <c r="F772" t="s">
        <v>3842</v>
      </c>
      <c r="G772" t="s">
        <v>2445</v>
      </c>
      <c r="H772" t="s">
        <v>4938</v>
      </c>
      <c r="I772">
        <v>5</v>
      </c>
      <c r="J772" t="s">
        <v>5054</v>
      </c>
      <c r="K772">
        <v>2</v>
      </c>
      <c r="L772" t="s">
        <v>3069</v>
      </c>
      <c r="M772" t="s">
        <v>8</v>
      </c>
      <c r="N772" t="s">
        <v>178</v>
      </c>
      <c r="O772" t="s">
        <v>510</v>
      </c>
      <c r="P772" t="s">
        <v>8</v>
      </c>
      <c r="Q772" t="s">
        <v>4570</v>
      </c>
      <c r="R772" t="s">
        <v>4940</v>
      </c>
      <c r="S772" t="s">
        <v>195</v>
      </c>
      <c r="T772" t="s">
        <v>4570</v>
      </c>
      <c r="U772" t="s">
        <v>4570</v>
      </c>
      <c r="V772" t="s">
        <v>4496</v>
      </c>
      <c r="W772" t="s">
        <v>4570</v>
      </c>
      <c r="X772" t="s">
        <v>5973</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5011</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5974</v>
      </c>
      <c r="BM772" t="s">
        <v>4949</v>
      </c>
      <c r="BN772" t="s">
        <v>5186</v>
      </c>
      <c r="BO772" t="s">
        <v>4950</v>
      </c>
      <c r="BP772" s="440" t="str">
        <f t="shared" si="12"/>
        <v>WA.2378.EBD.953.302.A.524111</v>
      </c>
    </row>
    <row r="773" spans="1:68">
      <c r="A773" t="s">
        <v>4935</v>
      </c>
      <c r="B773" t="s">
        <v>4936</v>
      </c>
      <c r="C773" t="s">
        <v>4937</v>
      </c>
      <c r="D773" t="s">
        <v>3795</v>
      </c>
      <c r="E773" t="s">
        <v>198</v>
      </c>
      <c r="F773" t="s">
        <v>3861</v>
      </c>
      <c r="G773" t="s">
        <v>3453</v>
      </c>
      <c r="H773" t="s">
        <v>4938</v>
      </c>
      <c r="I773">
        <v>235</v>
      </c>
      <c r="J773" t="s">
        <v>5931</v>
      </c>
      <c r="K773">
        <v>235</v>
      </c>
      <c r="L773" t="s">
        <v>812</v>
      </c>
      <c r="M773" t="s">
        <v>8</v>
      </c>
      <c r="N773" t="s">
        <v>190</v>
      </c>
      <c r="O773" t="s">
        <v>510</v>
      </c>
      <c r="P773" t="s">
        <v>8</v>
      </c>
      <c r="Q773" t="s">
        <v>4570</v>
      </c>
      <c r="R773" t="s">
        <v>4940</v>
      </c>
      <c r="S773" t="s">
        <v>195</v>
      </c>
      <c r="T773" t="s">
        <v>4570</v>
      </c>
      <c r="U773" t="s">
        <v>4570</v>
      </c>
      <c r="V773" t="s">
        <v>4496</v>
      </c>
      <c r="W773" t="s">
        <v>4570</v>
      </c>
      <c r="X773" t="s">
        <v>5975</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4943</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5933</v>
      </c>
      <c r="BE773" t="s">
        <v>3863</v>
      </c>
      <c r="BF773" t="s">
        <v>3864</v>
      </c>
      <c r="BG773" t="s">
        <v>5934</v>
      </c>
      <c r="BH773" t="s">
        <v>523</v>
      </c>
      <c r="BI773" t="s">
        <v>532</v>
      </c>
      <c r="BJ773" t="s">
        <v>533</v>
      </c>
      <c r="BK773" t="s">
        <v>3777</v>
      </c>
      <c r="BL773" t="s">
        <v>5976</v>
      </c>
      <c r="BM773" t="s">
        <v>4949</v>
      </c>
      <c r="BN773" t="s">
        <v>5186</v>
      </c>
      <c r="BO773" t="s">
        <v>4950</v>
      </c>
      <c r="BP773" s="440" t="str">
        <f t="shared" si="12"/>
        <v>WA.4345.EBC.996.301.A.524111</v>
      </c>
    </row>
    <row r="774" spans="1:68">
      <c r="A774" t="s">
        <v>4935</v>
      </c>
      <c r="B774" t="s">
        <v>4936</v>
      </c>
      <c r="C774" t="s">
        <v>4937</v>
      </c>
      <c r="D774" t="s">
        <v>3795</v>
      </c>
      <c r="E774" t="s">
        <v>198</v>
      </c>
      <c r="F774" t="s">
        <v>3861</v>
      </c>
      <c r="G774" t="s">
        <v>3453</v>
      </c>
      <c r="H774" t="s">
        <v>4938</v>
      </c>
      <c r="I774">
        <v>235</v>
      </c>
      <c r="J774" t="s">
        <v>5931</v>
      </c>
      <c r="K774">
        <v>235</v>
      </c>
      <c r="L774" t="s">
        <v>812</v>
      </c>
      <c r="M774" t="s">
        <v>8</v>
      </c>
      <c r="N774" t="s">
        <v>190</v>
      </c>
      <c r="O774" t="s">
        <v>510</v>
      </c>
      <c r="P774" t="s">
        <v>8</v>
      </c>
      <c r="Q774" t="s">
        <v>4570</v>
      </c>
      <c r="R774" t="s">
        <v>4940</v>
      </c>
      <c r="S774" t="s">
        <v>195</v>
      </c>
      <c r="T774" t="s">
        <v>4570</v>
      </c>
      <c r="U774" t="s">
        <v>4570</v>
      </c>
      <c r="V774" t="s">
        <v>4951</v>
      </c>
      <c r="W774" t="s">
        <v>4496</v>
      </c>
      <c r="X774" t="s">
        <v>5977</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4943</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5933</v>
      </c>
      <c r="BE774" t="s">
        <v>3863</v>
      </c>
      <c r="BF774" t="s">
        <v>3864</v>
      </c>
      <c r="BG774" t="s">
        <v>5934</v>
      </c>
      <c r="BH774" t="s">
        <v>523</v>
      </c>
      <c r="BI774" t="s">
        <v>532</v>
      </c>
      <c r="BJ774" t="s">
        <v>533</v>
      </c>
      <c r="BK774" t="s">
        <v>3777</v>
      </c>
      <c r="BL774" t="s">
        <v>5978</v>
      </c>
      <c r="BM774" t="s">
        <v>4949</v>
      </c>
      <c r="BN774" t="s">
        <v>5186</v>
      </c>
      <c r="BO774" t="s">
        <v>4950</v>
      </c>
      <c r="BP774" s="440" t="str">
        <f t="shared" si="12"/>
        <v>WA.4345.EBC.996.301.A.524111</v>
      </c>
    </row>
    <row r="775" spans="1:68">
      <c r="A775" t="s">
        <v>4935</v>
      </c>
      <c r="B775" t="s">
        <v>4936</v>
      </c>
      <c r="C775" t="s">
        <v>4937</v>
      </c>
      <c r="D775" t="s">
        <v>3795</v>
      </c>
      <c r="E775" t="s">
        <v>198</v>
      </c>
      <c r="F775" t="s">
        <v>3861</v>
      </c>
      <c r="G775" t="s">
        <v>3453</v>
      </c>
      <c r="H775" t="s">
        <v>4938</v>
      </c>
      <c r="I775">
        <v>235</v>
      </c>
      <c r="J775" t="s">
        <v>5931</v>
      </c>
      <c r="K775">
        <v>235</v>
      </c>
      <c r="L775" t="s">
        <v>812</v>
      </c>
      <c r="M775" t="s">
        <v>508</v>
      </c>
      <c r="N775" t="s">
        <v>191</v>
      </c>
      <c r="O775" t="s">
        <v>510</v>
      </c>
      <c r="P775" t="s">
        <v>8</v>
      </c>
      <c r="Q775" t="s">
        <v>4570</v>
      </c>
      <c r="R775" t="s">
        <v>4940</v>
      </c>
      <c r="S775" t="s">
        <v>195</v>
      </c>
      <c r="T775" t="s">
        <v>4570</v>
      </c>
      <c r="U775" t="s">
        <v>4570</v>
      </c>
      <c r="V775" t="s">
        <v>4496</v>
      </c>
      <c r="W775" t="s">
        <v>4570</v>
      </c>
      <c r="X775" t="s">
        <v>5979</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4943</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5933</v>
      </c>
      <c r="BE775" t="s">
        <v>3863</v>
      </c>
      <c r="BF775" t="s">
        <v>3864</v>
      </c>
      <c r="BG775" t="s">
        <v>3867</v>
      </c>
      <c r="BH775" t="s">
        <v>523</v>
      </c>
      <c r="BI775" t="s">
        <v>532</v>
      </c>
      <c r="BJ775" t="s">
        <v>533</v>
      </c>
      <c r="BK775" t="s">
        <v>3777</v>
      </c>
      <c r="BL775" t="s">
        <v>5976</v>
      </c>
      <c r="BM775" t="s">
        <v>4949</v>
      </c>
      <c r="BN775" t="s">
        <v>5186</v>
      </c>
      <c r="BO775" t="s">
        <v>4950</v>
      </c>
      <c r="BP775" s="440" t="str">
        <f t="shared" si="12"/>
        <v>WA.4345.EBC.996.301.B.524111</v>
      </c>
    </row>
    <row r="776" spans="1:68">
      <c r="A776" t="s">
        <v>4935</v>
      </c>
      <c r="B776" t="s">
        <v>4936</v>
      </c>
      <c r="C776" t="s">
        <v>4937</v>
      </c>
      <c r="D776" t="s">
        <v>3795</v>
      </c>
      <c r="E776" t="s">
        <v>198</v>
      </c>
      <c r="F776" t="s">
        <v>3861</v>
      </c>
      <c r="G776" t="s">
        <v>3453</v>
      </c>
      <c r="H776" t="s">
        <v>4938</v>
      </c>
      <c r="I776">
        <v>235</v>
      </c>
      <c r="J776" t="s">
        <v>5931</v>
      </c>
      <c r="K776">
        <v>235</v>
      </c>
      <c r="L776" t="s">
        <v>812</v>
      </c>
      <c r="M776" t="s">
        <v>508</v>
      </c>
      <c r="N776" t="s">
        <v>191</v>
      </c>
      <c r="O776" t="s">
        <v>510</v>
      </c>
      <c r="P776" t="s">
        <v>8</v>
      </c>
      <c r="Q776" t="s">
        <v>4570</v>
      </c>
      <c r="R776" t="s">
        <v>4940</v>
      </c>
      <c r="S776" t="s">
        <v>195</v>
      </c>
      <c r="T776" t="s">
        <v>4570</v>
      </c>
      <c r="U776" t="s">
        <v>4570</v>
      </c>
      <c r="V776" t="s">
        <v>4951</v>
      </c>
      <c r="W776" t="s">
        <v>4496</v>
      </c>
      <c r="X776" t="s">
        <v>5980</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4943</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5933</v>
      </c>
      <c r="BE776" t="s">
        <v>3863</v>
      </c>
      <c r="BF776" t="s">
        <v>3864</v>
      </c>
      <c r="BG776" t="s">
        <v>3867</v>
      </c>
      <c r="BH776" t="s">
        <v>523</v>
      </c>
      <c r="BI776" t="s">
        <v>532</v>
      </c>
      <c r="BJ776" t="s">
        <v>533</v>
      </c>
      <c r="BK776" t="s">
        <v>3777</v>
      </c>
      <c r="BL776" t="s">
        <v>5978</v>
      </c>
      <c r="BM776" t="s">
        <v>4949</v>
      </c>
      <c r="BN776" t="s">
        <v>5186</v>
      </c>
      <c r="BO776" t="s">
        <v>4950</v>
      </c>
      <c r="BP776" s="440" t="str">
        <f t="shared" si="12"/>
        <v>WA.4345.EBC.996.301.B.524111</v>
      </c>
    </row>
    <row r="777" spans="1:68">
      <c r="A777" t="s">
        <v>4935</v>
      </c>
      <c r="B777" t="s">
        <v>4936</v>
      </c>
      <c r="C777" t="s">
        <v>4937</v>
      </c>
      <c r="D777" t="s">
        <v>3795</v>
      </c>
      <c r="E777" t="s">
        <v>198</v>
      </c>
      <c r="F777" t="s">
        <v>3861</v>
      </c>
      <c r="G777" t="s">
        <v>3453</v>
      </c>
      <c r="H777" t="s">
        <v>4938</v>
      </c>
      <c r="I777">
        <v>235</v>
      </c>
      <c r="J777" t="s">
        <v>5931</v>
      </c>
      <c r="K777">
        <v>235</v>
      </c>
      <c r="L777" t="s">
        <v>3069</v>
      </c>
      <c r="M777" t="s">
        <v>8</v>
      </c>
      <c r="N777" t="s">
        <v>193</v>
      </c>
      <c r="O777" t="s">
        <v>510</v>
      </c>
      <c r="P777" t="s">
        <v>8</v>
      </c>
      <c r="Q777" t="s">
        <v>4570</v>
      </c>
      <c r="R777" t="s">
        <v>4940</v>
      </c>
      <c r="S777" t="s">
        <v>195</v>
      </c>
      <c r="T777" t="s">
        <v>4570</v>
      </c>
      <c r="U777" t="s">
        <v>4570</v>
      </c>
      <c r="V777" t="s">
        <v>4496</v>
      </c>
      <c r="W777" t="s">
        <v>4570</v>
      </c>
      <c r="X777" t="s">
        <v>5981</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4943</v>
      </c>
      <c r="AP777">
        <v>0</v>
      </c>
      <c r="AQ777">
        <v>0</v>
      </c>
      <c r="AR777">
        <v>0</v>
      </c>
      <c r="AS777">
        <v>7445055</v>
      </c>
      <c r="AT777">
        <v>22335165</v>
      </c>
      <c r="AU777">
        <v>0</v>
      </c>
      <c r="AV777">
        <v>0</v>
      </c>
      <c r="AW777">
        <v>0</v>
      </c>
      <c r="AX777">
        <v>7445055</v>
      </c>
      <c r="AY777">
        <v>7445055</v>
      </c>
      <c r="AZ777">
        <v>0</v>
      </c>
      <c r="BA777">
        <v>9529670</v>
      </c>
      <c r="BB777" t="s">
        <v>3796</v>
      </c>
      <c r="BC777" t="s">
        <v>3803</v>
      </c>
      <c r="BD777" t="s">
        <v>5933</v>
      </c>
      <c r="BE777" t="s">
        <v>3863</v>
      </c>
      <c r="BF777" t="s">
        <v>3879</v>
      </c>
      <c r="BG777" t="s">
        <v>3880</v>
      </c>
      <c r="BH777" t="s">
        <v>523</v>
      </c>
      <c r="BI777" t="s">
        <v>532</v>
      </c>
      <c r="BJ777" t="s">
        <v>533</v>
      </c>
      <c r="BK777" t="s">
        <v>3777</v>
      </c>
      <c r="BL777" t="s">
        <v>5982</v>
      </c>
      <c r="BM777" t="s">
        <v>4949</v>
      </c>
      <c r="BN777" t="s">
        <v>5186</v>
      </c>
      <c r="BO777" t="s">
        <v>4950</v>
      </c>
      <c r="BP777" s="440" t="str">
        <f t="shared" si="12"/>
        <v>WA.4345.EBC.996.302.A.524111</v>
      </c>
    </row>
    <row r="778" spans="1:68">
      <c r="A778" t="s">
        <v>5010</v>
      </c>
      <c r="B778" t="s">
        <v>4936</v>
      </c>
      <c r="C778" t="s">
        <v>4937</v>
      </c>
      <c r="D778" t="s">
        <v>3795</v>
      </c>
      <c r="E778" t="s">
        <v>198</v>
      </c>
      <c r="F778" t="s">
        <v>3861</v>
      </c>
      <c r="G778" t="s">
        <v>3453</v>
      </c>
      <c r="H778" t="s">
        <v>4938</v>
      </c>
      <c r="I778">
        <v>235</v>
      </c>
      <c r="J778" t="s">
        <v>5931</v>
      </c>
      <c r="K778">
        <v>235</v>
      </c>
      <c r="L778" t="s">
        <v>812</v>
      </c>
      <c r="M778" t="s">
        <v>8</v>
      </c>
      <c r="N778" t="s">
        <v>190</v>
      </c>
      <c r="O778" t="s">
        <v>510</v>
      </c>
      <c r="P778" t="s">
        <v>8</v>
      </c>
      <c r="Q778" t="s">
        <v>4570</v>
      </c>
      <c r="R778" t="s">
        <v>4940</v>
      </c>
      <c r="S778" t="s">
        <v>195</v>
      </c>
      <c r="T778" t="s">
        <v>4570</v>
      </c>
      <c r="U778" t="s">
        <v>4570</v>
      </c>
      <c r="V778" t="s">
        <v>4496</v>
      </c>
      <c r="W778" t="s">
        <v>4570</v>
      </c>
      <c r="X778" t="s">
        <v>5975</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5011</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5933</v>
      </c>
      <c r="BE778" t="s">
        <v>3863</v>
      </c>
      <c r="BF778" t="s">
        <v>3864</v>
      </c>
      <c r="BG778" t="s">
        <v>5934</v>
      </c>
      <c r="BH778" t="s">
        <v>523</v>
      </c>
      <c r="BI778" t="s">
        <v>532</v>
      </c>
      <c r="BJ778" t="s">
        <v>533</v>
      </c>
      <c r="BK778" t="s">
        <v>3777</v>
      </c>
      <c r="BL778" t="s">
        <v>5976</v>
      </c>
      <c r="BM778" t="s">
        <v>4949</v>
      </c>
      <c r="BN778" t="s">
        <v>5186</v>
      </c>
      <c r="BO778" t="s">
        <v>4950</v>
      </c>
      <c r="BP778" s="440" t="str">
        <f t="shared" si="12"/>
        <v>WA.4345.EBC.996.301.A.524111</v>
      </c>
    </row>
    <row r="779" spans="1:68">
      <c r="A779" t="s">
        <v>5010</v>
      </c>
      <c r="B779" t="s">
        <v>4936</v>
      </c>
      <c r="C779" t="s">
        <v>4937</v>
      </c>
      <c r="D779" t="s">
        <v>3795</v>
      </c>
      <c r="E779" t="s">
        <v>198</v>
      </c>
      <c r="F779" t="s">
        <v>3861</v>
      </c>
      <c r="G779" t="s">
        <v>3453</v>
      </c>
      <c r="H779" t="s">
        <v>4938</v>
      </c>
      <c r="I779">
        <v>235</v>
      </c>
      <c r="J779" t="s">
        <v>5931</v>
      </c>
      <c r="K779">
        <v>235</v>
      </c>
      <c r="L779" t="s">
        <v>812</v>
      </c>
      <c r="M779" t="s">
        <v>8</v>
      </c>
      <c r="N779" t="s">
        <v>190</v>
      </c>
      <c r="O779" t="s">
        <v>510</v>
      </c>
      <c r="P779" t="s">
        <v>8</v>
      </c>
      <c r="Q779" t="s">
        <v>4570</v>
      </c>
      <c r="R779" t="s">
        <v>4940</v>
      </c>
      <c r="S779" t="s">
        <v>195</v>
      </c>
      <c r="T779" t="s">
        <v>4570</v>
      </c>
      <c r="U779" t="s">
        <v>4570</v>
      </c>
      <c r="V779" t="s">
        <v>4951</v>
      </c>
      <c r="W779" t="s">
        <v>4496</v>
      </c>
      <c r="X779" t="s">
        <v>5977</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5011</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5933</v>
      </c>
      <c r="BE779" t="s">
        <v>3863</v>
      </c>
      <c r="BF779" t="s">
        <v>3864</v>
      </c>
      <c r="BG779" t="s">
        <v>5934</v>
      </c>
      <c r="BH779" t="s">
        <v>523</v>
      </c>
      <c r="BI779" t="s">
        <v>532</v>
      </c>
      <c r="BJ779" t="s">
        <v>533</v>
      </c>
      <c r="BK779" t="s">
        <v>3777</v>
      </c>
      <c r="BL779" t="s">
        <v>5978</v>
      </c>
      <c r="BM779" t="s">
        <v>4949</v>
      </c>
      <c r="BN779" t="s">
        <v>5186</v>
      </c>
      <c r="BO779" t="s">
        <v>4950</v>
      </c>
      <c r="BP779" s="440" t="str">
        <f t="shared" si="12"/>
        <v>WA.4345.EBC.996.301.A.524111</v>
      </c>
    </row>
    <row r="780" spans="1:68">
      <c r="A780" t="s">
        <v>5010</v>
      </c>
      <c r="B780" t="s">
        <v>4936</v>
      </c>
      <c r="C780" t="s">
        <v>4937</v>
      </c>
      <c r="D780" t="s">
        <v>3795</v>
      </c>
      <c r="E780" t="s">
        <v>198</v>
      </c>
      <c r="F780" t="s">
        <v>3861</v>
      </c>
      <c r="G780" t="s">
        <v>3453</v>
      </c>
      <c r="H780" t="s">
        <v>4938</v>
      </c>
      <c r="I780">
        <v>235</v>
      </c>
      <c r="J780" t="s">
        <v>5931</v>
      </c>
      <c r="K780">
        <v>235</v>
      </c>
      <c r="L780" t="s">
        <v>812</v>
      </c>
      <c r="M780" t="s">
        <v>508</v>
      </c>
      <c r="N780" t="s">
        <v>191</v>
      </c>
      <c r="O780" t="s">
        <v>510</v>
      </c>
      <c r="P780" t="s">
        <v>8</v>
      </c>
      <c r="Q780" t="s">
        <v>4570</v>
      </c>
      <c r="R780" t="s">
        <v>4940</v>
      </c>
      <c r="S780" t="s">
        <v>195</v>
      </c>
      <c r="T780" t="s">
        <v>4570</v>
      </c>
      <c r="U780" t="s">
        <v>4570</v>
      </c>
      <c r="V780" t="s">
        <v>4496</v>
      </c>
      <c r="W780" t="s">
        <v>4570</v>
      </c>
      <c r="X780" t="s">
        <v>5979</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5011</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5933</v>
      </c>
      <c r="BE780" t="s">
        <v>3863</v>
      </c>
      <c r="BF780" t="s">
        <v>3864</v>
      </c>
      <c r="BG780" t="s">
        <v>3867</v>
      </c>
      <c r="BH780" t="s">
        <v>523</v>
      </c>
      <c r="BI780" t="s">
        <v>532</v>
      </c>
      <c r="BJ780" t="s">
        <v>533</v>
      </c>
      <c r="BK780" t="s">
        <v>3777</v>
      </c>
      <c r="BL780" t="s">
        <v>5976</v>
      </c>
      <c r="BM780" t="s">
        <v>4949</v>
      </c>
      <c r="BN780" t="s">
        <v>5186</v>
      </c>
      <c r="BO780" t="s">
        <v>4950</v>
      </c>
      <c r="BP780" s="440" t="str">
        <f t="shared" si="12"/>
        <v>WA.4345.EBC.996.301.B.524111</v>
      </c>
    </row>
    <row r="781" spans="1:68">
      <c r="A781" t="s">
        <v>5010</v>
      </c>
      <c r="B781" t="s">
        <v>4936</v>
      </c>
      <c r="C781" t="s">
        <v>4937</v>
      </c>
      <c r="D781" t="s">
        <v>3795</v>
      </c>
      <c r="E781" t="s">
        <v>198</v>
      </c>
      <c r="F781" t="s">
        <v>3861</v>
      </c>
      <c r="G781" t="s">
        <v>3453</v>
      </c>
      <c r="H781" t="s">
        <v>4938</v>
      </c>
      <c r="I781">
        <v>235</v>
      </c>
      <c r="J781" t="s">
        <v>5931</v>
      </c>
      <c r="K781">
        <v>235</v>
      </c>
      <c r="L781" t="s">
        <v>812</v>
      </c>
      <c r="M781" t="s">
        <v>508</v>
      </c>
      <c r="N781" t="s">
        <v>191</v>
      </c>
      <c r="O781" t="s">
        <v>510</v>
      </c>
      <c r="P781" t="s">
        <v>8</v>
      </c>
      <c r="Q781" t="s">
        <v>4570</v>
      </c>
      <c r="R781" t="s">
        <v>4940</v>
      </c>
      <c r="S781" t="s">
        <v>195</v>
      </c>
      <c r="T781" t="s">
        <v>4570</v>
      </c>
      <c r="U781" t="s">
        <v>4570</v>
      </c>
      <c r="V781" t="s">
        <v>4951</v>
      </c>
      <c r="W781" t="s">
        <v>4496</v>
      </c>
      <c r="X781" t="s">
        <v>5980</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5011</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5933</v>
      </c>
      <c r="BE781" t="s">
        <v>3863</v>
      </c>
      <c r="BF781" t="s">
        <v>3864</v>
      </c>
      <c r="BG781" t="s">
        <v>3867</v>
      </c>
      <c r="BH781" t="s">
        <v>523</v>
      </c>
      <c r="BI781" t="s">
        <v>532</v>
      </c>
      <c r="BJ781" t="s">
        <v>533</v>
      </c>
      <c r="BK781" t="s">
        <v>3777</v>
      </c>
      <c r="BL781" t="s">
        <v>5978</v>
      </c>
      <c r="BM781" t="s">
        <v>4949</v>
      </c>
      <c r="BN781" t="s">
        <v>5186</v>
      </c>
      <c r="BO781" t="s">
        <v>4950</v>
      </c>
      <c r="BP781" s="440" t="str">
        <f t="shared" si="12"/>
        <v>WA.4345.EBC.996.301.B.524111</v>
      </c>
    </row>
    <row r="782" spans="1:68">
      <c r="A782" t="s">
        <v>5010</v>
      </c>
      <c r="B782" t="s">
        <v>4936</v>
      </c>
      <c r="C782" t="s">
        <v>4937</v>
      </c>
      <c r="D782" t="s">
        <v>3795</v>
      </c>
      <c r="E782" t="s">
        <v>198</v>
      </c>
      <c r="F782" t="s">
        <v>3861</v>
      </c>
      <c r="G782" t="s">
        <v>3453</v>
      </c>
      <c r="H782" t="s">
        <v>4938</v>
      </c>
      <c r="I782">
        <v>235</v>
      </c>
      <c r="J782" t="s">
        <v>5931</v>
      </c>
      <c r="K782">
        <v>235</v>
      </c>
      <c r="L782" t="s">
        <v>3069</v>
      </c>
      <c r="M782" t="s">
        <v>8</v>
      </c>
      <c r="N782" t="s">
        <v>193</v>
      </c>
      <c r="O782" t="s">
        <v>510</v>
      </c>
      <c r="P782" t="s">
        <v>8</v>
      </c>
      <c r="Q782" t="s">
        <v>4570</v>
      </c>
      <c r="R782" t="s">
        <v>4940</v>
      </c>
      <c r="S782" t="s">
        <v>195</v>
      </c>
      <c r="T782" t="s">
        <v>4570</v>
      </c>
      <c r="U782" t="s">
        <v>4570</v>
      </c>
      <c r="V782" t="s">
        <v>4496</v>
      </c>
      <c r="W782" t="s">
        <v>4570</v>
      </c>
      <c r="X782" t="s">
        <v>5981</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5011</v>
      </c>
      <c r="AP782">
        <v>0</v>
      </c>
      <c r="AQ782">
        <v>0</v>
      </c>
      <c r="AR782">
        <v>0</v>
      </c>
      <c r="AS782">
        <v>7445055</v>
      </c>
      <c r="AT782">
        <v>22335165</v>
      </c>
      <c r="AU782">
        <v>0</v>
      </c>
      <c r="AV782">
        <v>0</v>
      </c>
      <c r="AW782">
        <v>0</v>
      </c>
      <c r="AX782">
        <v>7445055</v>
      </c>
      <c r="AY782">
        <v>7445055</v>
      </c>
      <c r="AZ782">
        <v>0</v>
      </c>
      <c r="BA782">
        <v>9529670</v>
      </c>
      <c r="BB782" t="s">
        <v>3796</v>
      </c>
      <c r="BC782" t="s">
        <v>3803</v>
      </c>
      <c r="BD782" t="s">
        <v>5933</v>
      </c>
      <c r="BE782" t="s">
        <v>3863</v>
      </c>
      <c r="BF782" t="s">
        <v>3879</v>
      </c>
      <c r="BG782" t="s">
        <v>3880</v>
      </c>
      <c r="BH782" t="s">
        <v>523</v>
      </c>
      <c r="BI782" t="s">
        <v>532</v>
      </c>
      <c r="BJ782" t="s">
        <v>533</v>
      </c>
      <c r="BK782" t="s">
        <v>3777</v>
      </c>
      <c r="BL782" t="s">
        <v>5982</v>
      </c>
      <c r="BM782" t="s">
        <v>4949</v>
      </c>
      <c r="BN782" t="s">
        <v>5186</v>
      </c>
      <c r="BO782" t="s">
        <v>4950</v>
      </c>
      <c r="BP782" s="440" t="str">
        <f t="shared" si="12"/>
        <v>WA.4345.EBC.996.302.A.524111</v>
      </c>
    </row>
    <row r="783" spans="1:68">
      <c r="A783" t="s">
        <v>4935</v>
      </c>
      <c r="B783" t="s">
        <v>4936</v>
      </c>
      <c r="C783" t="s">
        <v>4937</v>
      </c>
      <c r="D783" t="s">
        <v>3795</v>
      </c>
      <c r="E783" t="s">
        <v>197</v>
      </c>
      <c r="F783" t="s">
        <v>3812</v>
      </c>
      <c r="G783" t="s">
        <v>820</v>
      </c>
      <c r="H783" t="s">
        <v>4938</v>
      </c>
      <c r="I783">
        <v>9</v>
      </c>
      <c r="J783" t="s">
        <v>5469</v>
      </c>
      <c r="K783">
        <v>1</v>
      </c>
      <c r="L783" t="s">
        <v>812</v>
      </c>
      <c r="M783" t="s">
        <v>516</v>
      </c>
      <c r="N783" t="s">
        <v>152</v>
      </c>
      <c r="O783" t="s">
        <v>514</v>
      </c>
      <c r="P783" t="s">
        <v>8</v>
      </c>
      <c r="Q783" t="s">
        <v>4570</v>
      </c>
      <c r="R783" t="s">
        <v>4940</v>
      </c>
      <c r="S783" t="s">
        <v>195</v>
      </c>
      <c r="T783" t="s">
        <v>4570</v>
      </c>
      <c r="U783" t="s">
        <v>4570</v>
      </c>
      <c r="V783" t="s">
        <v>4496</v>
      </c>
      <c r="W783" t="s">
        <v>4570</v>
      </c>
      <c r="X783" t="s">
        <v>5983</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4943</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5984</v>
      </c>
      <c r="BM783" t="s">
        <v>4949</v>
      </c>
      <c r="BN783" t="s">
        <v>5121</v>
      </c>
      <c r="BO783" t="s">
        <v>4950</v>
      </c>
      <c r="BP783" s="440" t="str">
        <f t="shared" si="12"/>
        <v>WA.2378.EBA.962.301.E.522191</v>
      </c>
    </row>
    <row r="784" spans="1:68">
      <c r="A784" t="s">
        <v>5010</v>
      </c>
      <c r="B784" t="s">
        <v>4936</v>
      </c>
      <c r="C784" t="s">
        <v>4937</v>
      </c>
      <c r="D784" t="s">
        <v>3795</v>
      </c>
      <c r="E784" t="s">
        <v>197</v>
      </c>
      <c r="F784" t="s">
        <v>3812</v>
      </c>
      <c r="G784" t="s">
        <v>820</v>
      </c>
      <c r="H784" t="s">
        <v>4938</v>
      </c>
      <c r="I784">
        <v>9</v>
      </c>
      <c r="J784" t="s">
        <v>5469</v>
      </c>
      <c r="K784">
        <v>1</v>
      </c>
      <c r="L784" t="s">
        <v>812</v>
      </c>
      <c r="M784" t="s">
        <v>516</v>
      </c>
      <c r="N784" t="s">
        <v>152</v>
      </c>
      <c r="O784" t="s">
        <v>514</v>
      </c>
      <c r="P784" t="s">
        <v>8</v>
      </c>
      <c r="Q784" t="s">
        <v>4570</v>
      </c>
      <c r="R784" t="s">
        <v>4940</v>
      </c>
      <c r="S784" t="s">
        <v>195</v>
      </c>
      <c r="T784" t="s">
        <v>4570</v>
      </c>
      <c r="U784" t="s">
        <v>4570</v>
      </c>
      <c r="V784" t="s">
        <v>4496</v>
      </c>
      <c r="W784" t="s">
        <v>4570</v>
      </c>
      <c r="X784" t="s">
        <v>5983</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5011</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5984</v>
      </c>
      <c r="BM784" t="s">
        <v>4949</v>
      </c>
      <c r="BN784" t="s">
        <v>5121</v>
      </c>
      <c r="BO784" t="s">
        <v>4950</v>
      </c>
      <c r="BP784" s="440" t="str">
        <f t="shared" si="12"/>
        <v>WA.2378.EBA.962.301.E.522191</v>
      </c>
    </row>
    <row r="785" spans="1:68">
      <c r="A785" t="s">
        <v>4935</v>
      </c>
      <c r="B785" t="s">
        <v>4936</v>
      </c>
      <c r="C785" t="s">
        <v>4937</v>
      </c>
      <c r="D785" t="s">
        <v>3795</v>
      </c>
      <c r="E785" t="s">
        <v>198</v>
      </c>
      <c r="F785" t="s">
        <v>3861</v>
      </c>
      <c r="G785" t="s">
        <v>3453</v>
      </c>
      <c r="H785" t="s">
        <v>4938</v>
      </c>
      <c r="I785">
        <v>235</v>
      </c>
      <c r="J785" t="s">
        <v>5931</v>
      </c>
      <c r="K785">
        <v>235</v>
      </c>
      <c r="L785" t="s">
        <v>812</v>
      </c>
      <c r="M785" t="s">
        <v>8</v>
      </c>
      <c r="N785" t="s">
        <v>190</v>
      </c>
      <c r="O785" t="s">
        <v>514</v>
      </c>
      <c r="P785" t="s">
        <v>8</v>
      </c>
      <c r="Q785" t="s">
        <v>4570</v>
      </c>
      <c r="R785" t="s">
        <v>4940</v>
      </c>
      <c r="S785" t="s">
        <v>195</v>
      </c>
      <c r="T785" t="s">
        <v>4570</v>
      </c>
      <c r="U785" t="s">
        <v>4570</v>
      </c>
      <c r="V785" t="s">
        <v>4496</v>
      </c>
      <c r="W785" t="s">
        <v>4570</v>
      </c>
      <c r="X785" t="s">
        <v>5985</v>
      </c>
      <c r="Y785" t="s">
        <v>4576</v>
      </c>
      <c r="Z785" t="s">
        <v>8</v>
      </c>
      <c r="AA785">
        <v>0</v>
      </c>
      <c r="AB785" t="s">
        <v>195</v>
      </c>
      <c r="AC785">
        <v>0</v>
      </c>
      <c r="AD785" t="s">
        <v>195</v>
      </c>
      <c r="AE785">
        <v>0</v>
      </c>
      <c r="AF785" t="s">
        <v>195</v>
      </c>
      <c r="AG785">
        <v>0</v>
      </c>
      <c r="AH785" t="s">
        <v>195</v>
      </c>
      <c r="AI785">
        <v>120</v>
      </c>
      <c r="AJ785" t="s">
        <v>4862</v>
      </c>
      <c r="AK785">
        <v>855000</v>
      </c>
      <c r="AL785">
        <v>102600000</v>
      </c>
      <c r="AM785" t="s">
        <v>195</v>
      </c>
      <c r="AN785">
        <v>0</v>
      </c>
      <c r="AO785" t="s">
        <v>4943</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5933</v>
      </c>
      <c r="BE785" t="s">
        <v>3863</v>
      </c>
      <c r="BF785" t="s">
        <v>3864</v>
      </c>
      <c r="BG785" t="s">
        <v>5934</v>
      </c>
      <c r="BH785" t="s">
        <v>523</v>
      </c>
      <c r="BI785" t="s">
        <v>532</v>
      </c>
      <c r="BJ785" t="s">
        <v>533</v>
      </c>
      <c r="BK785" t="s">
        <v>3866</v>
      </c>
      <c r="BL785" t="s">
        <v>5986</v>
      </c>
      <c r="BM785" t="s">
        <v>4949</v>
      </c>
      <c r="BN785" t="s">
        <v>5121</v>
      </c>
      <c r="BO785" t="s">
        <v>4950</v>
      </c>
      <c r="BP785" s="440" t="str">
        <f t="shared" si="12"/>
        <v>WA.4345.EBC.996.301.A.522191</v>
      </c>
    </row>
    <row r="786" spans="1:68">
      <c r="A786" t="s">
        <v>5010</v>
      </c>
      <c r="B786" t="s">
        <v>4936</v>
      </c>
      <c r="C786" t="s">
        <v>4937</v>
      </c>
      <c r="D786" t="s">
        <v>3795</v>
      </c>
      <c r="E786" t="s">
        <v>198</v>
      </c>
      <c r="F786" t="s">
        <v>3861</v>
      </c>
      <c r="G786" t="s">
        <v>3453</v>
      </c>
      <c r="H786" t="s">
        <v>4938</v>
      </c>
      <c r="I786">
        <v>235</v>
      </c>
      <c r="J786" t="s">
        <v>5931</v>
      </c>
      <c r="K786">
        <v>235</v>
      </c>
      <c r="L786" t="s">
        <v>812</v>
      </c>
      <c r="M786" t="s">
        <v>8</v>
      </c>
      <c r="N786" t="s">
        <v>190</v>
      </c>
      <c r="O786" t="s">
        <v>514</v>
      </c>
      <c r="P786" t="s">
        <v>8</v>
      </c>
      <c r="Q786" t="s">
        <v>4570</v>
      </c>
      <c r="R786" t="s">
        <v>4940</v>
      </c>
      <c r="S786" t="s">
        <v>195</v>
      </c>
      <c r="T786" t="s">
        <v>4570</v>
      </c>
      <c r="U786" t="s">
        <v>4570</v>
      </c>
      <c r="V786" t="s">
        <v>4496</v>
      </c>
      <c r="W786" t="s">
        <v>4570</v>
      </c>
      <c r="X786" t="s">
        <v>5985</v>
      </c>
      <c r="Y786" t="s">
        <v>4576</v>
      </c>
      <c r="Z786" t="s">
        <v>8</v>
      </c>
      <c r="AA786">
        <v>0</v>
      </c>
      <c r="AB786" t="s">
        <v>195</v>
      </c>
      <c r="AC786">
        <v>0</v>
      </c>
      <c r="AD786" t="s">
        <v>195</v>
      </c>
      <c r="AE786">
        <v>0</v>
      </c>
      <c r="AF786" t="s">
        <v>195</v>
      </c>
      <c r="AG786">
        <v>0</v>
      </c>
      <c r="AH786" t="s">
        <v>195</v>
      </c>
      <c r="AI786">
        <v>120</v>
      </c>
      <c r="AJ786" t="s">
        <v>4862</v>
      </c>
      <c r="AK786">
        <v>855000</v>
      </c>
      <c r="AL786">
        <v>102600000</v>
      </c>
      <c r="AM786" t="s">
        <v>195</v>
      </c>
      <c r="AN786">
        <v>0</v>
      </c>
      <c r="AO786" t="s">
        <v>5011</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5933</v>
      </c>
      <c r="BE786" t="s">
        <v>3863</v>
      </c>
      <c r="BF786" t="s">
        <v>3864</v>
      </c>
      <c r="BG786" t="s">
        <v>5934</v>
      </c>
      <c r="BH786" t="s">
        <v>523</v>
      </c>
      <c r="BI786" t="s">
        <v>532</v>
      </c>
      <c r="BJ786" t="s">
        <v>533</v>
      </c>
      <c r="BK786" t="s">
        <v>3866</v>
      </c>
      <c r="BL786" t="s">
        <v>5986</v>
      </c>
      <c r="BM786" t="s">
        <v>4949</v>
      </c>
      <c r="BN786" t="s">
        <v>5121</v>
      </c>
      <c r="BO786" t="s">
        <v>4950</v>
      </c>
      <c r="BP786" s="440" t="str">
        <f t="shared" si="12"/>
        <v>WA.4345.EBC.996.301.A.522191</v>
      </c>
    </row>
    <row r="787" spans="1:68">
      <c r="A787" t="s">
        <v>4935</v>
      </c>
      <c r="B787" t="s">
        <v>4936</v>
      </c>
      <c r="C787" t="s">
        <v>4937</v>
      </c>
      <c r="D787" t="s">
        <v>3770</v>
      </c>
      <c r="E787" t="s">
        <v>196</v>
      </c>
      <c r="F787" t="s">
        <v>3772</v>
      </c>
      <c r="G787" t="s">
        <v>48</v>
      </c>
      <c r="H787" t="s">
        <v>4938</v>
      </c>
      <c r="I787">
        <v>4</v>
      </c>
      <c r="J787" t="s">
        <v>501</v>
      </c>
      <c r="K787">
        <v>4</v>
      </c>
      <c r="L787" t="s">
        <v>519</v>
      </c>
      <c r="M787" t="s">
        <v>8</v>
      </c>
      <c r="N787" t="s">
        <v>62</v>
      </c>
      <c r="O787" t="s">
        <v>515</v>
      </c>
      <c r="P787" t="s">
        <v>8</v>
      </c>
      <c r="Q787" t="s">
        <v>4570</v>
      </c>
      <c r="R787" t="s">
        <v>4940</v>
      </c>
      <c r="S787" t="s">
        <v>195</v>
      </c>
      <c r="T787" t="s">
        <v>4570</v>
      </c>
      <c r="U787" t="s">
        <v>4570</v>
      </c>
      <c r="V787" t="s">
        <v>4496</v>
      </c>
      <c r="W787" t="s">
        <v>4570</v>
      </c>
      <c r="X787" t="s">
        <v>5987</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4943</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5988</v>
      </c>
      <c r="BM787" t="s">
        <v>4949</v>
      </c>
      <c r="BN787" t="s">
        <v>5121</v>
      </c>
      <c r="BO787" t="s">
        <v>5620</v>
      </c>
      <c r="BP787" s="440" t="str">
        <f t="shared" si="12"/>
        <v>DL.2376.AFA.001.053.A.522192</v>
      </c>
    </row>
    <row r="788" spans="1:68">
      <c r="A788" t="s">
        <v>4935</v>
      </c>
      <c r="B788" t="s">
        <v>4936</v>
      </c>
      <c r="C788" t="s">
        <v>4937</v>
      </c>
      <c r="D788" t="s">
        <v>3770</v>
      </c>
      <c r="E788" t="s">
        <v>196</v>
      </c>
      <c r="F788" t="s">
        <v>3772</v>
      </c>
      <c r="G788" t="s">
        <v>48</v>
      </c>
      <c r="H788" t="s">
        <v>4938</v>
      </c>
      <c r="I788">
        <v>4</v>
      </c>
      <c r="J788" t="s">
        <v>501</v>
      </c>
      <c r="K788">
        <v>4</v>
      </c>
      <c r="L788" t="s">
        <v>519</v>
      </c>
      <c r="M788" t="s">
        <v>508</v>
      </c>
      <c r="N788" t="s">
        <v>65</v>
      </c>
      <c r="O788" t="s">
        <v>515</v>
      </c>
      <c r="P788" t="s">
        <v>8</v>
      </c>
      <c r="Q788" t="s">
        <v>4570</v>
      </c>
      <c r="R788" t="s">
        <v>4940</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4943</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5988</v>
      </c>
      <c r="BM788" t="s">
        <v>4949</v>
      </c>
      <c r="BN788" t="s">
        <v>5121</v>
      </c>
      <c r="BO788" t="s">
        <v>5620</v>
      </c>
      <c r="BP788" s="440" t="str">
        <f t="shared" si="12"/>
        <v>DL.2376.AFA.001.053.B.522192</v>
      </c>
    </row>
    <row r="789" spans="1:68">
      <c r="A789" t="s">
        <v>4935</v>
      </c>
      <c r="B789" t="s">
        <v>4936</v>
      </c>
      <c r="C789" t="s">
        <v>4937</v>
      </c>
      <c r="D789" t="s">
        <v>3770</v>
      </c>
      <c r="E789" t="s">
        <v>196</v>
      </c>
      <c r="F789" t="s">
        <v>3772</v>
      </c>
      <c r="G789" t="s">
        <v>48</v>
      </c>
      <c r="H789" t="s">
        <v>4938</v>
      </c>
      <c r="I789">
        <v>4</v>
      </c>
      <c r="J789" t="s">
        <v>501</v>
      </c>
      <c r="K789">
        <v>4</v>
      </c>
      <c r="L789" t="s">
        <v>520</v>
      </c>
      <c r="M789" t="s">
        <v>8</v>
      </c>
      <c r="N789" t="s">
        <v>68</v>
      </c>
      <c r="O789" t="s">
        <v>515</v>
      </c>
      <c r="P789" t="s">
        <v>8</v>
      </c>
      <c r="Q789" t="s">
        <v>4570</v>
      </c>
      <c r="R789" t="s">
        <v>4940</v>
      </c>
      <c r="S789" t="s">
        <v>195</v>
      </c>
      <c r="T789" t="s">
        <v>4570</v>
      </c>
      <c r="U789" t="s">
        <v>4570</v>
      </c>
      <c r="V789" t="s">
        <v>4496</v>
      </c>
      <c r="W789" t="s">
        <v>4570</v>
      </c>
      <c r="X789" t="s">
        <v>5989</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4943</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5990</v>
      </c>
      <c r="BM789" t="s">
        <v>4949</v>
      </c>
      <c r="BN789" t="s">
        <v>5121</v>
      </c>
      <c r="BO789" t="s">
        <v>5620</v>
      </c>
      <c r="BP789" s="440" t="str">
        <f t="shared" si="12"/>
        <v>DL.2376.AFA.001.054.A.522192</v>
      </c>
    </row>
    <row r="790" spans="1:68">
      <c r="A790" t="s">
        <v>5010</v>
      </c>
      <c r="B790" t="s">
        <v>4936</v>
      </c>
      <c r="C790" t="s">
        <v>4937</v>
      </c>
      <c r="D790" t="s">
        <v>3770</v>
      </c>
      <c r="E790" t="s">
        <v>196</v>
      </c>
      <c r="F790" t="s">
        <v>3772</v>
      </c>
      <c r="G790" t="s">
        <v>48</v>
      </c>
      <c r="H790" t="s">
        <v>4938</v>
      </c>
      <c r="I790">
        <v>4</v>
      </c>
      <c r="J790" t="s">
        <v>501</v>
      </c>
      <c r="K790">
        <v>4</v>
      </c>
      <c r="L790" t="s">
        <v>519</v>
      </c>
      <c r="M790" t="s">
        <v>8</v>
      </c>
      <c r="N790" t="s">
        <v>62</v>
      </c>
      <c r="O790" t="s">
        <v>515</v>
      </c>
      <c r="P790" t="s">
        <v>8</v>
      </c>
      <c r="Q790" t="s">
        <v>4570</v>
      </c>
      <c r="R790" t="s">
        <v>4940</v>
      </c>
      <c r="S790" t="s">
        <v>195</v>
      </c>
      <c r="T790" t="s">
        <v>4570</v>
      </c>
      <c r="U790" t="s">
        <v>4570</v>
      </c>
      <c r="V790" t="s">
        <v>4496</v>
      </c>
      <c r="W790" t="s">
        <v>4570</v>
      </c>
      <c r="X790" t="s">
        <v>5987</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5011</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5988</v>
      </c>
      <c r="BM790" t="s">
        <v>4949</v>
      </c>
      <c r="BN790" t="s">
        <v>5121</v>
      </c>
      <c r="BO790" t="s">
        <v>5620</v>
      </c>
      <c r="BP790" s="440" t="str">
        <f t="shared" si="12"/>
        <v>DL.2376.AFA.001.053.A.522192</v>
      </c>
    </row>
    <row r="791" spans="1:68">
      <c r="A791" t="s">
        <v>5010</v>
      </c>
      <c r="B791" t="s">
        <v>4936</v>
      </c>
      <c r="C791" t="s">
        <v>4937</v>
      </c>
      <c r="D791" t="s">
        <v>3770</v>
      </c>
      <c r="E791" t="s">
        <v>196</v>
      </c>
      <c r="F791" t="s">
        <v>3772</v>
      </c>
      <c r="G791" t="s">
        <v>48</v>
      </c>
      <c r="H791" t="s">
        <v>4938</v>
      </c>
      <c r="I791">
        <v>4</v>
      </c>
      <c r="J791" t="s">
        <v>501</v>
      </c>
      <c r="K791">
        <v>4</v>
      </c>
      <c r="L791" t="s">
        <v>519</v>
      </c>
      <c r="M791" t="s">
        <v>508</v>
      </c>
      <c r="N791" t="s">
        <v>65</v>
      </c>
      <c r="O791" t="s">
        <v>515</v>
      </c>
      <c r="P791" t="s">
        <v>8</v>
      </c>
      <c r="Q791" t="s">
        <v>4570</v>
      </c>
      <c r="R791" t="s">
        <v>4940</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5011</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5988</v>
      </c>
      <c r="BM791" t="s">
        <v>4949</v>
      </c>
      <c r="BN791" t="s">
        <v>5121</v>
      </c>
      <c r="BO791" t="s">
        <v>5620</v>
      </c>
      <c r="BP791" s="440" t="str">
        <f t="shared" si="12"/>
        <v>DL.2376.AFA.001.053.B.522192</v>
      </c>
    </row>
    <row r="792" spans="1:68">
      <c r="A792" t="s">
        <v>4935</v>
      </c>
      <c r="B792" t="s">
        <v>4936</v>
      </c>
      <c r="C792" t="s">
        <v>4937</v>
      </c>
      <c r="D792" t="s">
        <v>3770</v>
      </c>
      <c r="E792" t="s">
        <v>196</v>
      </c>
      <c r="F792" t="s">
        <v>3772</v>
      </c>
      <c r="G792" t="s">
        <v>48</v>
      </c>
      <c r="H792" t="s">
        <v>4938</v>
      </c>
      <c r="I792">
        <v>4</v>
      </c>
      <c r="J792" t="s">
        <v>501</v>
      </c>
      <c r="K792">
        <v>4</v>
      </c>
      <c r="L792" t="s">
        <v>519</v>
      </c>
      <c r="M792" t="s">
        <v>8</v>
      </c>
      <c r="N792" t="s">
        <v>62</v>
      </c>
      <c r="O792" t="s">
        <v>526</v>
      </c>
      <c r="P792" t="s">
        <v>8</v>
      </c>
      <c r="Q792" t="s">
        <v>4570</v>
      </c>
      <c r="R792" t="s">
        <v>4940</v>
      </c>
      <c r="S792" t="s">
        <v>195</v>
      </c>
      <c r="T792" t="s">
        <v>4570</v>
      </c>
      <c r="U792" t="s">
        <v>4570</v>
      </c>
      <c r="V792" t="s">
        <v>4496</v>
      </c>
      <c r="W792" t="s">
        <v>4570</v>
      </c>
      <c r="X792" t="s">
        <v>5991</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4943</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5992</v>
      </c>
      <c r="BM792" t="s">
        <v>4949</v>
      </c>
      <c r="BN792" t="s">
        <v>5439</v>
      </c>
      <c r="BO792" t="s">
        <v>4950</v>
      </c>
      <c r="BP792" s="440" t="str">
        <f t="shared" si="12"/>
        <v>DL.2376.AFA.001.053.A.521219</v>
      </c>
    </row>
    <row r="793" spans="1:68">
      <c r="A793" t="s">
        <v>4935</v>
      </c>
      <c r="B793" t="s">
        <v>4936</v>
      </c>
      <c r="C793" t="s">
        <v>4937</v>
      </c>
      <c r="D793" t="s">
        <v>3770</v>
      </c>
      <c r="E793" t="s">
        <v>196</v>
      </c>
      <c r="F793" t="s">
        <v>3772</v>
      </c>
      <c r="G793" t="s">
        <v>48</v>
      </c>
      <c r="H793" t="s">
        <v>4938</v>
      </c>
      <c r="I793">
        <v>4</v>
      </c>
      <c r="J793" t="s">
        <v>501</v>
      </c>
      <c r="K793">
        <v>4</v>
      </c>
      <c r="L793" t="s">
        <v>519</v>
      </c>
      <c r="M793" t="s">
        <v>8</v>
      </c>
      <c r="N793" t="s">
        <v>62</v>
      </c>
      <c r="O793" t="s">
        <v>526</v>
      </c>
      <c r="P793" t="s">
        <v>8</v>
      </c>
      <c r="Q793" t="s">
        <v>4570</v>
      </c>
      <c r="R793" t="s">
        <v>4940</v>
      </c>
      <c r="S793" t="s">
        <v>195</v>
      </c>
      <c r="T793" t="s">
        <v>4570</v>
      </c>
      <c r="U793" t="s">
        <v>4570</v>
      </c>
      <c r="V793" t="s">
        <v>4951</v>
      </c>
      <c r="W793" t="s">
        <v>4496</v>
      </c>
      <c r="X793" t="s">
        <v>5993</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4943</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5994</v>
      </c>
      <c r="BM793" t="s">
        <v>4949</v>
      </c>
      <c r="BN793" t="s">
        <v>5439</v>
      </c>
      <c r="BO793" t="s">
        <v>4950</v>
      </c>
      <c r="BP793" s="440" t="str">
        <f t="shared" si="12"/>
        <v>DL.2376.AFA.001.053.A.521219</v>
      </c>
    </row>
    <row r="794" spans="1:68">
      <c r="A794" t="s">
        <v>4935</v>
      </c>
      <c r="B794" t="s">
        <v>4936</v>
      </c>
      <c r="C794" t="s">
        <v>4937</v>
      </c>
      <c r="D794" t="s">
        <v>3770</v>
      </c>
      <c r="E794" t="s">
        <v>196</v>
      </c>
      <c r="F794" t="s">
        <v>3772</v>
      </c>
      <c r="G794" t="s">
        <v>48</v>
      </c>
      <c r="H794" t="s">
        <v>4938</v>
      </c>
      <c r="I794">
        <v>4</v>
      </c>
      <c r="J794" t="s">
        <v>501</v>
      </c>
      <c r="K794">
        <v>4</v>
      </c>
      <c r="L794" t="s">
        <v>519</v>
      </c>
      <c r="M794" t="s">
        <v>508</v>
      </c>
      <c r="N794" t="s">
        <v>65</v>
      </c>
      <c r="O794" t="s">
        <v>526</v>
      </c>
      <c r="P794" t="s">
        <v>8</v>
      </c>
      <c r="Q794" t="s">
        <v>4570</v>
      </c>
      <c r="R794" t="s">
        <v>4940</v>
      </c>
      <c r="S794" t="s">
        <v>195</v>
      </c>
      <c r="T794" t="s">
        <v>4570</v>
      </c>
      <c r="U794" t="s">
        <v>4570</v>
      </c>
      <c r="V794" t="s">
        <v>4496</v>
      </c>
      <c r="W794" t="s">
        <v>4570</v>
      </c>
      <c r="X794" t="s">
        <v>5995</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4943</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5992</v>
      </c>
      <c r="BM794" t="s">
        <v>4949</v>
      </c>
      <c r="BN794" t="s">
        <v>5439</v>
      </c>
      <c r="BO794" t="s">
        <v>4950</v>
      </c>
      <c r="BP794" s="440" t="str">
        <f t="shared" si="12"/>
        <v>DL.2376.AFA.001.053.B.521219</v>
      </c>
    </row>
    <row r="795" spans="1:68">
      <c r="A795" t="s">
        <v>4935</v>
      </c>
      <c r="B795" t="s">
        <v>4936</v>
      </c>
      <c r="C795" t="s">
        <v>4937</v>
      </c>
      <c r="D795" t="s">
        <v>3770</v>
      </c>
      <c r="E795" t="s">
        <v>196</v>
      </c>
      <c r="F795" t="s">
        <v>3772</v>
      </c>
      <c r="G795" t="s">
        <v>48</v>
      </c>
      <c r="H795" t="s">
        <v>4938</v>
      </c>
      <c r="I795">
        <v>4</v>
      </c>
      <c r="J795" t="s">
        <v>501</v>
      </c>
      <c r="K795">
        <v>4</v>
      </c>
      <c r="L795" t="s">
        <v>519</v>
      </c>
      <c r="M795" t="s">
        <v>508</v>
      </c>
      <c r="N795" t="s">
        <v>65</v>
      </c>
      <c r="O795" t="s">
        <v>526</v>
      </c>
      <c r="P795" t="s">
        <v>8</v>
      </c>
      <c r="Q795" t="s">
        <v>4570</v>
      </c>
      <c r="R795" t="s">
        <v>4940</v>
      </c>
      <c r="S795" t="s">
        <v>195</v>
      </c>
      <c r="T795" t="s">
        <v>4570</v>
      </c>
      <c r="U795" t="s">
        <v>4570</v>
      </c>
      <c r="V795" t="s">
        <v>4951</v>
      </c>
      <c r="W795" t="s">
        <v>4496</v>
      </c>
      <c r="X795" t="s">
        <v>5996</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4943</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5994</v>
      </c>
      <c r="BM795" t="s">
        <v>4949</v>
      </c>
      <c r="BN795" t="s">
        <v>5439</v>
      </c>
      <c r="BO795" t="s">
        <v>4950</v>
      </c>
      <c r="BP795" s="440" t="str">
        <f t="shared" si="12"/>
        <v>DL.2376.AFA.001.053.B.521219</v>
      </c>
    </row>
    <row r="796" spans="1:68">
      <c r="A796" t="s">
        <v>4935</v>
      </c>
      <c r="B796" t="s">
        <v>4936</v>
      </c>
      <c r="C796" t="s">
        <v>4937</v>
      </c>
      <c r="D796" t="s">
        <v>3770</v>
      </c>
      <c r="E796" t="s">
        <v>196</v>
      </c>
      <c r="F796" t="s">
        <v>3772</v>
      </c>
      <c r="G796" t="s">
        <v>48</v>
      </c>
      <c r="H796" t="s">
        <v>4938</v>
      </c>
      <c r="I796">
        <v>4</v>
      </c>
      <c r="J796" t="s">
        <v>501</v>
      </c>
      <c r="K796">
        <v>4</v>
      </c>
      <c r="L796" t="s">
        <v>519</v>
      </c>
      <c r="M796" t="s">
        <v>509</v>
      </c>
      <c r="N796" t="s">
        <v>774</v>
      </c>
      <c r="O796" t="s">
        <v>526</v>
      </c>
      <c r="P796" t="s">
        <v>8</v>
      </c>
      <c r="Q796" t="s">
        <v>4570</v>
      </c>
      <c r="R796" t="s">
        <v>4940</v>
      </c>
      <c r="S796" t="s">
        <v>195</v>
      </c>
      <c r="T796" t="s">
        <v>4570</v>
      </c>
      <c r="U796" t="s">
        <v>4570</v>
      </c>
      <c r="V796" t="s">
        <v>4496</v>
      </c>
      <c r="W796" t="s">
        <v>4570</v>
      </c>
      <c r="X796" t="s">
        <v>5997</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4943</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5992</v>
      </c>
      <c r="BM796" t="s">
        <v>4949</v>
      </c>
      <c r="BN796" t="s">
        <v>5439</v>
      </c>
      <c r="BO796" t="s">
        <v>4950</v>
      </c>
      <c r="BP796" s="440" t="str">
        <f t="shared" si="12"/>
        <v>DL.2376.AFA.001.053.C.521219</v>
      </c>
    </row>
    <row r="797" spans="1:68">
      <c r="A797" t="s">
        <v>4935</v>
      </c>
      <c r="B797" t="s">
        <v>4936</v>
      </c>
      <c r="C797" t="s">
        <v>4937</v>
      </c>
      <c r="D797" t="s">
        <v>3770</v>
      </c>
      <c r="E797" t="s">
        <v>196</v>
      </c>
      <c r="F797" t="s">
        <v>3772</v>
      </c>
      <c r="G797" t="s">
        <v>48</v>
      </c>
      <c r="H797" t="s">
        <v>4938</v>
      </c>
      <c r="I797">
        <v>4</v>
      </c>
      <c r="J797" t="s">
        <v>501</v>
      </c>
      <c r="K797">
        <v>4</v>
      </c>
      <c r="L797" t="s">
        <v>520</v>
      </c>
      <c r="M797" t="s">
        <v>8</v>
      </c>
      <c r="N797" t="s">
        <v>68</v>
      </c>
      <c r="O797" t="s">
        <v>526</v>
      </c>
      <c r="P797" t="s">
        <v>8</v>
      </c>
      <c r="Q797" t="s">
        <v>4570</v>
      </c>
      <c r="R797" t="s">
        <v>4940</v>
      </c>
      <c r="S797" t="s">
        <v>195</v>
      </c>
      <c r="T797" t="s">
        <v>4570</v>
      </c>
      <c r="U797" t="s">
        <v>4570</v>
      </c>
      <c r="V797" t="s">
        <v>4496</v>
      </c>
      <c r="W797" t="s">
        <v>4570</v>
      </c>
      <c r="X797" t="s">
        <v>5998</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4943</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5999</v>
      </c>
      <c r="BM797" t="s">
        <v>4949</v>
      </c>
      <c r="BN797" t="s">
        <v>5439</v>
      </c>
      <c r="BO797" t="s">
        <v>4950</v>
      </c>
      <c r="BP797" s="440" t="str">
        <f t="shared" si="12"/>
        <v>DL.2376.AFA.001.054.A.521219</v>
      </c>
    </row>
    <row r="798" spans="1:68">
      <c r="A798" t="s">
        <v>5010</v>
      </c>
      <c r="B798" t="s">
        <v>4936</v>
      </c>
      <c r="C798" t="s">
        <v>4937</v>
      </c>
      <c r="D798" t="s">
        <v>3770</v>
      </c>
      <c r="E798" t="s">
        <v>196</v>
      </c>
      <c r="F798" t="s">
        <v>3772</v>
      </c>
      <c r="G798" t="s">
        <v>48</v>
      </c>
      <c r="H798" t="s">
        <v>4938</v>
      </c>
      <c r="I798">
        <v>4</v>
      </c>
      <c r="J798" t="s">
        <v>501</v>
      </c>
      <c r="K798">
        <v>4</v>
      </c>
      <c r="L798" t="s">
        <v>519</v>
      </c>
      <c r="M798" t="s">
        <v>8</v>
      </c>
      <c r="N798" t="s">
        <v>62</v>
      </c>
      <c r="O798" t="s">
        <v>526</v>
      </c>
      <c r="P798" t="s">
        <v>8</v>
      </c>
      <c r="Q798" t="s">
        <v>4570</v>
      </c>
      <c r="R798" t="s">
        <v>4940</v>
      </c>
      <c r="S798" t="s">
        <v>195</v>
      </c>
      <c r="T798" t="s">
        <v>4570</v>
      </c>
      <c r="U798" t="s">
        <v>4570</v>
      </c>
      <c r="V798" t="s">
        <v>4496</v>
      </c>
      <c r="W798" t="s">
        <v>4570</v>
      </c>
      <c r="X798" t="s">
        <v>5991</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5011</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5992</v>
      </c>
      <c r="BM798" t="s">
        <v>4949</v>
      </c>
      <c r="BN798" t="s">
        <v>5439</v>
      </c>
      <c r="BO798" t="s">
        <v>4950</v>
      </c>
      <c r="BP798" s="440" t="str">
        <f t="shared" si="12"/>
        <v>DL.2376.AFA.001.053.A.521219</v>
      </c>
    </row>
    <row r="799" spans="1:68">
      <c r="A799" t="s">
        <v>5010</v>
      </c>
      <c r="B799" t="s">
        <v>4936</v>
      </c>
      <c r="C799" t="s">
        <v>4937</v>
      </c>
      <c r="D799" t="s">
        <v>3770</v>
      </c>
      <c r="E799" t="s">
        <v>196</v>
      </c>
      <c r="F799" t="s">
        <v>3772</v>
      </c>
      <c r="G799" t="s">
        <v>48</v>
      </c>
      <c r="H799" t="s">
        <v>4938</v>
      </c>
      <c r="I799">
        <v>4</v>
      </c>
      <c r="J799" t="s">
        <v>501</v>
      </c>
      <c r="K799">
        <v>4</v>
      </c>
      <c r="L799" t="s">
        <v>519</v>
      </c>
      <c r="M799" t="s">
        <v>8</v>
      </c>
      <c r="N799" t="s">
        <v>62</v>
      </c>
      <c r="O799" t="s">
        <v>526</v>
      </c>
      <c r="P799" t="s">
        <v>8</v>
      </c>
      <c r="Q799" t="s">
        <v>4570</v>
      </c>
      <c r="R799" t="s">
        <v>4940</v>
      </c>
      <c r="S799" t="s">
        <v>195</v>
      </c>
      <c r="T799" t="s">
        <v>4570</v>
      </c>
      <c r="U799" t="s">
        <v>4570</v>
      </c>
      <c r="V799" t="s">
        <v>4951</v>
      </c>
      <c r="W799" t="s">
        <v>4496</v>
      </c>
      <c r="X799" t="s">
        <v>5993</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5011</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5994</v>
      </c>
      <c r="BM799" t="s">
        <v>4949</v>
      </c>
      <c r="BN799" t="s">
        <v>5439</v>
      </c>
      <c r="BO799" t="s">
        <v>4950</v>
      </c>
      <c r="BP799" s="440" t="str">
        <f t="shared" si="12"/>
        <v>DL.2376.AFA.001.053.A.521219</v>
      </c>
    </row>
    <row r="800" spans="1:68">
      <c r="A800" t="s">
        <v>5010</v>
      </c>
      <c r="B800" t="s">
        <v>4936</v>
      </c>
      <c r="C800" t="s">
        <v>4937</v>
      </c>
      <c r="D800" t="s">
        <v>3770</v>
      </c>
      <c r="E800" t="s">
        <v>196</v>
      </c>
      <c r="F800" t="s">
        <v>3772</v>
      </c>
      <c r="G800" t="s">
        <v>48</v>
      </c>
      <c r="H800" t="s">
        <v>4938</v>
      </c>
      <c r="I800">
        <v>4</v>
      </c>
      <c r="J800" t="s">
        <v>501</v>
      </c>
      <c r="K800">
        <v>4</v>
      </c>
      <c r="L800" t="s">
        <v>519</v>
      </c>
      <c r="M800" t="s">
        <v>508</v>
      </c>
      <c r="N800" t="s">
        <v>65</v>
      </c>
      <c r="O800" t="s">
        <v>526</v>
      </c>
      <c r="P800" t="s">
        <v>8</v>
      </c>
      <c r="Q800" t="s">
        <v>4570</v>
      </c>
      <c r="R800" t="s">
        <v>4940</v>
      </c>
      <c r="S800" t="s">
        <v>195</v>
      </c>
      <c r="T800" t="s">
        <v>4570</v>
      </c>
      <c r="U800" t="s">
        <v>4570</v>
      </c>
      <c r="V800" t="s">
        <v>4496</v>
      </c>
      <c r="W800" t="s">
        <v>4570</v>
      </c>
      <c r="X800" t="s">
        <v>5995</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5011</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5992</v>
      </c>
      <c r="BM800" t="s">
        <v>4949</v>
      </c>
      <c r="BN800" t="s">
        <v>5439</v>
      </c>
      <c r="BO800" t="s">
        <v>4950</v>
      </c>
      <c r="BP800" s="440" t="str">
        <f t="shared" si="12"/>
        <v>DL.2376.AFA.001.053.B.521219</v>
      </c>
    </row>
    <row r="801" spans="1:68">
      <c r="A801" t="s">
        <v>5010</v>
      </c>
      <c r="B801" t="s">
        <v>4936</v>
      </c>
      <c r="C801" t="s">
        <v>4937</v>
      </c>
      <c r="D801" t="s">
        <v>3770</v>
      </c>
      <c r="E801" t="s">
        <v>196</v>
      </c>
      <c r="F801" t="s">
        <v>3772</v>
      </c>
      <c r="G801" t="s">
        <v>48</v>
      </c>
      <c r="H801" t="s">
        <v>4938</v>
      </c>
      <c r="I801">
        <v>4</v>
      </c>
      <c r="J801" t="s">
        <v>501</v>
      </c>
      <c r="K801">
        <v>4</v>
      </c>
      <c r="L801" t="s">
        <v>519</v>
      </c>
      <c r="M801" t="s">
        <v>508</v>
      </c>
      <c r="N801" t="s">
        <v>65</v>
      </c>
      <c r="O801" t="s">
        <v>526</v>
      </c>
      <c r="P801" t="s">
        <v>8</v>
      </c>
      <c r="Q801" t="s">
        <v>4570</v>
      </c>
      <c r="R801" t="s">
        <v>4940</v>
      </c>
      <c r="S801" t="s">
        <v>195</v>
      </c>
      <c r="T801" t="s">
        <v>4570</v>
      </c>
      <c r="U801" t="s">
        <v>4570</v>
      </c>
      <c r="V801" t="s">
        <v>4951</v>
      </c>
      <c r="W801" t="s">
        <v>4496</v>
      </c>
      <c r="X801" t="s">
        <v>5996</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5011</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5994</v>
      </c>
      <c r="BM801" t="s">
        <v>4949</v>
      </c>
      <c r="BN801" t="s">
        <v>5439</v>
      </c>
      <c r="BO801" t="s">
        <v>4950</v>
      </c>
      <c r="BP801" s="440" t="str">
        <f t="shared" si="12"/>
        <v>DL.2376.AFA.001.053.B.521219</v>
      </c>
    </row>
    <row r="802" spans="1:68">
      <c r="A802" t="s">
        <v>5010</v>
      </c>
      <c r="B802" t="s">
        <v>4936</v>
      </c>
      <c r="C802" t="s">
        <v>4937</v>
      </c>
      <c r="D802" t="s">
        <v>3770</v>
      </c>
      <c r="E802" t="s">
        <v>196</v>
      </c>
      <c r="F802" t="s">
        <v>3772</v>
      </c>
      <c r="G802" t="s">
        <v>48</v>
      </c>
      <c r="H802" t="s">
        <v>4938</v>
      </c>
      <c r="I802">
        <v>4</v>
      </c>
      <c r="J802" t="s">
        <v>501</v>
      </c>
      <c r="K802">
        <v>4</v>
      </c>
      <c r="L802" t="s">
        <v>519</v>
      </c>
      <c r="M802" t="s">
        <v>509</v>
      </c>
      <c r="N802" t="s">
        <v>774</v>
      </c>
      <c r="O802" t="s">
        <v>526</v>
      </c>
      <c r="P802" t="s">
        <v>8</v>
      </c>
      <c r="Q802" t="s">
        <v>4570</v>
      </c>
      <c r="R802" t="s">
        <v>4940</v>
      </c>
      <c r="S802" t="s">
        <v>195</v>
      </c>
      <c r="T802" t="s">
        <v>4570</v>
      </c>
      <c r="U802" t="s">
        <v>4570</v>
      </c>
      <c r="V802" t="s">
        <v>4496</v>
      </c>
      <c r="W802" t="s">
        <v>4570</v>
      </c>
      <c r="X802" t="s">
        <v>5997</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5011</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5992</v>
      </c>
      <c r="BM802" t="s">
        <v>4949</v>
      </c>
      <c r="BN802" t="s">
        <v>5439</v>
      </c>
      <c r="BO802" t="s">
        <v>4950</v>
      </c>
      <c r="BP802" s="440" t="str">
        <f t="shared" si="12"/>
        <v>DL.2376.AFA.001.053.C.521219</v>
      </c>
    </row>
    <row r="803" spans="1:68">
      <c r="A803" t="s">
        <v>5010</v>
      </c>
      <c r="B803" t="s">
        <v>4936</v>
      </c>
      <c r="C803" t="s">
        <v>4937</v>
      </c>
      <c r="D803" t="s">
        <v>3770</v>
      </c>
      <c r="E803" t="s">
        <v>196</v>
      </c>
      <c r="F803" t="s">
        <v>3772</v>
      </c>
      <c r="G803" t="s">
        <v>48</v>
      </c>
      <c r="H803" t="s">
        <v>4938</v>
      </c>
      <c r="I803">
        <v>4</v>
      </c>
      <c r="J803" t="s">
        <v>501</v>
      </c>
      <c r="K803">
        <v>4</v>
      </c>
      <c r="L803" t="s">
        <v>520</v>
      </c>
      <c r="M803" t="s">
        <v>8</v>
      </c>
      <c r="N803" t="s">
        <v>68</v>
      </c>
      <c r="O803" t="s">
        <v>526</v>
      </c>
      <c r="P803" t="s">
        <v>8</v>
      </c>
      <c r="Q803" t="s">
        <v>4570</v>
      </c>
      <c r="R803" t="s">
        <v>4940</v>
      </c>
      <c r="S803" t="s">
        <v>195</v>
      </c>
      <c r="T803" t="s">
        <v>4570</v>
      </c>
      <c r="U803" t="s">
        <v>4570</v>
      </c>
      <c r="V803" t="s">
        <v>4496</v>
      </c>
      <c r="W803" t="s">
        <v>4570</v>
      </c>
      <c r="X803" t="s">
        <v>5998</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5011</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5999</v>
      </c>
      <c r="BM803" t="s">
        <v>4949</v>
      </c>
      <c r="BN803" t="s">
        <v>5439</v>
      </c>
      <c r="BO803" t="s">
        <v>4950</v>
      </c>
      <c r="BP803" s="440" t="str">
        <f t="shared" si="12"/>
        <v>DL.2376.AFA.001.054.A.521219</v>
      </c>
    </row>
    <row r="804" spans="1:68">
      <c r="A804" t="s">
        <v>4935</v>
      </c>
      <c r="B804" t="s">
        <v>4936</v>
      </c>
      <c r="C804" t="s">
        <v>4937</v>
      </c>
      <c r="D804" t="s">
        <v>3795</v>
      </c>
      <c r="E804" t="s">
        <v>197</v>
      </c>
      <c r="F804" t="s">
        <v>3842</v>
      </c>
      <c r="G804" t="s">
        <v>2445</v>
      </c>
      <c r="H804" t="s">
        <v>4938</v>
      </c>
      <c r="I804">
        <v>5</v>
      </c>
      <c r="J804" t="s">
        <v>5054</v>
      </c>
      <c r="K804">
        <v>2</v>
      </c>
      <c r="L804" t="s">
        <v>3069</v>
      </c>
      <c r="M804" t="s">
        <v>8</v>
      </c>
      <c r="N804" t="s">
        <v>178</v>
      </c>
      <c r="O804" t="s">
        <v>526</v>
      </c>
      <c r="P804" t="s">
        <v>8</v>
      </c>
      <c r="Q804" t="s">
        <v>4570</v>
      </c>
      <c r="R804" t="s">
        <v>4940</v>
      </c>
      <c r="S804" t="s">
        <v>195</v>
      </c>
      <c r="T804" t="s">
        <v>4570</v>
      </c>
      <c r="U804" t="s">
        <v>4570</v>
      </c>
      <c r="V804" t="s">
        <v>4496</v>
      </c>
      <c r="W804" t="s">
        <v>4570</v>
      </c>
      <c r="X804" t="s">
        <v>6000</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4943</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6001</v>
      </c>
      <c r="BM804" t="s">
        <v>4949</v>
      </c>
      <c r="BN804" t="s">
        <v>5439</v>
      </c>
      <c r="BO804" t="s">
        <v>4950</v>
      </c>
      <c r="BP804" s="440" t="str">
        <f t="shared" si="12"/>
        <v>WA.2378.EBD.953.302.A.521219</v>
      </c>
    </row>
    <row r="805" spans="1:68">
      <c r="A805" t="s">
        <v>5010</v>
      </c>
      <c r="B805" t="s">
        <v>4936</v>
      </c>
      <c r="C805" t="s">
        <v>4937</v>
      </c>
      <c r="D805" t="s">
        <v>3795</v>
      </c>
      <c r="E805" t="s">
        <v>197</v>
      </c>
      <c r="F805" t="s">
        <v>3842</v>
      </c>
      <c r="G805" t="s">
        <v>2445</v>
      </c>
      <c r="H805" t="s">
        <v>4938</v>
      </c>
      <c r="I805">
        <v>5</v>
      </c>
      <c r="J805" t="s">
        <v>5054</v>
      </c>
      <c r="K805">
        <v>2</v>
      </c>
      <c r="L805" t="s">
        <v>3069</v>
      </c>
      <c r="M805" t="s">
        <v>8</v>
      </c>
      <c r="N805" t="s">
        <v>178</v>
      </c>
      <c r="O805" t="s">
        <v>526</v>
      </c>
      <c r="P805" t="s">
        <v>8</v>
      </c>
      <c r="Q805" t="s">
        <v>4570</v>
      </c>
      <c r="R805" t="s">
        <v>4940</v>
      </c>
      <c r="S805" t="s">
        <v>195</v>
      </c>
      <c r="T805" t="s">
        <v>4570</v>
      </c>
      <c r="U805" t="s">
        <v>4570</v>
      </c>
      <c r="V805" t="s">
        <v>4496</v>
      </c>
      <c r="W805" t="s">
        <v>4570</v>
      </c>
      <c r="X805" t="s">
        <v>6000</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5011</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6001</v>
      </c>
      <c r="BM805" t="s">
        <v>4949</v>
      </c>
      <c r="BN805" t="s">
        <v>5439</v>
      </c>
      <c r="BO805" t="s">
        <v>4950</v>
      </c>
      <c r="BP805" s="440" t="str">
        <f t="shared" si="12"/>
        <v>WA.2378.EBD.953.302.A.521219</v>
      </c>
    </row>
    <row r="806" spans="1:68">
      <c r="A806" t="s">
        <v>4935</v>
      </c>
      <c r="B806" t="s">
        <v>4936</v>
      </c>
      <c r="C806" t="s">
        <v>4937</v>
      </c>
      <c r="D806" t="s">
        <v>3795</v>
      </c>
      <c r="E806" t="s">
        <v>198</v>
      </c>
      <c r="F806" t="s">
        <v>3861</v>
      </c>
      <c r="G806" t="s">
        <v>3453</v>
      </c>
      <c r="H806" t="s">
        <v>4938</v>
      </c>
      <c r="I806">
        <v>235</v>
      </c>
      <c r="J806" t="s">
        <v>5931</v>
      </c>
      <c r="K806">
        <v>235</v>
      </c>
      <c r="L806" t="s">
        <v>812</v>
      </c>
      <c r="M806" t="s">
        <v>8</v>
      </c>
      <c r="N806" t="s">
        <v>190</v>
      </c>
      <c r="O806" t="s">
        <v>526</v>
      </c>
      <c r="P806" t="s">
        <v>8</v>
      </c>
      <c r="Q806" t="s">
        <v>4570</v>
      </c>
      <c r="R806" t="s">
        <v>4940</v>
      </c>
      <c r="S806" t="s">
        <v>195</v>
      </c>
      <c r="T806" t="s">
        <v>4570</v>
      </c>
      <c r="U806" t="s">
        <v>4570</v>
      </c>
      <c r="V806" t="s">
        <v>4496</v>
      </c>
      <c r="W806" t="s">
        <v>4570</v>
      </c>
      <c r="X806" t="s">
        <v>6002</v>
      </c>
      <c r="Y806" t="s">
        <v>4484</v>
      </c>
      <c r="Z806" t="s">
        <v>8</v>
      </c>
      <c r="AA806">
        <v>0</v>
      </c>
      <c r="AB806" t="s">
        <v>195</v>
      </c>
      <c r="AC806">
        <v>0</v>
      </c>
      <c r="AD806" t="s">
        <v>195</v>
      </c>
      <c r="AE806">
        <v>0</v>
      </c>
      <c r="AF806" t="s">
        <v>195</v>
      </c>
      <c r="AG806">
        <v>0</v>
      </c>
      <c r="AH806" t="s">
        <v>195</v>
      </c>
      <c r="AI806">
        <v>50</v>
      </c>
      <c r="AJ806" t="s">
        <v>4862</v>
      </c>
      <c r="AK806">
        <v>26672280</v>
      </c>
      <c r="AL806">
        <v>1333614000</v>
      </c>
      <c r="AM806" t="s">
        <v>195</v>
      </c>
      <c r="AN806">
        <v>0</v>
      </c>
      <c r="AO806" t="s">
        <v>4943</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5933</v>
      </c>
      <c r="BE806" t="s">
        <v>3863</v>
      </c>
      <c r="BF806" t="s">
        <v>3864</v>
      </c>
      <c r="BG806" t="s">
        <v>5934</v>
      </c>
      <c r="BH806" t="s">
        <v>523</v>
      </c>
      <c r="BI806" t="s">
        <v>532</v>
      </c>
      <c r="BJ806" t="s">
        <v>533</v>
      </c>
      <c r="BK806" t="s">
        <v>3786</v>
      </c>
      <c r="BL806" t="s">
        <v>6003</v>
      </c>
      <c r="BM806" t="s">
        <v>4949</v>
      </c>
      <c r="BN806" t="s">
        <v>5439</v>
      </c>
      <c r="BO806" t="s">
        <v>4950</v>
      </c>
      <c r="BP806" s="440" t="str">
        <f t="shared" si="12"/>
        <v>WA.4345.EBC.996.301.A.521219</v>
      </c>
    </row>
    <row r="807" spans="1:68">
      <c r="A807" t="s">
        <v>4935</v>
      </c>
      <c r="B807" t="s">
        <v>4936</v>
      </c>
      <c r="C807" t="s">
        <v>4937</v>
      </c>
      <c r="D807" t="s">
        <v>3795</v>
      </c>
      <c r="E807" t="s">
        <v>198</v>
      </c>
      <c r="F807" t="s">
        <v>3861</v>
      </c>
      <c r="G807" t="s">
        <v>3453</v>
      </c>
      <c r="H807" t="s">
        <v>4938</v>
      </c>
      <c r="I807">
        <v>235</v>
      </c>
      <c r="J807" t="s">
        <v>5931</v>
      </c>
      <c r="K807">
        <v>235</v>
      </c>
      <c r="L807" t="s">
        <v>812</v>
      </c>
      <c r="M807" t="s">
        <v>8</v>
      </c>
      <c r="N807" t="s">
        <v>190</v>
      </c>
      <c r="O807" t="s">
        <v>526</v>
      </c>
      <c r="P807" t="s">
        <v>8</v>
      </c>
      <c r="Q807" t="s">
        <v>4570</v>
      </c>
      <c r="R807" t="s">
        <v>4940</v>
      </c>
      <c r="S807" t="s">
        <v>195</v>
      </c>
      <c r="T807" t="s">
        <v>4570</v>
      </c>
      <c r="U807" t="s">
        <v>4570</v>
      </c>
      <c r="V807" t="s">
        <v>4951</v>
      </c>
      <c r="W807" t="s">
        <v>4496</v>
      </c>
      <c r="X807" t="s">
        <v>6004</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4943</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5933</v>
      </c>
      <c r="BE807" t="s">
        <v>3863</v>
      </c>
      <c r="BF807" t="s">
        <v>3864</v>
      </c>
      <c r="BG807" t="s">
        <v>5934</v>
      </c>
      <c r="BH807" t="s">
        <v>523</v>
      </c>
      <c r="BI807" t="s">
        <v>532</v>
      </c>
      <c r="BJ807" t="s">
        <v>533</v>
      </c>
      <c r="BK807" t="s">
        <v>3786</v>
      </c>
      <c r="BL807" t="s">
        <v>6005</v>
      </c>
      <c r="BM807" t="s">
        <v>4949</v>
      </c>
      <c r="BN807" t="s">
        <v>5439</v>
      </c>
      <c r="BO807" t="s">
        <v>4950</v>
      </c>
      <c r="BP807" s="440" t="str">
        <f t="shared" si="12"/>
        <v>WA.4345.EBC.996.301.A.521219</v>
      </c>
    </row>
    <row r="808" spans="1:68">
      <c r="A808" t="s">
        <v>4935</v>
      </c>
      <c r="B808" t="s">
        <v>4936</v>
      </c>
      <c r="C808" t="s">
        <v>4937</v>
      </c>
      <c r="D808" t="s">
        <v>3795</v>
      </c>
      <c r="E808" t="s">
        <v>198</v>
      </c>
      <c r="F808" t="s">
        <v>3861</v>
      </c>
      <c r="G808" t="s">
        <v>3453</v>
      </c>
      <c r="H808" t="s">
        <v>4938</v>
      </c>
      <c r="I808">
        <v>235</v>
      </c>
      <c r="J808" t="s">
        <v>5931</v>
      </c>
      <c r="K808">
        <v>235</v>
      </c>
      <c r="L808" t="s">
        <v>812</v>
      </c>
      <c r="M808" t="s">
        <v>508</v>
      </c>
      <c r="N808" t="s">
        <v>191</v>
      </c>
      <c r="O808" t="s">
        <v>526</v>
      </c>
      <c r="P808" t="s">
        <v>8</v>
      </c>
      <c r="Q808" t="s">
        <v>4570</v>
      </c>
      <c r="R808" t="s">
        <v>4940</v>
      </c>
      <c r="S808" t="s">
        <v>195</v>
      </c>
      <c r="T808" t="s">
        <v>4570</v>
      </c>
      <c r="U808" t="s">
        <v>4570</v>
      </c>
      <c r="V808" t="s">
        <v>4951</v>
      </c>
      <c r="W808" t="s">
        <v>4496</v>
      </c>
      <c r="X808" t="s">
        <v>6006</v>
      </c>
      <c r="Y808" t="s">
        <v>4544</v>
      </c>
      <c r="Z808" t="s">
        <v>8</v>
      </c>
      <c r="AA808">
        <v>0</v>
      </c>
      <c r="AB808" t="s">
        <v>195</v>
      </c>
      <c r="AC808">
        <v>0</v>
      </c>
      <c r="AD808" t="s">
        <v>195</v>
      </c>
      <c r="AE808">
        <v>0</v>
      </c>
      <c r="AF808" t="s">
        <v>195</v>
      </c>
      <c r="AG808">
        <v>0</v>
      </c>
      <c r="AH808" t="s">
        <v>195</v>
      </c>
      <c r="AI808">
        <v>3</v>
      </c>
      <c r="AJ808" t="s">
        <v>4865</v>
      </c>
      <c r="AK808">
        <v>250000</v>
      </c>
      <c r="AL808">
        <v>750000</v>
      </c>
      <c r="AM808" t="s">
        <v>195</v>
      </c>
      <c r="AN808">
        <v>0</v>
      </c>
      <c r="AO808" t="s">
        <v>4943</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5933</v>
      </c>
      <c r="BE808" t="s">
        <v>3863</v>
      </c>
      <c r="BF808" t="s">
        <v>3864</v>
      </c>
      <c r="BG808" t="s">
        <v>3867</v>
      </c>
      <c r="BH808" t="s">
        <v>523</v>
      </c>
      <c r="BI808" t="s">
        <v>532</v>
      </c>
      <c r="BJ808" t="s">
        <v>533</v>
      </c>
      <c r="BK808" t="s">
        <v>3786</v>
      </c>
      <c r="BL808" t="s">
        <v>6005</v>
      </c>
      <c r="BM808" t="s">
        <v>4949</v>
      </c>
      <c r="BN808" t="s">
        <v>5439</v>
      </c>
      <c r="BO808" t="s">
        <v>4950</v>
      </c>
      <c r="BP808" s="440" t="str">
        <f t="shared" si="12"/>
        <v>WA.4345.EBC.996.301.B.521219</v>
      </c>
    </row>
    <row r="809" spans="1:68">
      <c r="A809" t="s">
        <v>4935</v>
      </c>
      <c r="B809" t="s">
        <v>4936</v>
      </c>
      <c r="C809" t="s">
        <v>4937</v>
      </c>
      <c r="D809" t="s">
        <v>3795</v>
      </c>
      <c r="E809" t="s">
        <v>198</v>
      </c>
      <c r="F809" t="s">
        <v>3861</v>
      </c>
      <c r="G809" t="s">
        <v>3453</v>
      </c>
      <c r="H809" t="s">
        <v>4938</v>
      </c>
      <c r="I809">
        <v>235</v>
      </c>
      <c r="J809" t="s">
        <v>5931</v>
      </c>
      <c r="K809">
        <v>235</v>
      </c>
      <c r="L809" t="s">
        <v>812</v>
      </c>
      <c r="M809" t="s">
        <v>508</v>
      </c>
      <c r="N809" t="s">
        <v>191</v>
      </c>
      <c r="O809" t="s">
        <v>526</v>
      </c>
      <c r="P809" t="s">
        <v>8</v>
      </c>
      <c r="Q809" t="s">
        <v>4570</v>
      </c>
      <c r="R809" t="s">
        <v>4940</v>
      </c>
      <c r="S809" t="s">
        <v>195</v>
      </c>
      <c r="T809" t="s">
        <v>4570</v>
      </c>
      <c r="U809" t="s">
        <v>4570</v>
      </c>
      <c r="V809" t="s">
        <v>5001</v>
      </c>
      <c r="W809" t="s">
        <v>4951</v>
      </c>
      <c r="X809" t="s">
        <v>6007</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4943</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5933</v>
      </c>
      <c r="BE809" t="s">
        <v>3863</v>
      </c>
      <c r="BF809" t="s">
        <v>3864</v>
      </c>
      <c r="BG809" t="s">
        <v>3867</v>
      </c>
      <c r="BH809" t="s">
        <v>523</v>
      </c>
      <c r="BI809" t="s">
        <v>532</v>
      </c>
      <c r="BJ809" t="s">
        <v>533</v>
      </c>
      <c r="BK809" t="s">
        <v>3786</v>
      </c>
      <c r="BL809" t="s">
        <v>6008</v>
      </c>
      <c r="BM809" t="s">
        <v>4949</v>
      </c>
      <c r="BN809" t="s">
        <v>5439</v>
      </c>
      <c r="BO809" t="s">
        <v>4950</v>
      </c>
      <c r="BP809" s="440" t="str">
        <f t="shared" si="12"/>
        <v>WA.4345.EBC.996.301.B.521219</v>
      </c>
    </row>
    <row r="810" spans="1:68">
      <c r="A810" t="s">
        <v>4935</v>
      </c>
      <c r="B810" t="s">
        <v>4936</v>
      </c>
      <c r="C810" t="s">
        <v>4937</v>
      </c>
      <c r="D810" t="s">
        <v>3795</v>
      </c>
      <c r="E810" t="s">
        <v>198</v>
      </c>
      <c r="F810" t="s">
        <v>3861</v>
      </c>
      <c r="G810" t="s">
        <v>3453</v>
      </c>
      <c r="H810" t="s">
        <v>4938</v>
      </c>
      <c r="I810">
        <v>235</v>
      </c>
      <c r="J810" t="s">
        <v>5931</v>
      </c>
      <c r="K810">
        <v>235</v>
      </c>
      <c r="L810" t="s">
        <v>812</v>
      </c>
      <c r="M810" t="s">
        <v>509</v>
      </c>
      <c r="N810" t="s">
        <v>192</v>
      </c>
      <c r="O810" t="s">
        <v>526</v>
      </c>
      <c r="P810" t="s">
        <v>8</v>
      </c>
      <c r="Q810" t="s">
        <v>4570</v>
      </c>
      <c r="R810" t="s">
        <v>4940</v>
      </c>
      <c r="S810" t="s">
        <v>195</v>
      </c>
      <c r="T810" t="s">
        <v>4570</v>
      </c>
      <c r="U810" t="s">
        <v>4570</v>
      </c>
      <c r="V810" t="s">
        <v>4496</v>
      </c>
      <c r="W810" t="s">
        <v>4570</v>
      </c>
      <c r="X810" t="s">
        <v>6009</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4943</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5933</v>
      </c>
      <c r="BE810" t="s">
        <v>3863</v>
      </c>
      <c r="BF810" t="s">
        <v>3864</v>
      </c>
      <c r="BG810" t="s">
        <v>3868</v>
      </c>
      <c r="BH810" t="s">
        <v>523</v>
      </c>
      <c r="BI810" t="s">
        <v>532</v>
      </c>
      <c r="BJ810" t="s">
        <v>533</v>
      </c>
      <c r="BK810" t="s">
        <v>3786</v>
      </c>
      <c r="BL810" t="s">
        <v>6010</v>
      </c>
      <c r="BM810" t="s">
        <v>4949</v>
      </c>
      <c r="BN810" t="s">
        <v>5439</v>
      </c>
      <c r="BO810" t="s">
        <v>4950</v>
      </c>
      <c r="BP810" s="440" t="str">
        <f t="shared" si="12"/>
        <v>WA.4345.EBC.996.301.C.521219</v>
      </c>
    </row>
    <row r="811" spans="1:68">
      <c r="A811" t="s">
        <v>5010</v>
      </c>
      <c r="B811" t="s">
        <v>4936</v>
      </c>
      <c r="C811" t="s">
        <v>4937</v>
      </c>
      <c r="D811" t="s">
        <v>3795</v>
      </c>
      <c r="E811" t="s">
        <v>198</v>
      </c>
      <c r="F811" t="s">
        <v>3861</v>
      </c>
      <c r="G811" t="s">
        <v>3453</v>
      </c>
      <c r="H811" t="s">
        <v>4938</v>
      </c>
      <c r="I811">
        <v>235</v>
      </c>
      <c r="J811" t="s">
        <v>5931</v>
      </c>
      <c r="K811">
        <v>235</v>
      </c>
      <c r="L811" t="s">
        <v>812</v>
      </c>
      <c r="M811" t="s">
        <v>8</v>
      </c>
      <c r="N811" t="s">
        <v>190</v>
      </c>
      <c r="O811" t="s">
        <v>526</v>
      </c>
      <c r="P811" t="s">
        <v>8</v>
      </c>
      <c r="Q811" t="s">
        <v>4570</v>
      </c>
      <c r="R811" t="s">
        <v>4940</v>
      </c>
      <c r="S811" t="s">
        <v>195</v>
      </c>
      <c r="T811" t="s">
        <v>4570</v>
      </c>
      <c r="U811" t="s">
        <v>4570</v>
      </c>
      <c r="V811" t="s">
        <v>4496</v>
      </c>
      <c r="W811" t="s">
        <v>4570</v>
      </c>
      <c r="X811" t="s">
        <v>6002</v>
      </c>
      <c r="Y811" t="s">
        <v>4484</v>
      </c>
      <c r="Z811" t="s">
        <v>8</v>
      </c>
      <c r="AA811">
        <v>0</v>
      </c>
      <c r="AB811" t="s">
        <v>195</v>
      </c>
      <c r="AC811">
        <v>0</v>
      </c>
      <c r="AD811" t="s">
        <v>195</v>
      </c>
      <c r="AE811">
        <v>0</v>
      </c>
      <c r="AF811" t="s">
        <v>195</v>
      </c>
      <c r="AG811">
        <v>0</v>
      </c>
      <c r="AH811" t="s">
        <v>195</v>
      </c>
      <c r="AI811">
        <v>50</v>
      </c>
      <c r="AJ811" t="s">
        <v>4862</v>
      </c>
      <c r="AK811">
        <v>26672280</v>
      </c>
      <c r="AL811">
        <v>1333614000</v>
      </c>
      <c r="AM811" t="s">
        <v>195</v>
      </c>
      <c r="AN811">
        <v>0</v>
      </c>
      <c r="AO811" t="s">
        <v>5011</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5933</v>
      </c>
      <c r="BE811" t="s">
        <v>3863</v>
      </c>
      <c r="BF811" t="s">
        <v>3864</v>
      </c>
      <c r="BG811" t="s">
        <v>5934</v>
      </c>
      <c r="BH811" t="s">
        <v>523</v>
      </c>
      <c r="BI811" t="s">
        <v>532</v>
      </c>
      <c r="BJ811" t="s">
        <v>533</v>
      </c>
      <c r="BK811" t="s">
        <v>3786</v>
      </c>
      <c r="BL811" t="s">
        <v>6003</v>
      </c>
      <c r="BM811" t="s">
        <v>4949</v>
      </c>
      <c r="BN811" t="s">
        <v>5439</v>
      </c>
      <c r="BO811" t="s">
        <v>4950</v>
      </c>
      <c r="BP811" s="440" t="str">
        <f t="shared" si="12"/>
        <v>WA.4345.EBC.996.301.A.521219</v>
      </c>
    </row>
    <row r="812" spans="1:68">
      <c r="A812" t="s">
        <v>5010</v>
      </c>
      <c r="B812" t="s">
        <v>4936</v>
      </c>
      <c r="C812" t="s">
        <v>4937</v>
      </c>
      <c r="D812" t="s">
        <v>3795</v>
      </c>
      <c r="E812" t="s">
        <v>198</v>
      </c>
      <c r="F812" t="s">
        <v>3861</v>
      </c>
      <c r="G812" t="s">
        <v>3453</v>
      </c>
      <c r="H812" t="s">
        <v>4938</v>
      </c>
      <c r="I812">
        <v>235</v>
      </c>
      <c r="J812" t="s">
        <v>5931</v>
      </c>
      <c r="K812">
        <v>235</v>
      </c>
      <c r="L812" t="s">
        <v>812</v>
      </c>
      <c r="M812" t="s">
        <v>8</v>
      </c>
      <c r="N812" t="s">
        <v>190</v>
      </c>
      <c r="O812" t="s">
        <v>526</v>
      </c>
      <c r="P812" t="s">
        <v>8</v>
      </c>
      <c r="Q812" t="s">
        <v>4570</v>
      </c>
      <c r="R812" t="s">
        <v>4940</v>
      </c>
      <c r="S812" t="s">
        <v>195</v>
      </c>
      <c r="T812" t="s">
        <v>4570</v>
      </c>
      <c r="U812" t="s">
        <v>4570</v>
      </c>
      <c r="V812" t="s">
        <v>4951</v>
      </c>
      <c r="W812" t="s">
        <v>4496</v>
      </c>
      <c r="X812" t="s">
        <v>6004</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5011</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5933</v>
      </c>
      <c r="BE812" t="s">
        <v>3863</v>
      </c>
      <c r="BF812" t="s">
        <v>3864</v>
      </c>
      <c r="BG812" t="s">
        <v>5934</v>
      </c>
      <c r="BH812" t="s">
        <v>523</v>
      </c>
      <c r="BI812" t="s">
        <v>532</v>
      </c>
      <c r="BJ812" t="s">
        <v>533</v>
      </c>
      <c r="BK812" t="s">
        <v>3786</v>
      </c>
      <c r="BL812" t="s">
        <v>6005</v>
      </c>
      <c r="BM812" t="s">
        <v>4949</v>
      </c>
      <c r="BN812" t="s">
        <v>5439</v>
      </c>
      <c r="BO812" t="s">
        <v>4950</v>
      </c>
      <c r="BP812" s="440" t="str">
        <f t="shared" si="12"/>
        <v>WA.4345.EBC.996.301.A.521219</v>
      </c>
    </row>
    <row r="813" spans="1:68">
      <c r="A813" t="s">
        <v>5010</v>
      </c>
      <c r="B813" t="s">
        <v>4936</v>
      </c>
      <c r="C813" t="s">
        <v>4937</v>
      </c>
      <c r="D813" t="s">
        <v>3795</v>
      </c>
      <c r="E813" t="s">
        <v>198</v>
      </c>
      <c r="F813" t="s">
        <v>3861</v>
      </c>
      <c r="G813" t="s">
        <v>3453</v>
      </c>
      <c r="H813" t="s">
        <v>4938</v>
      </c>
      <c r="I813">
        <v>235</v>
      </c>
      <c r="J813" t="s">
        <v>5931</v>
      </c>
      <c r="K813">
        <v>235</v>
      </c>
      <c r="L813" t="s">
        <v>812</v>
      </c>
      <c r="M813" t="s">
        <v>508</v>
      </c>
      <c r="N813" t="s">
        <v>191</v>
      </c>
      <c r="O813" t="s">
        <v>526</v>
      </c>
      <c r="P813" t="s">
        <v>8</v>
      </c>
      <c r="Q813" t="s">
        <v>4570</v>
      </c>
      <c r="R813" t="s">
        <v>4940</v>
      </c>
      <c r="S813" t="s">
        <v>195</v>
      </c>
      <c r="T813" t="s">
        <v>4570</v>
      </c>
      <c r="U813" t="s">
        <v>4570</v>
      </c>
      <c r="V813" t="s">
        <v>4496</v>
      </c>
      <c r="W813" t="s">
        <v>4570</v>
      </c>
      <c r="X813" t="s">
        <v>6011</v>
      </c>
      <c r="Y813" t="s">
        <v>4484</v>
      </c>
      <c r="Z813" t="s">
        <v>8</v>
      </c>
      <c r="AA813">
        <v>0</v>
      </c>
      <c r="AB813" t="s">
        <v>195</v>
      </c>
      <c r="AC813">
        <v>0</v>
      </c>
      <c r="AD813" t="s">
        <v>195</v>
      </c>
      <c r="AE813">
        <v>0</v>
      </c>
      <c r="AF813" t="s">
        <v>195</v>
      </c>
      <c r="AG813">
        <v>0</v>
      </c>
      <c r="AH813" t="s">
        <v>195</v>
      </c>
      <c r="AI813">
        <v>140</v>
      </c>
      <c r="AJ813" t="s">
        <v>4862</v>
      </c>
      <c r="AK813">
        <v>45003179</v>
      </c>
      <c r="AL813">
        <v>6300445000</v>
      </c>
      <c r="AM813" t="s">
        <v>195</v>
      </c>
      <c r="AN813">
        <v>0</v>
      </c>
      <c r="AO813" t="s">
        <v>5011</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5933</v>
      </c>
      <c r="BE813" t="s">
        <v>3863</v>
      </c>
      <c r="BF813" t="s">
        <v>3864</v>
      </c>
      <c r="BG813" t="s">
        <v>3867</v>
      </c>
      <c r="BH813" t="s">
        <v>523</v>
      </c>
      <c r="BI813" t="s">
        <v>532</v>
      </c>
      <c r="BJ813" t="s">
        <v>533</v>
      </c>
      <c r="BK813" t="s">
        <v>3786</v>
      </c>
      <c r="BL813" t="s">
        <v>6003</v>
      </c>
      <c r="BM813" t="s">
        <v>4949</v>
      </c>
      <c r="BN813" t="s">
        <v>5439</v>
      </c>
      <c r="BO813" t="s">
        <v>4950</v>
      </c>
      <c r="BP813" s="440" t="str">
        <f t="shared" si="12"/>
        <v>WA.4345.EBC.996.301.B.521219</v>
      </c>
    </row>
    <row r="814" spans="1:68">
      <c r="A814" t="s">
        <v>5010</v>
      </c>
      <c r="B814" t="s">
        <v>4936</v>
      </c>
      <c r="C814" t="s">
        <v>4937</v>
      </c>
      <c r="D814" t="s">
        <v>3795</v>
      </c>
      <c r="E814" t="s">
        <v>198</v>
      </c>
      <c r="F814" t="s">
        <v>3861</v>
      </c>
      <c r="G814" t="s">
        <v>3453</v>
      </c>
      <c r="H814" t="s">
        <v>4938</v>
      </c>
      <c r="I814">
        <v>235</v>
      </c>
      <c r="J814" t="s">
        <v>5931</v>
      </c>
      <c r="K814">
        <v>235</v>
      </c>
      <c r="L814" t="s">
        <v>812</v>
      </c>
      <c r="M814" t="s">
        <v>508</v>
      </c>
      <c r="N814" t="s">
        <v>191</v>
      </c>
      <c r="O814" t="s">
        <v>526</v>
      </c>
      <c r="P814" t="s">
        <v>8</v>
      </c>
      <c r="Q814" t="s">
        <v>4570</v>
      </c>
      <c r="R814" t="s">
        <v>4940</v>
      </c>
      <c r="S814" t="s">
        <v>195</v>
      </c>
      <c r="T814" t="s">
        <v>4570</v>
      </c>
      <c r="U814" t="s">
        <v>4570</v>
      </c>
      <c r="V814" t="s">
        <v>4951</v>
      </c>
      <c r="W814" t="s">
        <v>4496</v>
      </c>
      <c r="X814" t="s">
        <v>6006</v>
      </c>
      <c r="Y814" t="s">
        <v>4544</v>
      </c>
      <c r="Z814" t="s">
        <v>8</v>
      </c>
      <c r="AA814">
        <v>0</v>
      </c>
      <c r="AB814" t="s">
        <v>195</v>
      </c>
      <c r="AC814">
        <v>0</v>
      </c>
      <c r="AD814" t="s">
        <v>195</v>
      </c>
      <c r="AE814">
        <v>0</v>
      </c>
      <c r="AF814" t="s">
        <v>195</v>
      </c>
      <c r="AG814">
        <v>0</v>
      </c>
      <c r="AH814" t="s">
        <v>195</v>
      </c>
      <c r="AI814">
        <v>3</v>
      </c>
      <c r="AJ814" t="s">
        <v>4865</v>
      </c>
      <c r="AK814">
        <v>250000</v>
      </c>
      <c r="AL814">
        <v>750000</v>
      </c>
      <c r="AM814" t="s">
        <v>195</v>
      </c>
      <c r="AN814">
        <v>0</v>
      </c>
      <c r="AO814" t="s">
        <v>5011</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5933</v>
      </c>
      <c r="BE814" t="s">
        <v>3863</v>
      </c>
      <c r="BF814" t="s">
        <v>3864</v>
      </c>
      <c r="BG814" t="s">
        <v>3867</v>
      </c>
      <c r="BH814" t="s">
        <v>523</v>
      </c>
      <c r="BI814" t="s">
        <v>532</v>
      </c>
      <c r="BJ814" t="s">
        <v>533</v>
      </c>
      <c r="BK814" t="s">
        <v>3786</v>
      </c>
      <c r="BL814" t="s">
        <v>6005</v>
      </c>
      <c r="BM814" t="s">
        <v>4949</v>
      </c>
      <c r="BN814" t="s">
        <v>5439</v>
      </c>
      <c r="BO814" t="s">
        <v>4950</v>
      </c>
      <c r="BP814" s="440" t="str">
        <f t="shared" si="12"/>
        <v>WA.4345.EBC.996.301.B.521219</v>
      </c>
    </row>
    <row r="815" spans="1:68">
      <c r="A815" t="s">
        <v>5010</v>
      </c>
      <c r="B815" t="s">
        <v>4936</v>
      </c>
      <c r="C815" t="s">
        <v>4937</v>
      </c>
      <c r="D815" t="s">
        <v>3795</v>
      </c>
      <c r="E815" t="s">
        <v>198</v>
      </c>
      <c r="F815" t="s">
        <v>3861</v>
      </c>
      <c r="G815" t="s">
        <v>3453</v>
      </c>
      <c r="H815" t="s">
        <v>4938</v>
      </c>
      <c r="I815">
        <v>235</v>
      </c>
      <c r="J815" t="s">
        <v>5931</v>
      </c>
      <c r="K815">
        <v>235</v>
      </c>
      <c r="L815" t="s">
        <v>812</v>
      </c>
      <c r="M815" t="s">
        <v>508</v>
      </c>
      <c r="N815" t="s">
        <v>191</v>
      </c>
      <c r="O815" t="s">
        <v>526</v>
      </c>
      <c r="P815" t="s">
        <v>8</v>
      </c>
      <c r="Q815" t="s">
        <v>4570</v>
      </c>
      <c r="R815" t="s">
        <v>4940</v>
      </c>
      <c r="S815" t="s">
        <v>195</v>
      </c>
      <c r="T815" t="s">
        <v>4570</v>
      </c>
      <c r="U815" t="s">
        <v>4570</v>
      </c>
      <c r="V815" t="s">
        <v>5001</v>
      </c>
      <c r="W815" t="s">
        <v>4951</v>
      </c>
      <c r="X815" t="s">
        <v>6007</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5011</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5933</v>
      </c>
      <c r="BE815" t="s">
        <v>3863</v>
      </c>
      <c r="BF815" t="s">
        <v>3864</v>
      </c>
      <c r="BG815" t="s">
        <v>3867</v>
      </c>
      <c r="BH815" t="s">
        <v>523</v>
      </c>
      <c r="BI815" t="s">
        <v>532</v>
      </c>
      <c r="BJ815" t="s">
        <v>533</v>
      </c>
      <c r="BK815" t="s">
        <v>3786</v>
      </c>
      <c r="BL815" t="s">
        <v>6008</v>
      </c>
      <c r="BM815" t="s">
        <v>4949</v>
      </c>
      <c r="BN815" t="s">
        <v>5439</v>
      </c>
      <c r="BO815" t="s">
        <v>4950</v>
      </c>
      <c r="BP815" s="440" t="str">
        <f t="shared" si="12"/>
        <v>WA.4345.EBC.996.301.B.521219</v>
      </c>
    </row>
    <row r="816" spans="1:68">
      <c r="A816" t="s">
        <v>5010</v>
      </c>
      <c r="B816" t="s">
        <v>4936</v>
      </c>
      <c r="C816" t="s">
        <v>4937</v>
      </c>
      <c r="D816" t="s">
        <v>3795</v>
      </c>
      <c r="E816" t="s">
        <v>198</v>
      </c>
      <c r="F816" t="s">
        <v>3861</v>
      </c>
      <c r="G816" t="s">
        <v>3453</v>
      </c>
      <c r="H816" t="s">
        <v>4938</v>
      </c>
      <c r="I816">
        <v>235</v>
      </c>
      <c r="J816" t="s">
        <v>5931</v>
      </c>
      <c r="K816">
        <v>235</v>
      </c>
      <c r="L816" t="s">
        <v>812</v>
      </c>
      <c r="M816" t="s">
        <v>509</v>
      </c>
      <c r="N816" t="s">
        <v>192</v>
      </c>
      <c r="O816" t="s">
        <v>526</v>
      </c>
      <c r="P816" t="s">
        <v>8</v>
      </c>
      <c r="Q816" t="s">
        <v>4570</v>
      </c>
      <c r="R816" t="s">
        <v>4940</v>
      </c>
      <c r="S816" t="s">
        <v>195</v>
      </c>
      <c r="T816" t="s">
        <v>4570</v>
      </c>
      <c r="U816" t="s">
        <v>4570</v>
      </c>
      <c r="V816" t="s">
        <v>4496</v>
      </c>
      <c r="W816" t="s">
        <v>4570</v>
      </c>
      <c r="X816" t="s">
        <v>6009</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5011</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5933</v>
      </c>
      <c r="BE816" t="s">
        <v>3863</v>
      </c>
      <c r="BF816" t="s">
        <v>3864</v>
      </c>
      <c r="BG816" t="s">
        <v>3868</v>
      </c>
      <c r="BH816" t="s">
        <v>523</v>
      </c>
      <c r="BI816" t="s">
        <v>532</v>
      </c>
      <c r="BJ816" t="s">
        <v>533</v>
      </c>
      <c r="BK816" t="s">
        <v>3786</v>
      </c>
      <c r="BL816" t="s">
        <v>6010</v>
      </c>
      <c r="BM816" t="s">
        <v>4949</v>
      </c>
      <c r="BN816" t="s">
        <v>5439</v>
      </c>
      <c r="BO816" t="s">
        <v>4950</v>
      </c>
      <c r="BP816" s="440" t="str">
        <f t="shared" si="12"/>
        <v>WA.4345.EBC.996.301.C.521219</v>
      </c>
    </row>
    <row r="817" spans="1:68">
      <c r="A817" t="s">
        <v>4935</v>
      </c>
      <c r="B817" t="s">
        <v>4936</v>
      </c>
      <c r="C817" t="s">
        <v>4937</v>
      </c>
      <c r="D817" t="s">
        <v>3770</v>
      </c>
      <c r="E817" t="s">
        <v>196</v>
      </c>
      <c r="F817" t="s">
        <v>3772</v>
      </c>
      <c r="G817" t="s">
        <v>48</v>
      </c>
      <c r="H817" t="s">
        <v>4938</v>
      </c>
      <c r="I817">
        <v>4</v>
      </c>
      <c r="J817" t="s">
        <v>501</v>
      </c>
      <c r="K817">
        <v>4</v>
      </c>
      <c r="L817" t="s">
        <v>519</v>
      </c>
      <c r="M817" t="s">
        <v>8</v>
      </c>
      <c r="N817" t="s">
        <v>62</v>
      </c>
      <c r="O817" t="s">
        <v>530</v>
      </c>
      <c r="P817" t="s">
        <v>8</v>
      </c>
      <c r="Q817" t="s">
        <v>4570</v>
      </c>
      <c r="R817" t="s">
        <v>4940</v>
      </c>
      <c r="S817" t="s">
        <v>195</v>
      </c>
      <c r="T817" t="s">
        <v>4570</v>
      </c>
      <c r="U817" t="s">
        <v>4570</v>
      </c>
      <c r="V817" t="s">
        <v>4496</v>
      </c>
      <c r="W817" t="s">
        <v>4570</v>
      </c>
      <c r="X817" t="s">
        <v>6012</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4943</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5049</v>
      </c>
      <c r="BM817" t="s">
        <v>4949</v>
      </c>
      <c r="BN817" t="s">
        <v>5444</v>
      </c>
      <c r="BO817" t="s">
        <v>4950</v>
      </c>
      <c r="BP817" s="440" t="str">
        <f t="shared" si="12"/>
        <v>DL.2376.AFA.001.053.A.521811</v>
      </c>
    </row>
    <row r="818" spans="1:68">
      <c r="A818" t="s">
        <v>4935</v>
      </c>
      <c r="B818" t="s">
        <v>4936</v>
      </c>
      <c r="C818" t="s">
        <v>4937</v>
      </c>
      <c r="D818" t="s">
        <v>3770</v>
      </c>
      <c r="E818" t="s">
        <v>196</v>
      </c>
      <c r="F818" t="s">
        <v>3772</v>
      </c>
      <c r="G818" t="s">
        <v>48</v>
      </c>
      <c r="H818" t="s">
        <v>4938</v>
      </c>
      <c r="I818">
        <v>4</v>
      </c>
      <c r="J818" t="s">
        <v>501</v>
      </c>
      <c r="K818">
        <v>4</v>
      </c>
      <c r="L818" t="s">
        <v>519</v>
      </c>
      <c r="M818" t="s">
        <v>8</v>
      </c>
      <c r="N818" t="s">
        <v>62</v>
      </c>
      <c r="O818" t="s">
        <v>530</v>
      </c>
      <c r="P818" t="s">
        <v>8</v>
      </c>
      <c r="Q818" t="s">
        <v>4570</v>
      </c>
      <c r="R818" t="s">
        <v>4940</v>
      </c>
      <c r="S818" t="s">
        <v>195</v>
      </c>
      <c r="T818" t="s">
        <v>4570</v>
      </c>
      <c r="U818" t="s">
        <v>4570</v>
      </c>
      <c r="V818" t="s">
        <v>4951</v>
      </c>
      <c r="W818" t="s">
        <v>4496</v>
      </c>
      <c r="X818" t="s">
        <v>6013</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4943</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5450</v>
      </c>
      <c r="BM818" t="s">
        <v>4949</v>
      </c>
      <c r="BN818" t="s">
        <v>5444</v>
      </c>
      <c r="BO818" t="s">
        <v>4950</v>
      </c>
      <c r="BP818" s="440" t="str">
        <f t="shared" si="12"/>
        <v>DL.2376.AFA.001.053.A.521811</v>
      </c>
    </row>
    <row r="819" spans="1:68">
      <c r="A819" t="s">
        <v>4935</v>
      </c>
      <c r="B819" t="s">
        <v>4936</v>
      </c>
      <c r="C819" t="s">
        <v>4937</v>
      </c>
      <c r="D819" t="s">
        <v>3770</v>
      </c>
      <c r="E819" t="s">
        <v>196</v>
      </c>
      <c r="F819" t="s">
        <v>3772</v>
      </c>
      <c r="G819" t="s">
        <v>48</v>
      </c>
      <c r="H819" t="s">
        <v>4938</v>
      </c>
      <c r="I819">
        <v>4</v>
      </c>
      <c r="J819" t="s">
        <v>501</v>
      </c>
      <c r="K819">
        <v>4</v>
      </c>
      <c r="L819" t="s">
        <v>519</v>
      </c>
      <c r="M819" t="s">
        <v>508</v>
      </c>
      <c r="N819" t="s">
        <v>65</v>
      </c>
      <c r="O819" t="s">
        <v>530</v>
      </c>
      <c r="P819" t="s">
        <v>8</v>
      </c>
      <c r="Q819" t="s">
        <v>4570</v>
      </c>
      <c r="R819" t="s">
        <v>4940</v>
      </c>
      <c r="S819" t="s">
        <v>195</v>
      </c>
      <c r="T819" t="s">
        <v>4570</v>
      </c>
      <c r="U819" t="s">
        <v>4570</v>
      </c>
      <c r="V819" t="s">
        <v>4496</v>
      </c>
      <c r="W819" t="s">
        <v>4570</v>
      </c>
      <c r="X819" t="s">
        <v>6014</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4943</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5049</v>
      </c>
      <c r="BM819" t="s">
        <v>4949</v>
      </c>
      <c r="BN819" t="s">
        <v>5444</v>
      </c>
      <c r="BO819" t="s">
        <v>4950</v>
      </c>
      <c r="BP819" s="440" t="str">
        <f t="shared" si="12"/>
        <v>DL.2376.AFA.001.053.B.521811</v>
      </c>
    </row>
    <row r="820" spans="1:68">
      <c r="A820" t="s">
        <v>4935</v>
      </c>
      <c r="B820" t="s">
        <v>4936</v>
      </c>
      <c r="C820" t="s">
        <v>4937</v>
      </c>
      <c r="D820" t="s">
        <v>3770</v>
      </c>
      <c r="E820" t="s">
        <v>196</v>
      </c>
      <c r="F820" t="s">
        <v>3772</v>
      </c>
      <c r="G820" t="s">
        <v>48</v>
      </c>
      <c r="H820" t="s">
        <v>4938</v>
      </c>
      <c r="I820">
        <v>4</v>
      </c>
      <c r="J820" t="s">
        <v>501</v>
      </c>
      <c r="K820">
        <v>4</v>
      </c>
      <c r="L820" t="s">
        <v>519</v>
      </c>
      <c r="M820" t="s">
        <v>508</v>
      </c>
      <c r="N820" t="s">
        <v>65</v>
      </c>
      <c r="O820" t="s">
        <v>530</v>
      </c>
      <c r="P820" t="s">
        <v>8</v>
      </c>
      <c r="Q820" t="s">
        <v>4570</v>
      </c>
      <c r="R820" t="s">
        <v>4940</v>
      </c>
      <c r="S820" t="s">
        <v>195</v>
      </c>
      <c r="T820" t="s">
        <v>4570</v>
      </c>
      <c r="U820" t="s">
        <v>4570</v>
      </c>
      <c r="V820" t="s">
        <v>4951</v>
      </c>
      <c r="W820" t="s">
        <v>4496</v>
      </c>
      <c r="X820" t="s">
        <v>6015</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4943</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5450</v>
      </c>
      <c r="BM820" t="s">
        <v>4949</v>
      </c>
      <c r="BN820" t="s">
        <v>5444</v>
      </c>
      <c r="BO820" t="s">
        <v>4950</v>
      </c>
      <c r="BP820" s="440" t="str">
        <f t="shared" si="12"/>
        <v>DL.2376.AFA.001.053.B.521811</v>
      </c>
    </row>
    <row r="821" spans="1:68">
      <c r="A821" t="s">
        <v>5010</v>
      </c>
      <c r="B821" t="s">
        <v>4936</v>
      </c>
      <c r="C821" t="s">
        <v>4937</v>
      </c>
      <c r="D821" t="s">
        <v>3770</v>
      </c>
      <c r="E821" t="s">
        <v>196</v>
      </c>
      <c r="F821" t="s">
        <v>3772</v>
      </c>
      <c r="G821" t="s">
        <v>48</v>
      </c>
      <c r="H821" t="s">
        <v>4938</v>
      </c>
      <c r="I821">
        <v>4</v>
      </c>
      <c r="J821" t="s">
        <v>501</v>
      </c>
      <c r="K821">
        <v>4</v>
      </c>
      <c r="L821" t="s">
        <v>519</v>
      </c>
      <c r="M821" t="s">
        <v>8</v>
      </c>
      <c r="N821" t="s">
        <v>62</v>
      </c>
      <c r="O821" t="s">
        <v>530</v>
      </c>
      <c r="P821" t="s">
        <v>8</v>
      </c>
      <c r="Q821" t="s">
        <v>4570</v>
      </c>
      <c r="R821" t="s">
        <v>4940</v>
      </c>
      <c r="S821" t="s">
        <v>195</v>
      </c>
      <c r="T821" t="s">
        <v>4570</v>
      </c>
      <c r="U821" t="s">
        <v>4570</v>
      </c>
      <c r="V821" t="s">
        <v>4496</v>
      </c>
      <c r="W821" t="s">
        <v>4570</v>
      </c>
      <c r="X821" t="s">
        <v>6012</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5011</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5049</v>
      </c>
      <c r="BM821" t="s">
        <v>4949</v>
      </c>
      <c r="BN821" t="s">
        <v>5444</v>
      </c>
      <c r="BO821" t="s">
        <v>4950</v>
      </c>
      <c r="BP821" s="440" t="str">
        <f t="shared" si="12"/>
        <v>DL.2376.AFA.001.053.A.521811</v>
      </c>
    </row>
    <row r="822" spans="1:68">
      <c r="A822" t="s">
        <v>5010</v>
      </c>
      <c r="B822" t="s">
        <v>4936</v>
      </c>
      <c r="C822" t="s">
        <v>4937</v>
      </c>
      <c r="D822" t="s">
        <v>3770</v>
      </c>
      <c r="E822" t="s">
        <v>196</v>
      </c>
      <c r="F822" t="s">
        <v>3772</v>
      </c>
      <c r="G822" t="s">
        <v>48</v>
      </c>
      <c r="H822" t="s">
        <v>4938</v>
      </c>
      <c r="I822">
        <v>4</v>
      </c>
      <c r="J822" t="s">
        <v>501</v>
      </c>
      <c r="K822">
        <v>4</v>
      </c>
      <c r="L822" t="s">
        <v>519</v>
      </c>
      <c r="M822" t="s">
        <v>8</v>
      </c>
      <c r="N822" t="s">
        <v>62</v>
      </c>
      <c r="O822" t="s">
        <v>530</v>
      </c>
      <c r="P822" t="s">
        <v>8</v>
      </c>
      <c r="Q822" t="s">
        <v>4570</v>
      </c>
      <c r="R822" t="s">
        <v>4940</v>
      </c>
      <c r="S822" t="s">
        <v>195</v>
      </c>
      <c r="T822" t="s">
        <v>4570</v>
      </c>
      <c r="U822" t="s">
        <v>4570</v>
      </c>
      <c r="V822" t="s">
        <v>4951</v>
      </c>
      <c r="W822" t="s">
        <v>4496</v>
      </c>
      <c r="X822" t="s">
        <v>6013</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5011</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5450</v>
      </c>
      <c r="BM822" t="s">
        <v>4949</v>
      </c>
      <c r="BN822" t="s">
        <v>5444</v>
      </c>
      <c r="BO822" t="s">
        <v>4950</v>
      </c>
      <c r="BP822" s="440" t="str">
        <f t="shared" si="12"/>
        <v>DL.2376.AFA.001.053.A.521811</v>
      </c>
    </row>
    <row r="823" spans="1:68">
      <c r="A823" t="s">
        <v>5010</v>
      </c>
      <c r="B823" t="s">
        <v>4936</v>
      </c>
      <c r="C823" t="s">
        <v>4937</v>
      </c>
      <c r="D823" t="s">
        <v>3770</v>
      </c>
      <c r="E823" t="s">
        <v>196</v>
      </c>
      <c r="F823" t="s">
        <v>3772</v>
      </c>
      <c r="G823" t="s">
        <v>48</v>
      </c>
      <c r="H823" t="s">
        <v>4938</v>
      </c>
      <c r="I823">
        <v>4</v>
      </c>
      <c r="J823" t="s">
        <v>501</v>
      </c>
      <c r="K823">
        <v>4</v>
      </c>
      <c r="L823" t="s">
        <v>519</v>
      </c>
      <c r="M823" t="s">
        <v>508</v>
      </c>
      <c r="N823" t="s">
        <v>65</v>
      </c>
      <c r="O823" t="s">
        <v>530</v>
      </c>
      <c r="P823" t="s">
        <v>8</v>
      </c>
      <c r="Q823" t="s">
        <v>4570</v>
      </c>
      <c r="R823" t="s">
        <v>4940</v>
      </c>
      <c r="S823" t="s">
        <v>195</v>
      </c>
      <c r="T823" t="s">
        <v>4570</v>
      </c>
      <c r="U823" t="s">
        <v>4570</v>
      </c>
      <c r="V823" t="s">
        <v>4496</v>
      </c>
      <c r="W823" t="s">
        <v>4570</v>
      </c>
      <c r="X823" t="s">
        <v>6014</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5011</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5049</v>
      </c>
      <c r="BM823" t="s">
        <v>4949</v>
      </c>
      <c r="BN823" t="s">
        <v>5444</v>
      </c>
      <c r="BO823" t="s">
        <v>4950</v>
      </c>
      <c r="BP823" s="440" t="str">
        <f t="shared" si="12"/>
        <v>DL.2376.AFA.001.053.B.521811</v>
      </c>
    </row>
    <row r="824" spans="1:68">
      <c r="A824" t="s">
        <v>5010</v>
      </c>
      <c r="B824" t="s">
        <v>4936</v>
      </c>
      <c r="C824" t="s">
        <v>4937</v>
      </c>
      <c r="D824" t="s">
        <v>3770</v>
      </c>
      <c r="E824" t="s">
        <v>196</v>
      </c>
      <c r="F824" t="s">
        <v>3772</v>
      </c>
      <c r="G824" t="s">
        <v>48</v>
      </c>
      <c r="H824" t="s">
        <v>4938</v>
      </c>
      <c r="I824">
        <v>4</v>
      </c>
      <c r="J824" t="s">
        <v>501</v>
      </c>
      <c r="K824">
        <v>4</v>
      </c>
      <c r="L824" t="s">
        <v>519</v>
      </c>
      <c r="M824" t="s">
        <v>508</v>
      </c>
      <c r="N824" t="s">
        <v>65</v>
      </c>
      <c r="O824" t="s">
        <v>530</v>
      </c>
      <c r="P824" t="s">
        <v>8</v>
      </c>
      <c r="Q824" t="s">
        <v>4570</v>
      </c>
      <c r="R824" t="s">
        <v>4940</v>
      </c>
      <c r="S824" t="s">
        <v>195</v>
      </c>
      <c r="T824" t="s">
        <v>4570</v>
      </c>
      <c r="U824" t="s">
        <v>4570</v>
      </c>
      <c r="V824" t="s">
        <v>4951</v>
      </c>
      <c r="W824" t="s">
        <v>4496</v>
      </c>
      <c r="X824" t="s">
        <v>6015</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5011</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5450</v>
      </c>
      <c r="BM824" t="s">
        <v>4949</v>
      </c>
      <c r="BN824" t="s">
        <v>5444</v>
      </c>
      <c r="BO824" t="s">
        <v>4950</v>
      </c>
      <c r="BP824" s="440" t="str">
        <f t="shared" si="12"/>
        <v>DL.2376.AFA.001.053.B.521811</v>
      </c>
    </row>
    <row r="825" spans="1:68">
      <c r="A825" t="s">
        <v>4935</v>
      </c>
      <c r="B825" t="s">
        <v>4936</v>
      </c>
      <c r="C825" t="s">
        <v>4937</v>
      </c>
      <c r="D825" t="s">
        <v>3795</v>
      </c>
      <c r="E825" t="s">
        <v>197</v>
      </c>
      <c r="F825" t="s">
        <v>3812</v>
      </c>
      <c r="G825" t="s">
        <v>820</v>
      </c>
      <c r="H825" t="s">
        <v>4938</v>
      </c>
      <c r="I825">
        <v>9</v>
      </c>
      <c r="J825" t="s">
        <v>4959</v>
      </c>
      <c r="K825">
        <v>2</v>
      </c>
      <c r="L825" t="s">
        <v>1164</v>
      </c>
      <c r="M825" t="s">
        <v>8</v>
      </c>
      <c r="N825" t="s">
        <v>75</v>
      </c>
      <c r="O825" t="s">
        <v>530</v>
      </c>
      <c r="P825" t="s">
        <v>8</v>
      </c>
      <c r="Q825" t="s">
        <v>4570</v>
      </c>
      <c r="R825" t="s">
        <v>4940</v>
      </c>
      <c r="S825" t="s">
        <v>195</v>
      </c>
      <c r="T825" t="s">
        <v>4570</v>
      </c>
      <c r="U825" t="s">
        <v>4570</v>
      </c>
      <c r="V825" t="s">
        <v>4496</v>
      </c>
      <c r="W825" t="s">
        <v>4570</v>
      </c>
      <c r="X825" t="s">
        <v>6016</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4943</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5049</v>
      </c>
      <c r="BM825" t="s">
        <v>4949</v>
      </c>
      <c r="BN825" t="s">
        <v>5444</v>
      </c>
      <c r="BO825" t="s">
        <v>4950</v>
      </c>
      <c r="BP825" s="440" t="str">
        <f t="shared" si="12"/>
        <v>WA.2378.EBA.958.311.A.521811</v>
      </c>
    </row>
    <row r="826" spans="1:68">
      <c r="A826" t="s">
        <v>4935</v>
      </c>
      <c r="B826" t="s">
        <v>4936</v>
      </c>
      <c r="C826" t="s">
        <v>4937</v>
      </c>
      <c r="D826" t="s">
        <v>3795</v>
      </c>
      <c r="E826" t="s">
        <v>197</v>
      </c>
      <c r="F826" t="s">
        <v>3812</v>
      </c>
      <c r="G826" t="s">
        <v>820</v>
      </c>
      <c r="H826" t="s">
        <v>4938</v>
      </c>
      <c r="I826">
        <v>9</v>
      </c>
      <c r="J826" t="s">
        <v>4959</v>
      </c>
      <c r="K826">
        <v>2</v>
      </c>
      <c r="L826" t="s">
        <v>1164</v>
      </c>
      <c r="M826" t="s">
        <v>8</v>
      </c>
      <c r="N826" t="s">
        <v>75</v>
      </c>
      <c r="O826" t="s">
        <v>530</v>
      </c>
      <c r="P826" t="s">
        <v>8</v>
      </c>
      <c r="Q826" t="s">
        <v>4570</v>
      </c>
      <c r="R826" t="s">
        <v>4940</v>
      </c>
      <c r="S826" t="s">
        <v>195</v>
      </c>
      <c r="T826" t="s">
        <v>4570</v>
      </c>
      <c r="U826" t="s">
        <v>4570</v>
      </c>
      <c r="V826" t="s">
        <v>4951</v>
      </c>
      <c r="W826" t="s">
        <v>4496</v>
      </c>
      <c r="X826" t="s">
        <v>6017</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4943</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5446</v>
      </c>
      <c r="BM826" t="s">
        <v>4949</v>
      </c>
      <c r="BN826" t="s">
        <v>5444</v>
      </c>
      <c r="BO826" t="s">
        <v>4950</v>
      </c>
      <c r="BP826" s="440" t="str">
        <f t="shared" si="12"/>
        <v>WA.2378.EBA.958.311.A.521811</v>
      </c>
    </row>
    <row r="827" spans="1:68">
      <c r="A827" t="s">
        <v>5010</v>
      </c>
      <c r="B827" t="s">
        <v>4936</v>
      </c>
      <c r="C827" t="s">
        <v>4937</v>
      </c>
      <c r="D827" t="s">
        <v>3795</v>
      </c>
      <c r="E827" t="s">
        <v>197</v>
      </c>
      <c r="F827" t="s">
        <v>3812</v>
      </c>
      <c r="G827" t="s">
        <v>820</v>
      </c>
      <c r="H827" t="s">
        <v>4938</v>
      </c>
      <c r="I827">
        <v>9</v>
      </c>
      <c r="J827" t="s">
        <v>4959</v>
      </c>
      <c r="K827">
        <v>2</v>
      </c>
      <c r="L827" t="s">
        <v>1164</v>
      </c>
      <c r="M827" t="s">
        <v>8</v>
      </c>
      <c r="N827" t="s">
        <v>75</v>
      </c>
      <c r="O827" t="s">
        <v>530</v>
      </c>
      <c r="P827" t="s">
        <v>8</v>
      </c>
      <c r="Q827" t="s">
        <v>4570</v>
      </c>
      <c r="R827" t="s">
        <v>4940</v>
      </c>
      <c r="S827" t="s">
        <v>195</v>
      </c>
      <c r="T827" t="s">
        <v>4570</v>
      </c>
      <c r="U827" t="s">
        <v>4570</v>
      </c>
      <c r="V827" t="s">
        <v>4496</v>
      </c>
      <c r="W827" t="s">
        <v>4570</v>
      </c>
      <c r="X827" t="s">
        <v>6016</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5011</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5049</v>
      </c>
      <c r="BM827" t="s">
        <v>4949</v>
      </c>
      <c r="BN827" t="s">
        <v>5444</v>
      </c>
      <c r="BO827" t="s">
        <v>4950</v>
      </c>
      <c r="BP827" s="440" t="str">
        <f t="shared" si="12"/>
        <v>WA.2378.EBA.958.311.A.521811</v>
      </c>
    </row>
    <row r="828" spans="1:68">
      <c r="A828" t="s">
        <v>5010</v>
      </c>
      <c r="B828" t="s">
        <v>4936</v>
      </c>
      <c r="C828" t="s">
        <v>4937</v>
      </c>
      <c r="D828" t="s">
        <v>3795</v>
      </c>
      <c r="E828" t="s">
        <v>197</v>
      </c>
      <c r="F828" t="s">
        <v>3812</v>
      </c>
      <c r="G828" t="s">
        <v>820</v>
      </c>
      <c r="H828" t="s">
        <v>4938</v>
      </c>
      <c r="I828">
        <v>9</v>
      </c>
      <c r="J828" t="s">
        <v>4959</v>
      </c>
      <c r="K828">
        <v>2</v>
      </c>
      <c r="L828" t="s">
        <v>1164</v>
      </c>
      <c r="M828" t="s">
        <v>8</v>
      </c>
      <c r="N828" t="s">
        <v>75</v>
      </c>
      <c r="O828" t="s">
        <v>530</v>
      </c>
      <c r="P828" t="s">
        <v>8</v>
      </c>
      <c r="Q828" t="s">
        <v>4570</v>
      </c>
      <c r="R828" t="s">
        <v>4940</v>
      </c>
      <c r="S828" t="s">
        <v>195</v>
      </c>
      <c r="T828" t="s">
        <v>4570</v>
      </c>
      <c r="U828" t="s">
        <v>4570</v>
      </c>
      <c r="V828" t="s">
        <v>4951</v>
      </c>
      <c r="W828" t="s">
        <v>4496</v>
      </c>
      <c r="X828" t="s">
        <v>6017</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5011</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5446</v>
      </c>
      <c r="BM828" t="s">
        <v>4949</v>
      </c>
      <c r="BN828" t="s">
        <v>5444</v>
      </c>
      <c r="BO828" t="s">
        <v>4950</v>
      </c>
      <c r="BP828" s="440" t="str">
        <f t="shared" si="12"/>
        <v>WA.2378.EBA.958.311.A.521811</v>
      </c>
    </row>
    <row r="829" spans="1:68">
      <c r="A829" t="s">
        <v>4935</v>
      </c>
      <c r="B829" t="s">
        <v>4936</v>
      </c>
      <c r="C829" t="s">
        <v>4937</v>
      </c>
      <c r="D829" t="s">
        <v>3795</v>
      </c>
      <c r="E829" t="s">
        <v>198</v>
      </c>
      <c r="F829" t="s">
        <v>3861</v>
      </c>
      <c r="G829" t="s">
        <v>3453</v>
      </c>
      <c r="H829" t="s">
        <v>4938</v>
      </c>
      <c r="I829">
        <v>235</v>
      </c>
      <c r="J829" t="s">
        <v>5931</v>
      </c>
      <c r="K829">
        <v>235</v>
      </c>
      <c r="L829" t="s">
        <v>812</v>
      </c>
      <c r="M829" t="s">
        <v>8</v>
      </c>
      <c r="N829" t="s">
        <v>190</v>
      </c>
      <c r="O829" t="s">
        <v>530</v>
      </c>
      <c r="P829" t="s">
        <v>8</v>
      </c>
      <c r="Q829" t="s">
        <v>4570</v>
      </c>
      <c r="R829" t="s">
        <v>4940</v>
      </c>
      <c r="S829" t="s">
        <v>195</v>
      </c>
      <c r="T829" t="s">
        <v>4570</v>
      </c>
      <c r="U829" t="s">
        <v>4570</v>
      </c>
      <c r="V829" t="s">
        <v>4496</v>
      </c>
      <c r="W829" t="s">
        <v>4570</v>
      </c>
      <c r="X829" t="s">
        <v>6018</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4943</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5933</v>
      </c>
      <c r="BE829" t="s">
        <v>3863</v>
      </c>
      <c r="BF829" t="s">
        <v>3864</v>
      </c>
      <c r="BG829" t="s">
        <v>5934</v>
      </c>
      <c r="BH829" t="s">
        <v>523</v>
      </c>
      <c r="BI829" t="s">
        <v>532</v>
      </c>
      <c r="BJ829" t="s">
        <v>533</v>
      </c>
      <c r="BK829" t="s">
        <v>3791</v>
      </c>
      <c r="BL829" t="s">
        <v>5476</v>
      </c>
      <c r="BM829" t="s">
        <v>4949</v>
      </c>
      <c r="BN829" t="s">
        <v>5444</v>
      </c>
      <c r="BO829" t="s">
        <v>4950</v>
      </c>
      <c r="BP829" s="440" t="str">
        <f t="shared" si="12"/>
        <v>WA.4345.EBC.996.301.A.521811</v>
      </c>
    </row>
    <row r="830" spans="1:68">
      <c r="A830" t="s">
        <v>4935</v>
      </c>
      <c r="B830" t="s">
        <v>4936</v>
      </c>
      <c r="C830" t="s">
        <v>4937</v>
      </c>
      <c r="D830" t="s">
        <v>3795</v>
      </c>
      <c r="E830" t="s">
        <v>198</v>
      </c>
      <c r="F830" t="s">
        <v>3861</v>
      </c>
      <c r="G830" t="s">
        <v>3453</v>
      </c>
      <c r="H830" t="s">
        <v>4938</v>
      </c>
      <c r="I830">
        <v>235</v>
      </c>
      <c r="J830" t="s">
        <v>5931</v>
      </c>
      <c r="K830">
        <v>235</v>
      </c>
      <c r="L830" t="s">
        <v>812</v>
      </c>
      <c r="M830" t="s">
        <v>8</v>
      </c>
      <c r="N830" t="s">
        <v>190</v>
      </c>
      <c r="O830" t="s">
        <v>530</v>
      </c>
      <c r="P830" t="s">
        <v>8</v>
      </c>
      <c r="Q830" t="s">
        <v>4570</v>
      </c>
      <c r="R830" t="s">
        <v>4940</v>
      </c>
      <c r="S830" t="s">
        <v>195</v>
      </c>
      <c r="T830" t="s">
        <v>4570</v>
      </c>
      <c r="U830" t="s">
        <v>4570</v>
      </c>
      <c r="V830" t="s">
        <v>4951</v>
      </c>
      <c r="W830" t="s">
        <v>4496</v>
      </c>
      <c r="X830" t="s">
        <v>6019</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4943</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5933</v>
      </c>
      <c r="BE830" t="s">
        <v>3863</v>
      </c>
      <c r="BF830" t="s">
        <v>3864</v>
      </c>
      <c r="BG830" t="s">
        <v>5934</v>
      </c>
      <c r="BH830" t="s">
        <v>523</v>
      </c>
      <c r="BI830" t="s">
        <v>532</v>
      </c>
      <c r="BJ830" t="s">
        <v>533</v>
      </c>
      <c r="BK830" t="s">
        <v>3791</v>
      </c>
      <c r="BL830" t="s">
        <v>5113</v>
      </c>
      <c r="BM830" t="s">
        <v>4949</v>
      </c>
      <c r="BN830" t="s">
        <v>5444</v>
      </c>
      <c r="BO830" t="s">
        <v>4950</v>
      </c>
      <c r="BP830" s="440" t="str">
        <f t="shared" si="12"/>
        <v>WA.4345.EBC.996.301.A.521811</v>
      </c>
    </row>
    <row r="831" spans="1:68">
      <c r="A831" t="s">
        <v>4935</v>
      </c>
      <c r="B831" t="s">
        <v>4936</v>
      </c>
      <c r="C831" t="s">
        <v>4937</v>
      </c>
      <c r="D831" t="s">
        <v>3795</v>
      </c>
      <c r="E831" t="s">
        <v>198</v>
      </c>
      <c r="F831" t="s">
        <v>3861</v>
      </c>
      <c r="G831" t="s">
        <v>3453</v>
      </c>
      <c r="H831" t="s">
        <v>4938</v>
      </c>
      <c r="I831">
        <v>235</v>
      </c>
      <c r="J831" t="s">
        <v>5931</v>
      </c>
      <c r="K831">
        <v>235</v>
      </c>
      <c r="L831" t="s">
        <v>812</v>
      </c>
      <c r="M831" t="s">
        <v>508</v>
      </c>
      <c r="N831" t="s">
        <v>191</v>
      </c>
      <c r="O831" t="s">
        <v>530</v>
      </c>
      <c r="P831" t="s">
        <v>8</v>
      </c>
      <c r="Q831" t="s">
        <v>4570</v>
      </c>
      <c r="R831" t="s">
        <v>4940</v>
      </c>
      <c r="S831" t="s">
        <v>195</v>
      </c>
      <c r="T831" t="s">
        <v>4570</v>
      </c>
      <c r="U831" t="s">
        <v>4570</v>
      </c>
      <c r="V831" t="s">
        <v>4496</v>
      </c>
      <c r="W831" t="s">
        <v>4570</v>
      </c>
      <c r="X831" t="s">
        <v>6020</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4943</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5933</v>
      </c>
      <c r="BE831" t="s">
        <v>3863</v>
      </c>
      <c r="BF831" t="s">
        <v>3864</v>
      </c>
      <c r="BG831" t="s">
        <v>3867</v>
      </c>
      <c r="BH831" t="s">
        <v>523</v>
      </c>
      <c r="BI831" t="s">
        <v>532</v>
      </c>
      <c r="BJ831" t="s">
        <v>533</v>
      </c>
      <c r="BK831" t="s">
        <v>3791</v>
      </c>
      <c r="BL831" t="s">
        <v>5476</v>
      </c>
      <c r="BM831" t="s">
        <v>4949</v>
      </c>
      <c r="BN831" t="s">
        <v>5444</v>
      </c>
      <c r="BO831" t="s">
        <v>4950</v>
      </c>
      <c r="BP831" s="440" t="str">
        <f t="shared" si="12"/>
        <v>WA.4345.EBC.996.301.B.521811</v>
      </c>
    </row>
    <row r="832" spans="1:68">
      <c r="A832" t="s">
        <v>4935</v>
      </c>
      <c r="B832" t="s">
        <v>4936</v>
      </c>
      <c r="C832" t="s">
        <v>4937</v>
      </c>
      <c r="D832" t="s">
        <v>3795</v>
      </c>
      <c r="E832" t="s">
        <v>198</v>
      </c>
      <c r="F832" t="s">
        <v>3861</v>
      </c>
      <c r="G832" t="s">
        <v>3453</v>
      </c>
      <c r="H832" t="s">
        <v>4938</v>
      </c>
      <c r="I832">
        <v>235</v>
      </c>
      <c r="J832" t="s">
        <v>5931</v>
      </c>
      <c r="K832">
        <v>235</v>
      </c>
      <c r="L832" t="s">
        <v>812</v>
      </c>
      <c r="M832" t="s">
        <v>508</v>
      </c>
      <c r="N832" t="s">
        <v>191</v>
      </c>
      <c r="O832" t="s">
        <v>530</v>
      </c>
      <c r="P832" t="s">
        <v>8</v>
      </c>
      <c r="Q832" t="s">
        <v>4570</v>
      </c>
      <c r="R832" t="s">
        <v>4940</v>
      </c>
      <c r="S832" t="s">
        <v>195</v>
      </c>
      <c r="T832" t="s">
        <v>4570</v>
      </c>
      <c r="U832" t="s">
        <v>4570</v>
      </c>
      <c r="V832" t="s">
        <v>4951</v>
      </c>
      <c r="W832" t="s">
        <v>4496</v>
      </c>
      <c r="X832" t="s">
        <v>6021</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4943</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5933</v>
      </c>
      <c r="BE832" t="s">
        <v>3863</v>
      </c>
      <c r="BF832" t="s">
        <v>3864</v>
      </c>
      <c r="BG832" t="s">
        <v>3867</v>
      </c>
      <c r="BH832" t="s">
        <v>523</v>
      </c>
      <c r="BI832" t="s">
        <v>532</v>
      </c>
      <c r="BJ832" t="s">
        <v>533</v>
      </c>
      <c r="BK832" t="s">
        <v>3791</v>
      </c>
      <c r="BL832" t="s">
        <v>5113</v>
      </c>
      <c r="BM832" t="s">
        <v>4949</v>
      </c>
      <c r="BN832" t="s">
        <v>5444</v>
      </c>
      <c r="BO832" t="s">
        <v>4950</v>
      </c>
      <c r="BP832" s="440" t="str">
        <f t="shared" si="12"/>
        <v>WA.4345.EBC.996.301.B.521811</v>
      </c>
    </row>
    <row r="833" spans="1:68">
      <c r="A833" t="s">
        <v>4935</v>
      </c>
      <c r="B833" t="s">
        <v>4936</v>
      </c>
      <c r="C833" t="s">
        <v>4937</v>
      </c>
      <c r="D833" t="s">
        <v>3795</v>
      </c>
      <c r="E833" t="s">
        <v>198</v>
      </c>
      <c r="F833" t="s">
        <v>3861</v>
      </c>
      <c r="G833" t="s">
        <v>3453</v>
      </c>
      <c r="H833" t="s">
        <v>4938</v>
      </c>
      <c r="I833">
        <v>235</v>
      </c>
      <c r="J833" t="s">
        <v>5931</v>
      </c>
      <c r="K833">
        <v>235</v>
      </c>
      <c r="L833" t="s">
        <v>3069</v>
      </c>
      <c r="M833" t="s">
        <v>8</v>
      </c>
      <c r="N833" t="s">
        <v>193</v>
      </c>
      <c r="O833" t="s">
        <v>530</v>
      </c>
      <c r="P833" t="s">
        <v>8</v>
      </c>
      <c r="Q833" t="s">
        <v>4570</v>
      </c>
      <c r="R833" t="s">
        <v>4940</v>
      </c>
      <c r="S833" t="s">
        <v>195</v>
      </c>
      <c r="T833" t="s">
        <v>4570</v>
      </c>
      <c r="U833" t="s">
        <v>4570</v>
      </c>
      <c r="V833" t="s">
        <v>4496</v>
      </c>
      <c r="W833" t="s">
        <v>4570</v>
      </c>
      <c r="X833" t="s">
        <v>6022</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4943</v>
      </c>
      <c r="AP833">
        <v>0</v>
      </c>
      <c r="AQ833">
        <v>0</v>
      </c>
      <c r="AR833">
        <v>0</v>
      </c>
      <c r="AS833">
        <v>1648352</v>
      </c>
      <c r="AT833">
        <v>4945055</v>
      </c>
      <c r="AU833">
        <v>0</v>
      </c>
      <c r="AV833">
        <v>0</v>
      </c>
      <c r="AW833">
        <v>0</v>
      </c>
      <c r="AX833">
        <v>1648352</v>
      </c>
      <c r="AY833">
        <v>1648352</v>
      </c>
      <c r="AZ833">
        <v>0</v>
      </c>
      <c r="BA833">
        <v>2109889</v>
      </c>
      <c r="BB833" t="s">
        <v>3796</v>
      </c>
      <c r="BC833" t="s">
        <v>3803</v>
      </c>
      <c r="BD833" t="s">
        <v>5933</v>
      </c>
      <c r="BE833" t="s">
        <v>3863</v>
      </c>
      <c r="BF833" t="s">
        <v>3879</v>
      </c>
      <c r="BG833" t="s">
        <v>3880</v>
      </c>
      <c r="BH833" t="s">
        <v>523</v>
      </c>
      <c r="BI833" t="s">
        <v>532</v>
      </c>
      <c r="BJ833" t="s">
        <v>533</v>
      </c>
      <c r="BK833" t="s">
        <v>3791</v>
      </c>
      <c r="BL833" t="s">
        <v>5476</v>
      </c>
      <c r="BM833" t="s">
        <v>4949</v>
      </c>
      <c r="BN833" t="s">
        <v>5444</v>
      </c>
      <c r="BO833" t="s">
        <v>4950</v>
      </c>
      <c r="BP833" s="440" t="str">
        <f t="shared" si="12"/>
        <v>WA.4345.EBC.996.302.A.521811</v>
      </c>
    </row>
    <row r="834" spans="1:68">
      <c r="A834" t="s">
        <v>4935</v>
      </c>
      <c r="B834" t="s">
        <v>4936</v>
      </c>
      <c r="C834" t="s">
        <v>4937</v>
      </c>
      <c r="D834" t="s">
        <v>3795</v>
      </c>
      <c r="E834" t="s">
        <v>198</v>
      </c>
      <c r="F834" t="s">
        <v>3861</v>
      </c>
      <c r="G834" t="s">
        <v>3453</v>
      </c>
      <c r="H834" t="s">
        <v>4938</v>
      </c>
      <c r="I834">
        <v>235</v>
      </c>
      <c r="J834" t="s">
        <v>5931</v>
      </c>
      <c r="K834">
        <v>235</v>
      </c>
      <c r="L834" t="s">
        <v>3069</v>
      </c>
      <c r="M834" t="s">
        <v>8</v>
      </c>
      <c r="N834" t="s">
        <v>193</v>
      </c>
      <c r="O834" t="s">
        <v>530</v>
      </c>
      <c r="P834" t="s">
        <v>8</v>
      </c>
      <c r="Q834" t="s">
        <v>4570</v>
      </c>
      <c r="R834" t="s">
        <v>4940</v>
      </c>
      <c r="S834" t="s">
        <v>195</v>
      </c>
      <c r="T834" t="s">
        <v>4570</v>
      </c>
      <c r="U834" t="s">
        <v>4570</v>
      </c>
      <c r="V834" t="s">
        <v>4951</v>
      </c>
      <c r="W834" t="s">
        <v>4496</v>
      </c>
      <c r="X834" t="s">
        <v>6023</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4943</v>
      </c>
      <c r="AP834">
        <v>0</v>
      </c>
      <c r="AQ834">
        <v>0</v>
      </c>
      <c r="AR834">
        <v>0</v>
      </c>
      <c r="AS834">
        <v>2472527</v>
      </c>
      <c r="AT834">
        <v>7417582</v>
      </c>
      <c r="AU834">
        <v>0</v>
      </c>
      <c r="AV834">
        <v>0</v>
      </c>
      <c r="AW834">
        <v>0</v>
      </c>
      <c r="AX834">
        <v>2472527</v>
      </c>
      <c r="AY834">
        <v>2472527</v>
      </c>
      <c r="AZ834">
        <v>0</v>
      </c>
      <c r="BA834">
        <v>3164837</v>
      </c>
      <c r="BB834" t="s">
        <v>3796</v>
      </c>
      <c r="BC834" t="s">
        <v>3803</v>
      </c>
      <c r="BD834" t="s">
        <v>5933</v>
      </c>
      <c r="BE834" t="s">
        <v>3863</v>
      </c>
      <c r="BF834" t="s">
        <v>3879</v>
      </c>
      <c r="BG834" t="s">
        <v>3880</v>
      </c>
      <c r="BH834" t="s">
        <v>523</v>
      </c>
      <c r="BI834" t="s">
        <v>532</v>
      </c>
      <c r="BJ834" t="s">
        <v>533</v>
      </c>
      <c r="BK834" t="s">
        <v>3791</v>
      </c>
      <c r="BL834" t="s">
        <v>5113</v>
      </c>
      <c r="BM834" t="s">
        <v>4949</v>
      </c>
      <c r="BN834" t="s">
        <v>5444</v>
      </c>
      <c r="BO834" t="s">
        <v>4950</v>
      </c>
      <c r="BP834" s="440" t="str">
        <f t="shared" ref="BP834:BP897" si="13">_xlfn.TEXTJOIN(".",TRUE,D834,E834,F834,J834,L834,M834,O834)</f>
        <v>WA.4345.EBC.996.302.A.521811</v>
      </c>
    </row>
    <row r="835" spans="1:68">
      <c r="A835" t="s">
        <v>5010</v>
      </c>
      <c r="B835" t="s">
        <v>4936</v>
      </c>
      <c r="C835" t="s">
        <v>4937</v>
      </c>
      <c r="D835" t="s">
        <v>3795</v>
      </c>
      <c r="E835" t="s">
        <v>198</v>
      </c>
      <c r="F835" t="s">
        <v>3861</v>
      </c>
      <c r="G835" t="s">
        <v>3453</v>
      </c>
      <c r="H835" t="s">
        <v>4938</v>
      </c>
      <c r="I835">
        <v>235</v>
      </c>
      <c r="J835" t="s">
        <v>5931</v>
      </c>
      <c r="K835">
        <v>235</v>
      </c>
      <c r="L835" t="s">
        <v>812</v>
      </c>
      <c r="M835" t="s">
        <v>8</v>
      </c>
      <c r="N835" t="s">
        <v>190</v>
      </c>
      <c r="O835" t="s">
        <v>530</v>
      </c>
      <c r="P835" t="s">
        <v>8</v>
      </c>
      <c r="Q835" t="s">
        <v>4570</v>
      </c>
      <c r="R835" t="s">
        <v>4940</v>
      </c>
      <c r="S835" t="s">
        <v>195</v>
      </c>
      <c r="T835" t="s">
        <v>4570</v>
      </c>
      <c r="U835" t="s">
        <v>4570</v>
      </c>
      <c r="V835" t="s">
        <v>4496</v>
      </c>
      <c r="W835" t="s">
        <v>4570</v>
      </c>
      <c r="X835" t="s">
        <v>6018</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5011</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5933</v>
      </c>
      <c r="BE835" t="s">
        <v>3863</v>
      </c>
      <c r="BF835" t="s">
        <v>3864</v>
      </c>
      <c r="BG835" t="s">
        <v>5934</v>
      </c>
      <c r="BH835" t="s">
        <v>523</v>
      </c>
      <c r="BI835" t="s">
        <v>532</v>
      </c>
      <c r="BJ835" t="s">
        <v>533</v>
      </c>
      <c r="BK835" t="s">
        <v>3791</v>
      </c>
      <c r="BL835" t="s">
        <v>5476</v>
      </c>
      <c r="BM835" t="s">
        <v>4949</v>
      </c>
      <c r="BN835" t="s">
        <v>5444</v>
      </c>
      <c r="BO835" t="s">
        <v>4950</v>
      </c>
      <c r="BP835" s="440" t="str">
        <f t="shared" si="13"/>
        <v>WA.4345.EBC.996.301.A.521811</v>
      </c>
    </row>
    <row r="836" spans="1:68">
      <c r="A836" t="s">
        <v>5010</v>
      </c>
      <c r="B836" t="s">
        <v>4936</v>
      </c>
      <c r="C836" t="s">
        <v>4937</v>
      </c>
      <c r="D836" t="s">
        <v>3795</v>
      </c>
      <c r="E836" t="s">
        <v>198</v>
      </c>
      <c r="F836" t="s">
        <v>3861</v>
      </c>
      <c r="G836" t="s">
        <v>3453</v>
      </c>
      <c r="H836" t="s">
        <v>4938</v>
      </c>
      <c r="I836">
        <v>235</v>
      </c>
      <c r="J836" t="s">
        <v>5931</v>
      </c>
      <c r="K836">
        <v>235</v>
      </c>
      <c r="L836" t="s">
        <v>812</v>
      </c>
      <c r="M836" t="s">
        <v>8</v>
      </c>
      <c r="N836" t="s">
        <v>190</v>
      </c>
      <c r="O836" t="s">
        <v>530</v>
      </c>
      <c r="P836" t="s">
        <v>8</v>
      </c>
      <c r="Q836" t="s">
        <v>4570</v>
      </c>
      <c r="R836" t="s">
        <v>4940</v>
      </c>
      <c r="S836" t="s">
        <v>195</v>
      </c>
      <c r="T836" t="s">
        <v>4570</v>
      </c>
      <c r="U836" t="s">
        <v>4570</v>
      </c>
      <c r="V836" t="s">
        <v>4951</v>
      </c>
      <c r="W836" t="s">
        <v>4496</v>
      </c>
      <c r="X836" t="s">
        <v>6019</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5011</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5933</v>
      </c>
      <c r="BE836" t="s">
        <v>3863</v>
      </c>
      <c r="BF836" t="s">
        <v>3864</v>
      </c>
      <c r="BG836" t="s">
        <v>5934</v>
      </c>
      <c r="BH836" t="s">
        <v>523</v>
      </c>
      <c r="BI836" t="s">
        <v>532</v>
      </c>
      <c r="BJ836" t="s">
        <v>533</v>
      </c>
      <c r="BK836" t="s">
        <v>3791</v>
      </c>
      <c r="BL836" t="s">
        <v>5113</v>
      </c>
      <c r="BM836" t="s">
        <v>4949</v>
      </c>
      <c r="BN836" t="s">
        <v>5444</v>
      </c>
      <c r="BO836" t="s">
        <v>4950</v>
      </c>
      <c r="BP836" s="440" t="str">
        <f t="shared" si="13"/>
        <v>WA.4345.EBC.996.301.A.521811</v>
      </c>
    </row>
    <row r="837" spans="1:68">
      <c r="A837" t="s">
        <v>5010</v>
      </c>
      <c r="B837" t="s">
        <v>4936</v>
      </c>
      <c r="C837" t="s">
        <v>4937</v>
      </c>
      <c r="D837" t="s">
        <v>3795</v>
      </c>
      <c r="E837" t="s">
        <v>198</v>
      </c>
      <c r="F837" t="s">
        <v>3861</v>
      </c>
      <c r="G837" t="s">
        <v>3453</v>
      </c>
      <c r="H837" t="s">
        <v>4938</v>
      </c>
      <c r="I837">
        <v>235</v>
      </c>
      <c r="J837" t="s">
        <v>5931</v>
      </c>
      <c r="K837">
        <v>235</v>
      </c>
      <c r="L837" t="s">
        <v>812</v>
      </c>
      <c r="M837" t="s">
        <v>508</v>
      </c>
      <c r="N837" t="s">
        <v>191</v>
      </c>
      <c r="O837" t="s">
        <v>530</v>
      </c>
      <c r="P837" t="s">
        <v>8</v>
      </c>
      <c r="Q837" t="s">
        <v>4570</v>
      </c>
      <c r="R837" t="s">
        <v>4940</v>
      </c>
      <c r="S837" t="s">
        <v>195</v>
      </c>
      <c r="T837" t="s">
        <v>4570</v>
      </c>
      <c r="U837" t="s">
        <v>4570</v>
      </c>
      <c r="V837" t="s">
        <v>4496</v>
      </c>
      <c r="W837" t="s">
        <v>4570</v>
      </c>
      <c r="X837" t="s">
        <v>6020</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5011</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5933</v>
      </c>
      <c r="BE837" t="s">
        <v>3863</v>
      </c>
      <c r="BF837" t="s">
        <v>3864</v>
      </c>
      <c r="BG837" t="s">
        <v>3867</v>
      </c>
      <c r="BH837" t="s">
        <v>523</v>
      </c>
      <c r="BI837" t="s">
        <v>532</v>
      </c>
      <c r="BJ837" t="s">
        <v>533</v>
      </c>
      <c r="BK837" t="s">
        <v>3791</v>
      </c>
      <c r="BL837" t="s">
        <v>5476</v>
      </c>
      <c r="BM837" t="s">
        <v>4949</v>
      </c>
      <c r="BN837" t="s">
        <v>5444</v>
      </c>
      <c r="BO837" t="s">
        <v>4950</v>
      </c>
      <c r="BP837" s="440" t="str">
        <f t="shared" si="13"/>
        <v>WA.4345.EBC.996.301.B.521811</v>
      </c>
    </row>
    <row r="838" spans="1:68">
      <c r="A838" t="s">
        <v>5010</v>
      </c>
      <c r="B838" t="s">
        <v>4936</v>
      </c>
      <c r="C838" t="s">
        <v>4937</v>
      </c>
      <c r="D838" t="s">
        <v>3795</v>
      </c>
      <c r="E838" t="s">
        <v>198</v>
      </c>
      <c r="F838" t="s">
        <v>3861</v>
      </c>
      <c r="G838" t="s">
        <v>3453</v>
      </c>
      <c r="H838" t="s">
        <v>4938</v>
      </c>
      <c r="I838">
        <v>235</v>
      </c>
      <c r="J838" t="s">
        <v>5931</v>
      </c>
      <c r="K838">
        <v>235</v>
      </c>
      <c r="L838" t="s">
        <v>812</v>
      </c>
      <c r="M838" t="s">
        <v>508</v>
      </c>
      <c r="N838" t="s">
        <v>191</v>
      </c>
      <c r="O838" t="s">
        <v>530</v>
      </c>
      <c r="P838" t="s">
        <v>8</v>
      </c>
      <c r="Q838" t="s">
        <v>4570</v>
      </c>
      <c r="R838" t="s">
        <v>4940</v>
      </c>
      <c r="S838" t="s">
        <v>195</v>
      </c>
      <c r="T838" t="s">
        <v>4570</v>
      </c>
      <c r="U838" t="s">
        <v>4570</v>
      </c>
      <c r="V838" t="s">
        <v>4951</v>
      </c>
      <c r="W838" t="s">
        <v>4496</v>
      </c>
      <c r="X838" t="s">
        <v>6021</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5011</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5933</v>
      </c>
      <c r="BE838" t="s">
        <v>3863</v>
      </c>
      <c r="BF838" t="s">
        <v>3864</v>
      </c>
      <c r="BG838" t="s">
        <v>3867</v>
      </c>
      <c r="BH838" t="s">
        <v>523</v>
      </c>
      <c r="BI838" t="s">
        <v>532</v>
      </c>
      <c r="BJ838" t="s">
        <v>533</v>
      </c>
      <c r="BK838" t="s">
        <v>3791</v>
      </c>
      <c r="BL838" t="s">
        <v>5113</v>
      </c>
      <c r="BM838" t="s">
        <v>4949</v>
      </c>
      <c r="BN838" t="s">
        <v>5444</v>
      </c>
      <c r="BO838" t="s">
        <v>4950</v>
      </c>
      <c r="BP838" s="440" t="str">
        <f t="shared" si="13"/>
        <v>WA.4345.EBC.996.301.B.521811</v>
      </c>
    </row>
    <row r="839" spans="1:68">
      <c r="A839" t="s">
        <v>5010</v>
      </c>
      <c r="B839" t="s">
        <v>4936</v>
      </c>
      <c r="C839" t="s">
        <v>4937</v>
      </c>
      <c r="D839" t="s">
        <v>3795</v>
      </c>
      <c r="E839" t="s">
        <v>198</v>
      </c>
      <c r="F839" t="s">
        <v>3861</v>
      </c>
      <c r="G839" t="s">
        <v>3453</v>
      </c>
      <c r="H839" t="s">
        <v>4938</v>
      </c>
      <c r="I839">
        <v>235</v>
      </c>
      <c r="J839" t="s">
        <v>5931</v>
      </c>
      <c r="K839">
        <v>235</v>
      </c>
      <c r="L839" t="s">
        <v>3069</v>
      </c>
      <c r="M839" t="s">
        <v>8</v>
      </c>
      <c r="N839" t="s">
        <v>193</v>
      </c>
      <c r="O839" t="s">
        <v>530</v>
      </c>
      <c r="P839" t="s">
        <v>8</v>
      </c>
      <c r="Q839" t="s">
        <v>4570</v>
      </c>
      <c r="R839" t="s">
        <v>4940</v>
      </c>
      <c r="S839" t="s">
        <v>195</v>
      </c>
      <c r="T839" t="s">
        <v>4570</v>
      </c>
      <c r="U839" t="s">
        <v>4570</v>
      </c>
      <c r="V839" t="s">
        <v>4496</v>
      </c>
      <c r="W839" t="s">
        <v>4570</v>
      </c>
      <c r="X839" t="s">
        <v>6022</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5011</v>
      </c>
      <c r="AP839">
        <v>0</v>
      </c>
      <c r="AQ839">
        <v>0</v>
      </c>
      <c r="AR839">
        <v>0</v>
      </c>
      <c r="AS839">
        <v>1648352</v>
      </c>
      <c r="AT839">
        <v>4945055</v>
      </c>
      <c r="AU839">
        <v>0</v>
      </c>
      <c r="AV839">
        <v>0</v>
      </c>
      <c r="AW839">
        <v>0</v>
      </c>
      <c r="AX839">
        <v>1648352</v>
      </c>
      <c r="AY839">
        <v>1648352</v>
      </c>
      <c r="AZ839">
        <v>0</v>
      </c>
      <c r="BA839">
        <v>2109889</v>
      </c>
      <c r="BB839" t="s">
        <v>3796</v>
      </c>
      <c r="BC839" t="s">
        <v>3803</v>
      </c>
      <c r="BD839" t="s">
        <v>5933</v>
      </c>
      <c r="BE839" t="s">
        <v>3863</v>
      </c>
      <c r="BF839" t="s">
        <v>3879</v>
      </c>
      <c r="BG839" t="s">
        <v>3880</v>
      </c>
      <c r="BH839" t="s">
        <v>523</v>
      </c>
      <c r="BI839" t="s">
        <v>532</v>
      </c>
      <c r="BJ839" t="s">
        <v>533</v>
      </c>
      <c r="BK839" t="s">
        <v>3791</v>
      </c>
      <c r="BL839" t="s">
        <v>5476</v>
      </c>
      <c r="BM839" t="s">
        <v>4949</v>
      </c>
      <c r="BN839" t="s">
        <v>5444</v>
      </c>
      <c r="BO839" t="s">
        <v>4950</v>
      </c>
      <c r="BP839" s="440" t="str">
        <f t="shared" si="13"/>
        <v>WA.4345.EBC.996.302.A.521811</v>
      </c>
    </row>
    <row r="840" spans="1:68">
      <c r="A840" t="s">
        <v>5010</v>
      </c>
      <c r="B840" t="s">
        <v>4936</v>
      </c>
      <c r="C840" t="s">
        <v>4937</v>
      </c>
      <c r="D840" t="s">
        <v>3795</v>
      </c>
      <c r="E840" t="s">
        <v>198</v>
      </c>
      <c r="F840" t="s">
        <v>3861</v>
      </c>
      <c r="G840" t="s">
        <v>3453</v>
      </c>
      <c r="H840" t="s">
        <v>4938</v>
      </c>
      <c r="I840">
        <v>235</v>
      </c>
      <c r="J840" t="s">
        <v>5931</v>
      </c>
      <c r="K840">
        <v>235</v>
      </c>
      <c r="L840" t="s">
        <v>3069</v>
      </c>
      <c r="M840" t="s">
        <v>8</v>
      </c>
      <c r="N840" t="s">
        <v>193</v>
      </c>
      <c r="O840" t="s">
        <v>530</v>
      </c>
      <c r="P840" t="s">
        <v>8</v>
      </c>
      <c r="Q840" t="s">
        <v>4570</v>
      </c>
      <c r="R840" t="s">
        <v>4940</v>
      </c>
      <c r="S840" t="s">
        <v>195</v>
      </c>
      <c r="T840" t="s">
        <v>4570</v>
      </c>
      <c r="U840" t="s">
        <v>4570</v>
      </c>
      <c r="V840" t="s">
        <v>4951</v>
      </c>
      <c r="W840" t="s">
        <v>4496</v>
      </c>
      <c r="X840" t="s">
        <v>6023</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5011</v>
      </c>
      <c r="AP840">
        <v>0</v>
      </c>
      <c r="AQ840">
        <v>0</v>
      </c>
      <c r="AR840">
        <v>0</v>
      </c>
      <c r="AS840">
        <v>2472527</v>
      </c>
      <c r="AT840">
        <v>7417582</v>
      </c>
      <c r="AU840">
        <v>0</v>
      </c>
      <c r="AV840">
        <v>0</v>
      </c>
      <c r="AW840">
        <v>0</v>
      </c>
      <c r="AX840">
        <v>2472527</v>
      </c>
      <c r="AY840">
        <v>2472527</v>
      </c>
      <c r="AZ840">
        <v>0</v>
      </c>
      <c r="BA840">
        <v>3164837</v>
      </c>
      <c r="BB840" t="s">
        <v>3796</v>
      </c>
      <c r="BC840" t="s">
        <v>3803</v>
      </c>
      <c r="BD840" t="s">
        <v>5933</v>
      </c>
      <c r="BE840" t="s">
        <v>3863</v>
      </c>
      <c r="BF840" t="s">
        <v>3879</v>
      </c>
      <c r="BG840" t="s">
        <v>3880</v>
      </c>
      <c r="BH840" t="s">
        <v>523</v>
      </c>
      <c r="BI840" t="s">
        <v>532</v>
      </c>
      <c r="BJ840" t="s">
        <v>533</v>
      </c>
      <c r="BK840" t="s">
        <v>3791</v>
      </c>
      <c r="BL840" t="s">
        <v>5113</v>
      </c>
      <c r="BM840" t="s">
        <v>4949</v>
      </c>
      <c r="BN840" t="s">
        <v>5444</v>
      </c>
      <c r="BO840" t="s">
        <v>4950</v>
      </c>
      <c r="BP840" s="440" t="str">
        <f t="shared" si="13"/>
        <v>WA.4345.EBC.996.302.A.521811</v>
      </c>
    </row>
    <row r="841" spans="1:68">
      <c r="A841" t="s">
        <v>4935</v>
      </c>
      <c r="B841" t="s">
        <v>4936</v>
      </c>
      <c r="C841" t="s">
        <v>4937</v>
      </c>
      <c r="D841" t="s">
        <v>3770</v>
      </c>
      <c r="E841" t="s">
        <v>196</v>
      </c>
      <c r="F841" t="s">
        <v>3772</v>
      </c>
      <c r="G841" t="s">
        <v>48</v>
      </c>
      <c r="H841" t="s">
        <v>4938</v>
      </c>
      <c r="I841">
        <v>4</v>
      </c>
      <c r="J841" t="s">
        <v>501</v>
      </c>
      <c r="K841">
        <v>4</v>
      </c>
      <c r="L841" t="s">
        <v>519</v>
      </c>
      <c r="M841" t="s">
        <v>8</v>
      </c>
      <c r="N841" t="s">
        <v>62</v>
      </c>
      <c r="O841" t="s">
        <v>504</v>
      </c>
      <c r="P841" t="s">
        <v>8</v>
      </c>
      <c r="Q841" t="s">
        <v>4570</v>
      </c>
      <c r="R841" t="s">
        <v>4940</v>
      </c>
      <c r="S841" t="s">
        <v>195</v>
      </c>
      <c r="T841" t="s">
        <v>4570</v>
      </c>
      <c r="U841" t="s">
        <v>4570</v>
      </c>
      <c r="V841" t="s">
        <v>4496</v>
      </c>
      <c r="W841" t="s">
        <v>4570</v>
      </c>
      <c r="X841" t="s">
        <v>6024</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4943</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5520</v>
      </c>
      <c r="BM841" t="s">
        <v>4949</v>
      </c>
      <c r="BN841" t="s">
        <v>5509</v>
      </c>
      <c r="BO841" t="s">
        <v>4950</v>
      </c>
      <c r="BP841" s="440" t="str">
        <f t="shared" si="13"/>
        <v>DL.2376.AFA.001.053.A.524113</v>
      </c>
    </row>
    <row r="842" spans="1:68">
      <c r="A842" t="s">
        <v>5010</v>
      </c>
      <c r="B842" t="s">
        <v>4936</v>
      </c>
      <c r="C842" t="s">
        <v>4937</v>
      </c>
      <c r="D842" t="s">
        <v>3770</v>
      </c>
      <c r="E842" t="s">
        <v>196</v>
      </c>
      <c r="F842" t="s">
        <v>3772</v>
      </c>
      <c r="G842" t="s">
        <v>48</v>
      </c>
      <c r="H842" t="s">
        <v>4938</v>
      </c>
      <c r="I842">
        <v>4</v>
      </c>
      <c r="J842" t="s">
        <v>501</v>
      </c>
      <c r="K842">
        <v>4</v>
      </c>
      <c r="L842" t="s">
        <v>519</v>
      </c>
      <c r="M842" t="s">
        <v>8</v>
      </c>
      <c r="N842" t="s">
        <v>62</v>
      </c>
      <c r="O842" t="s">
        <v>504</v>
      </c>
      <c r="P842" t="s">
        <v>8</v>
      </c>
      <c r="Q842" t="s">
        <v>4570</v>
      </c>
      <c r="R842" t="s">
        <v>4940</v>
      </c>
      <c r="S842" t="s">
        <v>195</v>
      </c>
      <c r="T842" t="s">
        <v>4570</v>
      </c>
      <c r="U842" t="s">
        <v>4570</v>
      </c>
      <c r="V842" t="s">
        <v>4496</v>
      </c>
      <c r="W842" t="s">
        <v>4570</v>
      </c>
      <c r="X842" t="s">
        <v>6024</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5011</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5520</v>
      </c>
      <c r="BM842" t="s">
        <v>4949</v>
      </c>
      <c r="BN842" t="s">
        <v>5509</v>
      </c>
      <c r="BO842" t="s">
        <v>4950</v>
      </c>
      <c r="BP842" s="440" t="str">
        <f t="shared" si="13"/>
        <v>DL.2376.AFA.001.053.A.524113</v>
      </c>
    </row>
    <row r="843" spans="1:68">
      <c r="A843" t="s">
        <v>4935</v>
      </c>
      <c r="B843" t="s">
        <v>4936</v>
      </c>
      <c r="C843" t="s">
        <v>4937</v>
      </c>
      <c r="D843" t="s">
        <v>3795</v>
      </c>
      <c r="E843" t="s">
        <v>197</v>
      </c>
      <c r="F843" t="s">
        <v>3807</v>
      </c>
      <c r="G843" t="s">
        <v>799</v>
      </c>
      <c r="H843" t="s">
        <v>4938</v>
      </c>
      <c r="I843">
        <v>1</v>
      </c>
      <c r="J843" t="s">
        <v>501</v>
      </c>
      <c r="K843">
        <v>1</v>
      </c>
      <c r="L843" t="s">
        <v>812</v>
      </c>
      <c r="M843" t="s">
        <v>8</v>
      </c>
      <c r="N843" t="s">
        <v>815</v>
      </c>
      <c r="O843" t="s">
        <v>521</v>
      </c>
      <c r="P843" t="s">
        <v>8</v>
      </c>
      <c r="Q843" t="s">
        <v>4570</v>
      </c>
      <c r="R843" t="s">
        <v>4940</v>
      </c>
      <c r="S843" t="s">
        <v>195</v>
      </c>
      <c r="T843" t="s">
        <v>4570</v>
      </c>
      <c r="U843" t="s">
        <v>4570</v>
      </c>
      <c r="V843" t="s">
        <v>4496</v>
      </c>
      <c r="W843" t="s">
        <v>4570</v>
      </c>
      <c r="X843" t="s">
        <v>6025</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4943</v>
      </c>
      <c r="AP843">
        <v>0</v>
      </c>
      <c r="AQ843">
        <v>0</v>
      </c>
      <c r="AR843">
        <v>0</v>
      </c>
      <c r="AS843">
        <v>0</v>
      </c>
      <c r="AT843">
        <v>0</v>
      </c>
      <c r="AU843">
        <v>0</v>
      </c>
      <c r="AV843">
        <v>0</v>
      </c>
      <c r="AW843">
        <v>0</v>
      </c>
      <c r="AX843">
        <v>0</v>
      </c>
      <c r="AY843">
        <v>0</v>
      </c>
      <c r="AZ843">
        <v>0</v>
      </c>
      <c r="BA843">
        <v>114200000</v>
      </c>
      <c r="BB843" t="s">
        <v>3796</v>
      </c>
      <c r="BC843" t="s">
        <v>3797</v>
      </c>
      <c r="BD843" t="s">
        <v>3808</v>
      </c>
      <c r="BE843" t="s">
        <v>5849</v>
      </c>
      <c r="BF843" t="s">
        <v>3811</v>
      </c>
      <c r="BG843" t="s">
        <v>3810</v>
      </c>
      <c r="BH843" t="s">
        <v>523</v>
      </c>
      <c r="BI843" t="s">
        <v>565</v>
      </c>
      <c r="BJ843" t="s">
        <v>549</v>
      </c>
      <c r="BK843" t="s">
        <v>3780</v>
      </c>
      <c r="BL843" t="s">
        <v>6026</v>
      </c>
      <c r="BM843" t="s">
        <v>3881</v>
      </c>
      <c r="BN843" t="s">
        <v>4409</v>
      </c>
      <c r="BO843" t="s">
        <v>4950</v>
      </c>
      <c r="BP843" s="440" t="str">
        <f t="shared" si="13"/>
        <v>WA.2378.CAN.001.301.A.532111</v>
      </c>
    </row>
    <row r="844" spans="1:68">
      <c r="A844" t="s">
        <v>5010</v>
      </c>
      <c r="B844" t="s">
        <v>4936</v>
      </c>
      <c r="C844" t="s">
        <v>4937</v>
      </c>
      <c r="D844" t="s">
        <v>3795</v>
      </c>
      <c r="E844" t="s">
        <v>197</v>
      </c>
      <c r="F844" t="s">
        <v>3807</v>
      </c>
      <c r="G844" t="s">
        <v>799</v>
      </c>
      <c r="H844" t="s">
        <v>4938</v>
      </c>
      <c r="I844">
        <v>1</v>
      </c>
      <c r="J844" t="s">
        <v>501</v>
      </c>
      <c r="K844">
        <v>1</v>
      </c>
      <c r="L844" t="s">
        <v>812</v>
      </c>
      <c r="M844" t="s">
        <v>8</v>
      </c>
      <c r="N844" t="s">
        <v>815</v>
      </c>
      <c r="O844" t="s">
        <v>521</v>
      </c>
      <c r="P844" t="s">
        <v>8</v>
      </c>
      <c r="Q844" t="s">
        <v>4570</v>
      </c>
      <c r="R844" t="s">
        <v>4940</v>
      </c>
      <c r="S844" t="s">
        <v>195</v>
      </c>
      <c r="T844" t="s">
        <v>4570</v>
      </c>
      <c r="U844" t="s">
        <v>4570</v>
      </c>
      <c r="V844" t="s">
        <v>4496</v>
      </c>
      <c r="W844" t="s">
        <v>4570</v>
      </c>
      <c r="X844" t="s">
        <v>6025</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5011</v>
      </c>
      <c r="AP844">
        <v>0</v>
      </c>
      <c r="AQ844">
        <v>0</v>
      </c>
      <c r="AR844">
        <v>0</v>
      </c>
      <c r="AS844">
        <v>0</v>
      </c>
      <c r="AT844">
        <v>0</v>
      </c>
      <c r="AU844">
        <v>0</v>
      </c>
      <c r="AV844">
        <v>0</v>
      </c>
      <c r="AW844">
        <v>0</v>
      </c>
      <c r="AX844">
        <v>0</v>
      </c>
      <c r="AY844">
        <v>0</v>
      </c>
      <c r="AZ844">
        <v>0</v>
      </c>
      <c r="BA844">
        <v>114200000</v>
      </c>
      <c r="BB844" t="s">
        <v>3796</v>
      </c>
      <c r="BC844" t="s">
        <v>3797</v>
      </c>
      <c r="BD844" t="s">
        <v>3808</v>
      </c>
      <c r="BE844" t="s">
        <v>5849</v>
      </c>
      <c r="BF844" t="s">
        <v>3811</v>
      </c>
      <c r="BG844" t="s">
        <v>3810</v>
      </c>
      <c r="BH844" t="s">
        <v>523</v>
      </c>
      <c r="BI844" t="s">
        <v>565</v>
      </c>
      <c r="BJ844" t="s">
        <v>549</v>
      </c>
      <c r="BK844" t="s">
        <v>3780</v>
      </c>
      <c r="BL844" t="s">
        <v>6026</v>
      </c>
      <c r="BM844" t="s">
        <v>3881</v>
      </c>
      <c r="BN844" t="s">
        <v>4409</v>
      </c>
      <c r="BO844" t="s">
        <v>4950</v>
      </c>
      <c r="BP844" s="440" t="str">
        <f t="shared" si="13"/>
        <v>WA.2378.CAN.001.301.A.532111</v>
      </c>
    </row>
    <row r="845" spans="1:68">
      <c r="A845" t="s">
        <v>4935</v>
      </c>
      <c r="B845" t="s">
        <v>4936</v>
      </c>
      <c r="C845" t="s">
        <v>4937</v>
      </c>
      <c r="D845" t="s">
        <v>3795</v>
      </c>
      <c r="E845" t="s">
        <v>197</v>
      </c>
      <c r="F845" t="s">
        <v>3837</v>
      </c>
      <c r="G845" t="s">
        <v>2248</v>
      </c>
      <c r="H845" t="s">
        <v>4938</v>
      </c>
      <c r="I845">
        <v>2</v>
      </c>
      <c r="J845" t="s">
        <v>5853</v>
      </c>
      <c r="K845">
        <v>1</v>
      </c>
      <c r="L845" t="s">
        <v>812</v>
      </c>
      <c r="M845" t="s">
        <v>8</v>
      </c>
      <c r="N845" t="s">
        <v>2271</v>
      </c>
      <c r="O845" t="s">
        <v>521</v>
      </c>
      <c r="P845" t="s">
        <v>8</v>
      </c>
      <c r="Q845" t="s">
        <v>4570</v>
      </c>
      <c r="R845" t="s">
        <v>4940</v>
      </c>
      <c r="S845" t="s">
        <v>195</v>
      </c>
      <c r="T845" t="s">
        <v>4570</v>
      </c>
      <c r="U845" t="s">
        <v>4570</v>
      </c>
      <c r="V845" t="s">
        <v>4496</v>
      </c>
      <c r="W845" t="s">
        <v>4570</v>
      </c>
      <c r="X845" t="s">
        <v>6027</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4943</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6028</v>
      </c>
      <c r="BM845" t="s">
        <v>3881</v>
      </c>
      <c r="BN845" t="s">
        <v>4409</v>
      </c>
      <c r="BO845" t="s">
        <v>4950</v>
      </c>
      <c r="BP845" s="440" t="str">
        <f t="shared" si="13"/>
        <v>WA.2378.EBB.951.301.A.532111</v>
      </c>
    </row>
    <row r="846" spans="1:68">
      <c r="A846" t="s">
        <v>5010</v>
      </c>
      <c r="B846" t="s">
        <v>4936</v>
      </c>
      <c r="C846" t="s">
        <v>4937</v>
      </c>
      <c r="D846" t="s">
        <v>3795</v>
      </c>
      <c r="E846" t="s">
        <v>197</v>
      </c>
      <c r="F846" t="s">
        <v>3837</v>
      </c>
      <c r="G846" t="s">
        <v>2248</v>
      </c>
      <c r="H846" t="s">
        <v>4938</v>
      </c>
      <c r="I846">
        <v>2</v>
      </c>
      <c r="J846" t="s">
        <v>5853</v>
      </c>
      <c r="K846">
        <v>1</v>
      </c>
      <c r="L846" t="s">
        <v>812</v>
      </c>
      <c r="M846" t="s">
        <v>8</v>
      </c>
      <c r="N846" t="s">
        <v>2271</v>
      </c>
      <c r="O846" t="s">
        <v>521</v>
      </c>
      <c r="P846" t="s">
        <v>8</v>
      </c>
      <c r="Q846" t="s">
        <v>4570</v>
      </c>
      <c r="R846" t="s">
        <v>4940</v>
      </c>
      <c r="S846" t="s">
        <v>195</v>
      </c>
      <c r="T846" t="s">
        <v>4570</v>
      </c>
      <c r="U846" t="s">
        <v>4570</v>
      </c>
      <c r="V846" t="s">
        <v>4496</v>
      </c>
      <c r="W846" t="s">
        <v>4570</v>
      </c>
      <c r="X846" t="s">
        <v>6027</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5011</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6028</v>
      </c>
      <c r="BM846" t="s">
        <v>3881</v>
      </c>
      <c r="BN846" t="s">
        <v>4409</v>
      </c>
      <c r="BO846" t="s">
        <v>4950</v>
      </c>
      <c r="BP846" s="440" t="str">
        <f t="shared" si="13"/>
        <v>WA.2378.EBB.951.301.A.532111</v>
      </c>
    </row>
    <row r="847" spans="1:68">
      <c r="A847" t="s">
        <v>4935</v>
      </c>
      <c r="B847" t="s">
        <v>4936</v>
      </c>
      <c r="C847" t="s">
        <v>4937</v>
      </c>
      <c r="D847" t="s">
        <v>3795</v>
      </c>
      <c r="E847" t="s">
        <v>198</v>
      </c>
      <c r="F847" t="s">
        <v>3861</v>
      </c>
      <c r="G847" t="s">
        <v>3453</v>
      </c>
      <c r="H847" t="s">
        <v>4938</v>
      </c>
      <c r="I847">
        <v>235</v>
      </c>
      <c r="J847" t="s">
        <v>5931</v>
      </c>
      <c r="K847">
        <v>235</v>
      </c>
      <c r="L847" t="s">
        <v>812</v>
      </c>
      <c r="M847" t="s">
        <v>509</v>
      </c>
      <c r="N847" t="s">
        <v>192</v>
      </c>
      <c r="O847" t="s">
        <v>1129</v>
      </c>
      <c r="P847" t="s">
        <v>8</v>
      </c>
      <c r="Q847" t="s">
        <v>4570</v>
      </c>
      <c r="R847" t="s">
        <v>4940</v>
      </c>
      <c r="S847" t="s">
        <v>195</v>
      </c>
      <c r="T847" t="s">
        <v>4570</v>
      </c>
      <c r="U847" t="s">
        <v>4570</v>
      </c>
      <c r="V847" t="s">
        <v>4496</v>
      </c>
      <c r="W847" t="s">
        <v>4570</v>
      </c>
      <c r="X847" t="s">
        <v>6029</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4943</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5933</v>
      </c>
      <c r="BE847" t="s">
        <v>3863</v>
      </c>
      <c r="BF847" t="s">
        <v>3864</v>
      </c>
      <c r="BG847" t="s">
        <v>3868</v>
      </c>
      <c r="BH847" t="s">
        <v>523</v>
      </c>
      <c r="BI847" t="s">
        <v>532</v>
      </c>
      <c r="BJ847" t="s">
        <v>533</v>
      </c>
      <c r="BK847" t="s">
        <v>3870</v>
      </c>
      <c r="BL847" t="s">
        <v>6030</v>
      </c>
      <c r="BM847" t="s">
        <v>4949</v>
      </c>
      <c r="BN847" t="s">
        <v>5186</v>
      </c>
      <c r="BO847" t="s">
        <v>4950</v>
      </c>
      <c r="BP847" s="440" t="str">
        <f t="shared" si="13"/>
        <v>WA.4345.EBC.996.301.C.524211</v>
      </c>
    </row>
    <row r="848" spans="1:68">
      <c r="A848" t="s">
        <v>5010</v>
      </c>
      <c r="B848" t="s">
        <v>4936</v>
      </c>
      <c r="C848" t="s">
        <v>4937</v>
      </c>
      <c r="D848" t="s">
        <v>3795</v>
      </c>
      <c r="E848" t="s">
        <v>198</v>
      </c>
      <c r="F848" t="s">
        <v>3861</v>
      </c>
      <c r="G848" t="s">
        <v>3453</v>
      </c>
      <c r="H848" t="s">
        <v>4938</v>
      </c>
      <c r="I848">
        <v>235</v>
      </c>
      <c r="J848" t="s">
        <v>5931</v>
      </c>
      <c r="K848">
        <v>235</v>
      </c>
      <c r="L848" t="s">
        <v>812</v>
      </c>
      <c r="M848" t="s">
        <v>509</v>
      </c>
      <c r="N848" t="s">
        <v>192</v>
      </c>
      <c r="O848" t="s">
        <v>1129</v>
      </c>
      <c r="P848" t="s">
        <v>8</v>
      </c>
      <c r="Q848" t="s">
        <v>4570</v>
      </c>
      <c r="R848" t="s">
        <v>4940</v>
      </c>
      <c r="S848" t="s">
        <v>195</v>
      </c>
      <c r="T848" t="s">
        <v>4570</v>
      </c>
      <c r="U848" t="s">
        <v>4570</v>
      </c>
      <c r="V848" t="s">
        <v>4496</v>
      </c>
      <c r="W848" t="s">
        <v>4570</v>
      </c>
      <c r="X848" t="s">
        <v>6029</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5011</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5933</v>
      </c>
      <c r="BE848" t="s">
        <v>3863</v>
      </c>
      <c r="BF848" t="s">
        <v>3864</v>
      </c>
      <c r="BG848" t="s">
        <v>3868</v>
      </c>
      <c r="BH848" t="s">
        <v>523</v>
      </c>
      <c r="BI848" t="s">
        <v>532</v>
      </c>
      <c r="BJ848" t="s">
        <v>533</v>
      </c>
      <c r="BK848" t="s">
        <v>3870</v>
      </c>
      <c r="BL848" t="s">
        <v>6030</v>
      </c>
      <c r="BM848" t="s">
        <v>4949</v>
      </c>
      <c r="BN848" t="s">
        <v>5186</v>
      </c>
      <c r="BO848" t="s">
        <v>4950</v>
      </c>
      <c r="BP848" s="440" t="str">
        <f t="shared" si="13"/>
        <v>WA.4345.EBC.996.301.C.524211</v>
      </c>
    </row>
    <row r="849" spans="1:68">
      <c r="A849" t="s">
        <v>4935</v>
      </c>
      <c r="B849" t="s">
        <v>4936</v>
      </c>
      <c r="C849" t="s">
        <v>4937</v>
      </c>
      <c r="D849" t="s">
        <v>3795</v>
      </c>
      <c r="E849" t="s">
        <v>197</v>
      </c>
      <c r="F849" t="s">
        <v>3812</v>
      </c>
      <c r="G849" t="s">
        <v>820</v>
      </c>
      <c r="H849" t="s">
        <v>4938</v>
      </c>
      <c r="I849">
        <v>9</v>
      </c>
      <c r="J849" t="s">
        <v>4959</v>
      </c>
      <c r="K849">
        <v>2</v>
      </c>
      <c r="L849" t="s">
        <v>805</v>
      </c>
      <c r="M849" t="s">
        <v>508</v>
      </c>
      <c r="N849" t="s">
        <v>6031</v>
      </c>
      <c r="O849" t="s">
        <v>503</v>
      </c>
      <c r="P849" t="s">
        <v>8</v>
      </c>
      <c r="Q849" t="s">
        <v>4570</v>
      </c>
      <c r="R849" t="s">
        <v>4940</v>
      </c>
      <c r="S849" t="s">
        <v>195</v>
      </c>
      <c r="T849" t="s">
        <v>4570</v>
      </c>
      <c r="U849" t="s">
        <v>4570</v>
      </c>
      <c r="V849" t="s">
        <v>4496</v>
      </c>
      <c r="W849" t="s">
        <v>4570</v>
      </c>
      <c r="X849" t="s">
        <v>6032</v>
      </c>
      <c r="Y849" t="s">
        <v>5687</v>
      </c>
      <c r="Z849" t="s">
        <v>8</v>
      </c>
      <c r="AA849">
        <v>0</v>
      </c>
      <c r="AB849" t="s">
        <v>195</v>
      </c>
      <c r="AC849">
        <v>0</v>
      </c>
      <c r="AD849" t="s">
        <v>195</v>
      </c>
      <c r="AE849">
        <v>0</v>
      </c>
      <c r="AF849" t="s">
        <v>195</v>
      </c>
      <c r="AG849">
        <v>0</v>
      </c>
      <c r="AH849" t="s">
        <v>195</v>
      </c>
      <c r="AI849">
        <v>10</v>
      </c>
      <c r="AJ849" t="s">
        <v>106</v>
      </c>
      <c r="AK849">
        <v>10000000</v>
      </c>
      <c r="AL849">
        <v>100000000</v>
      </c>
      <c r="AM849" t="s">
        <v>5417</v>
      </c>
      <c r="AN849">
        <v>100000000</v>
      </c>
      <c r="AO849" t="s">
        <v>4943</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4962</v>
      </c>
      <c r="BG849" t="s">
        <v>6033</v>
      </c>
      <c r="BH849" t="s">
        <v>4947</v>
      </c>
      <c r="BI849" t="s">
        <v>195</v>
      </c>
      <c r="BJ849" t="s">
        <v>195</v>
      </c>
      <c r="BK849" t="s">
        <v>3773</v>
      </c>
      <c r="BL849" t="s">
        <v>5688</v>
      </c>
      <c r="BM849" t="s">
        <v>4949</v>
      </c>
      <c r="BN849" t="s">
        <v>7</v>
      </c>
      <c r="BO849" t="s">
        <v>4950</v>
      </c>
      <c r="BP849" s="440" t="str">
        <f t="shared" si="13"/>
        <v>WA.2378.EBA.958.101.B.521211</v>
      </c>
    </row>
    <row r="850" spans="1:68">
      <c r="A850" t="s">
        <v>4935</v>
      </c>
      <c r="B850" t="s">
        <v>4936</v>
      </c>
      <c r="C850" t="s">
        <v>4937</v>
      </c>
      <c r="D850" t="s">
        <v>3795</v>
      </c>
      <c r="E850" t="s">
        <v>197</v>
      </c>
      <c r="F850" t="s">
        <v>3812</v>
      </c>
      <c r="G850" t="s">
        <v>820</v>
      </c>
      <c r="H850" t="s">
        <v>4938</v>
      </c>
      <c r="I850">
        <v>9</v>
      </c>
      <c r="J850" t="s">
        <v>4994</v>
      </c>
      <c r="K850">
        <v>2</v>
      </c>
      <c r="L850" t="s">
        <v>805</v>
      </c>
      <c r="M850" t="s">
        <v>509</v>
      </c>
      <c r="N850" t="s">
        <v>6034</v>
      </c>
      <c r="O850" t="s">
        <v>503</v>
      </c>
      <c r="P850" t="s">
        <v>8</v>
      </c>
      <c r="Q850" t="s">
        <v>4570</v>
      </c>
      <c r="R850" t="s">
        <v>4940</v>
      </c>
      <c r="S850" t="s">
        <v>195</v>
      </c>
      <c r="T850" t="s">
        <v>4570</v>
      </c>
      <c r="U850" t="s">
        <v>4570</v>
      </c>
      <c r="V850" t="s">
        <v>4496</v>
      </c>
      <c r="W850" t="s">
        <v>4570</v>
      </c>
      <c r="X850" t="s">
        <v>6035</v>
      </c>
      <c r="Y850" t="s">
        <v>6036</v>
      </c>
      <c r="Z850" t="s">
        <v>8</v>
      </c>
      <c r="AA850">
        <v>0</v>
      </c>
      <c r="AB850" t="s">
        <v>195</v>
      </c>
      <c r="AC850">
        <v>0</v>
      </c>
      <c r="AD850" t="s">
        <v>195</v>
      </c>
      <c r="AE850">
        <v>0</v>
      </c>
      <c r="AF850" t="s">
        <v>195</v>
      </c>
      <c r="AG850">
        <v>0</v>
      </c>
      <c r="AH850" t="s">
        <v>195</v>
      </c>
      <c r="AI850">
        <v>1</v>
      </c>
      <c r="AJ850" t="s">
        <v>106</v>
      </c>
      <c r="AK850">
        <v>2000000</v>
      </c>
      <c r="AL850">
        <v>2000000</v>
      </c>
      <c r="AM850" t="s">
        <v>5417</v>
      </c>
      <c r="AN850">
        <v>2000000</v>
      </c>
      <c r="AO850" t="s">
        <v>4943</v>
      </c>
      <c r="AP850">
        <v>0</v>
      </c>
      <c r="AQ850">
        <v>0</v>
      </c>
      <c r="AR850">
        <v>0</v>
      </c>
      <c r="AS850">
        <v>0</v>
      </c>
      <c r="AT850">
        <v>0</v>
      </c>
      <c r="AU850">
        <v>0</v>
      </c>
      <c r="AV850">
        <v>0</v>
      </c>
      <c r="AW850">
        <v>0</v>
      </c>
      <c r="AX850">
        <v>0</v>
      </c>
      <c r="AY850">
        <v>0</v>
      </c>
      <c r="AZ850">
        <v>0</v>
      </c>
      <c r="BA850">
        <v>2000000</v>
      </c>
      <c r="BB850" t="s">
        <v>3796</v>
      </c>
      <c r="BC850" t="s">
        <v>3797</v>
      </c>
      <c r="BD850" t="s">
        <v>3813</v>
      </c>
      <c r="BE850" t="s">
        <v>4997</v>
      </c>
      <c r="BF850" t="s">
        <v>4998</v>
      </c>
      <c r="BG850" t="s">
        <v>6037</v>
      </c>
      <c r="BH850" t="s">
        <v>4947</v>
      </c>
      <c r="BI850" t="s">
        <v>195</v>
      </c>
      <c r="BJ850" t="s">
        <v>195</v>
      </c>
      <c r="BK850" t="s">
        <v>3773</v>
      </c>
      <c r="BL850" t="s">
        <v>6038</v>
      </c>
      <c r="BM850" t="s">
        <v>4949</v>
      </c>
      <c r="BN850" t="s">
        <v>7</v>
      </c>
      <c r="BO850" t="s">
        <v>4950</v>
      </c>
      <c r="BP850" s="440" t="str">
        <f t="shared" si="13"/>
        <v>WA.2378.EBA.963.101.C.521211</v>
      </c>
    </row>
    <row r="851" spans="1:68">
      <c r="A851" t="s">
        <v>4935</v>
      </c>
      <c r="B851" t="s">
        <v>4936</v>
      </c>
      <c r="C851" t="s">
        <v>4937</v>
      </c>
      <c r="D851" t="s">
        <v>3795</v>
      </c>
      <c r="E851" t="s">
        <v>197</v>
      </c>
      <c r="F851" t="s">
        <v>3812</v>
      </c>
      <c r="G851" t="s">
        <v>820</v>
      </c>
      <c r="H851" t="s">
        <v>4938</v>
      </c>
      <c r="I851">
        <v>9</v>
      </c>
      <c r="J851" t="s">
        <v>4994</v>
      </c>
      <c r="K851">
        <v>2</v>
      </c>
      <c r="L851" t="s">
        <v>805</v>
      </c>
      <c r="M851" t="s">
        <v>509</v>
      </c>
      <c r="N851" t="s">
        <v>6034</v>
      </c>
      <c r="O851" t="s">
        <v>503</v>
      </c>
      <c r="P851" t="s">
        <v>8</v>
      </c>
      <c r="Q851" t="s">
        <v>4570</v>
      </c>
      <c r="R851" t="s">
        <v>4940</v>
      </c>
      <c r="S851" t="s">
        <v>195</v>
      </c>
      <c r="T851" t="s">
        <v>4570</v>
      </c>
      <c r="U851" t="s">
        <v>4570</v>
      </c>
      <c r="V851" t="s">
        <v>4951</v>
      </c>
      <c r="W851" t="s">
        <v>4496</v>
      </c>
      <c r="X851" t="s">
        <v>6039</v>
      </c>
      <c r="Y851" t="s">
        <v>6040</v>
      </c>
      <c r="Z851" t="s">
        <v>8</v>
      </c>
      <c r="AA851">
        <v>0</v>
      </c>
      <c r="AB851" t="s">
        <v>195</v>
      </c>
      <c r="AC851">
        <v>0</v>
      </c>
      <c r="AD851" t="s">
        <v>195</v>
      </c>
      <c r="AE851">
        <v>0</v>
      </c>
      <c r="AF851" t="s">
        <v>195</v>
      </c>
      <c r="AG851">
        <v>0</v>
      </c>
      <c r="AH851" t="s">
        <v>195</v>
      </c>
      <c r="AI851">
        <v>1</v>
      </c>
      <c r="AJ851" t="s">
        <v>106</v>
      </c>
      <c r="AK851">
        <v>2500000</v>
      </c>
      <c r="AL851">
        <v>2500000</v>
      </c>
      <c r="AM851" t="s">
        <v>5417</v>
      </c>
      <c r="AN851">
        <v>2500000</v>
      </c>
      <c r="AO851" t="s">
        <v>4943</v>
      </c>
      <c r="AP851">
        <v>0</v>
      </c>
      <c r="AQ851">
        <v>0</v>
      </c>
      <c r="AR851">
        <v>0</v>
      </c>
      <c r="AS851">
        <v>0</v>
      </c>
      <c r="AT851">
        <v>0</v>
      </c>
      <c r="AU851">
        <v>0</v>
      </c>
      <c r="AV851">
        <v>0</v>
      </c>
      <c r="AW851">
        <v>0</v>
      </c>
      <c r="AX851">
        <v>0</v>
      </c>
      <c r="AY851">
        <v>0</v>
      </c>
      <c r="AZ851">
        <v>0</v>
      </c>
      <c r="BA851">
        <v>2500000</v>
      </c>
      <c r="BB851" t="s">
        <v>3796</v>
      </c>
      <c r="BC851" t="s">
        <v>3797</v>
      </c>
      <c r="BD851" t="s">
        <v>3813</v>
      </c>
      <c r="BE851" t="s">
        <v>4997</v>
      </c>
      <c r="BF851" t="s">
        <v>4998</v>
      </c>
      <c r="BG851" t="s">
        <v>6037</v>
      </c>
      <c r="BH851" t="s">
        <v>4947</v>
      </c>
      <c r="BI851" t="s">
        <v>195</v>
      </c>
      <c r="BJ851" t="s">
        <v>195</v>
      </c>
      <c r="BK851" t="s">
        <v>3773</v>
      </c>
      <c r="BL851" t="s">
        <v>6041</v>
      </c>
      <c r="BM851" t="s">
        <v>4949</v>
      </c>
      <c r="BN851" t="s">
        <v>7</v>
      </c>
      <c r="BO851" t="s">
        <v>4950</v>
      </c>
      <c r="BP851" s="440" t="str">
        <f t="shared" si="13"/>
        <v>WA.2378.EBA.963.101.C.521211</v>
      </c>
    </row>
    <row r="852" spans="1:68">
      <c r="A852" t="s">
        <v>4935</v>
      </c>
      <c r="B852" t="s">
        <v>4936</v>
      </c>
      <c r="C852" t="s">
        <v>4937</v>
      </c>
      <c r="D852" t="s">
        <v>3795</v>
      </c>
      <c r="E852" t="s">
        <v>197</v>
      </c>
      <c r="F852" t="s">
        <v>3812</v>
      </c>
      <c r="G852" t="s">
        <v>820</v>
      </c>
      <c r="H852" t="s">
        <v>4938</v>
      </c>
      <c r="I852">
        <v>9</v>
      </c>
      <c r="J852" t="s">
        <v>4994</v>
      </c>
      <c r="K852">
        <v>2</v>
      </c>
      <c r="L852" t="s">
        <v>805</v>
      </c>
      <c r="M852" t="s">
        <v>509</v>
      </c>
      <c r="N852" t="s">
        <v>6034</v>
      </c>
      <c r="O852" t="s">
        <v>503</v>
      </c>
      <c r="P852" t="s">
        <v>8</v>
      </c>
      <c r="Q852" t="s">
        <v>4570</v>
      </c>
      <c r="R852" t="s">
        <v>4940</v>
      </c>
      <c r="S852" t="s">
        <v>195</v>
      </c>
      <c r="T852" t="s">
        <v>4570</v>
      </c>
      <c r="U852" t="s">
        <v>4570</v>
      </c>
      <c r="V852" t="s">
        <v>5001</v>
      </c>
      <c r="W852" t="s">
        <v>4951</v>
      </c>
      <c r="X852" t="s">
        <v>6042</v>
      </c>
      <c r="Y852" t="s">
        <v>4483</v>
      </c>
      <c r="Z852" t="s">
        <v>8</v>
      </c>
      <c r="AA852">
        <v>0</v>
      </c>
      <c r="AB852" t="s">
        <v>195</v>
      </c>
      <c r="AC852">
        <v>0</v>
      </c>
      <c r="AD852" t="s">
        <v>195</v>
      </c>
      <c r="AE852">
        <v>0</v>
      </c>
      <c r="AF852" t="s">
        <v>195</v>
      </c>
      <c r="AG852">
        <v>0</v>
      </c>
      <c r="AH852" t="s">
        <v>195</v>
      </c>
      <c r="AI852">
        <v>1</v>
      </c>
      <c r="AJ852" t="s">
        <v>106</v>
      </c>
      <c r="AK852">
        <v>2500000</v>
      </c>
      <c r="AL852">
        <v>2500000</v>
      </c>
      <c r="AM852" t="s">
        <v>5417</v>
      </c>
      <c r="AN852">
        <v>2500000</v>
      </c>
      <c r="AO852" t="s">
        <v>4943</v>
      </c>
      <c r="AP852">
        <v>0</v>
      </c>
      <c r="AQ852">
        <v>0</v>
      </c>
      <c r="AR852">
        <v>0</v>
      </c>
      <c r="AS852">
        <v>0</v>
      </c>
      <c r="AT852">
        <v>0</v>
      </c>
      <c r="AU852">
        <v>0</v>
      </c>
      <c r="AV852">
        <v>0</v>
      </c>
      <c r="AW852">
        <v>0</v>
      </c>
      <c r="AX852">
        <v>0</v>
      </c>
      <c r="AY852">
        <v>0</v>
      </c>
      <c r="AZ852">
        <v>0</v>
      </c>
      <c r="BA852">
        <v>2500000</v>
      </c>
      <c r="BB852" t="s">
        <v>3796</v>
      </c>
      <c r="BC852" t="s">
        <v>3797</v>
      </c>
      <c r="BD852" t="s">
        <v>3813</v>
      </c>
      <c r="BE852" t="s">
        <v>4997</v>
      </c>
      <c r="BF852" t="s">
        <v>4998</v>
      </c>
      <c r="BG852" t="s">
        <v>6037</v>
      </c>
      <c r="BH852" t="s">
        <v>4947</v>
      </c>
      <c r="BI852" t="s">
        <v>195</v>
      </c>
      <c r="BJ852" t="s">
        <v>195</v>
      </c>
      <c r="BK852" t="s">
        <v>3773</v>
      </c>
      <c r="BL852" t="s">
        <v>5887</v>
      </c>
      <c r="BM852" t="s">
        <v>4949</v>
      </c>
      <c r="BN852" t="s">
        <v>7</v>
      </c>
      <c r="BO852" t="s">
        <v>4950</v>
      </c>
      <c r="BP852" s="440" t="str">
        <f t="shared" si="13"/>
        <v>WA.2378.EBA.963.101.C.521211</v>
      </c>
    </row>
    <row r="853" spans="1:68">
      <c r="A853" t="s">
        <v>5010</v>
      </c>
      <c r="B853" t="s">
        <v>4936</v>
      </c>
      <c r="C853" t="s">
        <v>4937</v>
      </c>
      <c r="D853" t="s">
        <v>3795</v>
      </c>
      <c r="E853" t="s">
        <v>197</v>
      </c>
      <c r="F853" t="s">
        <v>3812</v>
      </c>
      <c r="G853" t="s">
        <v>820</v>
      </c>
      <c r="H853" t="s">
        <v>4938</v>
      </c>
      <c r="I853">
        <v>9</v>
      </c>
      <c r="J853" t="s">
        <v>4994</v>
      </c>
      <c r="K853">
        <v>2</v>
      </c>
      <c r="L853" t="s">
        <v>805</v>
      </c>
      <c r="M853" t="s">
        <v>509</v>
      </c>
      <c r="N853" t="s">
        <v>6034</v>
      </c>
      <c r="O853" t="s">
        <v>503</v>
      </c>
      <c r="P853" t="s">
        <v>8</v>
      </c>
      <c r="Q853" t="s">
        <v>4570</v>
      </c>
      <c r="R853" t="s">
        <v>4940</v>
      </c>
      <c r="S853" t="s">
        <v>195</v>
      </c>
      <c r="T853" t="s">
        <v>4570</v>
      </c>
      <c r="U853" t="s">
        <v>4570</v>
      </c>
      <c r="V853" t="s">
        <v>4496</v>
      </c>
      <c r="W853" t="s">
        <v>4570</v>
      </c>
      <c r="X853" t="s">
        <v>6035</v>
      </c>
      <c r="Y853" t="s">
        <v>6036</v>
      </c>
      <c r="Z853" t="s">
        <v>8</v>
      </c>
      <c r="AA853">
        <v>0</v>
      </c>
      <c r="AB853" t="s">
        <v>195</v>
      </c>
      <c r="AC853">
        <v>0</v>
      </c>
      <c r="AD853" t="s">
        <v>195</v>
      </c>
      <c r="AE853">
        <v>0</v>
      </c>
      <c r="AF853" t="s">
        <v>195</v>
      </c>
      <c r="AG853">
        <v>0</v>
      </c>
      <c r="AH853" t="s">
        <v>195</v>
      </c>
      <c r="AI853">
        <v>1</v>
      </c>
      <c r="AJ853" t="s">
        <v>106</v>
      </c>
      <c r="AK853">
        <v>2000000</v>
      </c>
      <c r="AL853">
        <v>2000000</v>
      </c>
      <c r="AM853" t="s">
        <v>5417</v>
      </c>
      <c r="AN853">
        <v>2000000</v>
      </c>
      <c r="AO853" t="s">
        <v>5011</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4997</v>
      </c>
      <c r="BF853" t="s">
        <v>4998</v>
      </c>
      <c r="BG853" t="s">
        <v>6037</v>
      </c>
      <c r="BH853" t="s">
        <v>4947</v>
      </c>
      <c r="BI853" t="s">
        <v>195</v>
      </c>
      <c r="BJ853" t="s">
        <v>195</v>
      </c>
      <c r="BK853" t="s">
        <v>3773</v>
      </c>
      <c r="BL853" t="s">
        <v>6038</v>
      </c>
      <c r="BM853" t="s">
        <v>4949</v>
      </c>
      <c r="BN853" t="s">
        <v>7</v>
      </c>
      <c r="BO853" t="s">
        <v>4950</v>
      </c>
      <c r="BP853" s="440" t="str">
        <f t="shared" si="13"/>
        <v>WA.2378.EBA.963.101.C.521211</v>
      </c>
    </row>
    <row r="854" spans="1:68">
      <c r="A854" t="s">
        <v>5010</v>
      </c>
      <c r="B854" t="s">
        <v>4936</v>
      </c>
      <c r="C854" t="s">
        <v>4937</v>
      </c>
      <c r="D854" t="s">
        <v>3795</v>
      </c>
      <c r="E854" t="s">
        <v>197</v>
      </c>
      <c r="F854" t="s">
        <v>3812</v>
      </c>
      <c r="G854" t="s">
        <v>820</v>
      </c>
      <c r="H854" t="s">
        <v>4938</v>
      </c>
      <c r="I854">
        <v>9</v>
      </c>
      <c r="J854" t="s">
        <v>4994</v>
      </c>
      <c r="K854">
        <v>2</v>
      </c>
      <c r="L854" t="s">
        <v>805</v>
      </c>
      <c r="M854" t="s">
        <v>509</v>
      </c>
      <c r="N854" t="s">
        <v>6034</v>
      </c>
      <c r="O854" t="s">
        <v>503</v>
      </c>
      <c r="P854" t="s">
        <v>8</v>
      </c>
      <c r="Q854" t="s">
        <v>4570</v>
      </c>
      <c r="R854" t="s">
        <v>4940</v>
      </c>
      <c r="S854" t="s">
        <v>195</v>
      </c>
      <c r="T854" t="s">
        <v>4570</v>
      </c>
      <c r="U854" t="s">
        <v>4570</v>
      </c>
      <c r="V854" t="s">
        <v>4951</v>
      </c>
      <c r="W854" t="s">
        <v>4496</v>
      </c>
      <c r="X854" t="s">
        <v>6039</v>
      </c>
      <c r="Y854" t="s">
        <v>6040</v>
      </c>
      <c r="Z854" t="s">
        <v>8</v>
      </c>
      <c r="AA854">
        <v>0</v>
      </c>
      <c r="AB854" t="s">
        <v>195</v>
      </c>
      <c r="AC854">
        <v>0</v>
      </c>
      <c r="AD854" t="s">
        <v>195</v>
      </c>
      <c r="AE854">
        <v>0</v>
      </c>
      <c r="AF854" t="s">
        <v>195</v>
      </c>
      <c r="AG854">
        <v>0</v>
      </c>
      <c r="AH854" t="s">
        <v>195</v>
      </c>
      <c r="AI854">
        <v>1</v>
      </c>
      <c r="AJ854" t="s">
        <v>106</v>
      </c>
      <c r="AK854">
        <v>2500000</v>
      </c>
      <c r="AL854">
        <v>2500000</v>
      </c>
      <c r="AM854" t="s">
        <v>5417</v>
      </c>
      <c r="AN854">
        <v>2500000</v>
      </c>
      <c r="AO854" t="s">
        <v>5011</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4997</v>
      </c>
      <c r="BF854" t="s">
        <v>4998</v>
      </c>
      <c r="BG854" t="s">
        <v>6037</v>
      </c>
      <c r="BH854" t="s">
        <v>4947</v>
      </c>
      <c r="BI854" t="s">
        <v>195</v>
      </c>
      <c r="BJ854" t="s">
        <v>195</v>
      </c>
      <c r="BK854" t="s">
        <v>3773</v>
      </c>
      <c r="BL854" t="s">
        <v>6041</v>
      </c>
      <c r="BM854" t="s">
        <v>4949</v>
      </c>
      <c r="BN854" t="s">
        <v>7</v>
      </c>
      <c r="BO854" t="s">
        <v>4950</v>
      </c>
      <c r="BP854" s="440" t="str">
        <f t="shared" si="13"/>
        <v>WA.2378.EBA.963.101.C.521211</v>
      </c>
    </row>
    <row r="855" spans="1:68">
      <c r="A855" t="s">
        <v>5010</v>
      </c>
      <c r="B855" t="s">
        <v>4936</v>
      </c>
      <c r="C855" t="s">
        <v>4937</v>
      </c>
      <c r="D855" t="s">
        <v>3795</v>
      </c>
      <c r="E855" t="s">
        <v>197</v>
      </c>
      <c r="F855" t="s">
        <v>3812</v>
      </c>
      <c r="G855" t="s">
        <v>820</v>
      </c>
      <c r="H855" t="s">
        <v>4938</v>
      </c>
      <c r="I855">
        <v>9</v>
      </c>
      <c r="J855" t="s">
        <v>4994</v>
      </c>
      <c r="K855">
        <v>2</v>
      </c>
      <c r="L855" t="s">
        <v>805</v>
      </c>
      <c r="M855" t="s">
        <v>509</v>
      </c>
      <c r="N855" t="s">
        <v>6034</v>
      </c>
      <c r="O855" t="s">
        <v>503</v>
      </c>
      <c r="P855" t="s">
        <v>8</v>
      </c>
      <c r="Q855" t="s">
        <v>4570</v>
      </c>
      <c r="R855" t="s">
        <v>4940</v>
      </c>
      <c r="S855" t="s">
        <v>195</v>
      </c>
      <c r="T855" t="s">
        <v>4570</v>
      </c>
      <c r="U855" t="s">
        <v>4570</v>
      </c>
      <c r="V855" t="s">
        <v>5001</v>
      </c>
      <c r="W855" t="s">
        <v>4951</v>
      </c>
      <c r="X855" t="s">
        <v>6042</v>
      </c>
      <c r="Y855" t="s">
        <v>4483</v>
      </c>
      <c r="Z855" t="s">
        <v>8</v>
      </c>
      <c r="AA855">
        <v>0</v>
      </c>
      <c r="AB855" t="s">
        <v>195</v>
      </c>
      <c r="AC855">
        <v>0</v>
      </c>
      <c r="AD855" t="s">
        <v>195</v>
      </c>
      <c r="AE855">
        <v>0</v>
      </c>
      <c r="AF855" t="s">
        <v>195</v>
      </c>
      <c r="AG855">
        <v>0</v>
      </c>
      <c r="AH855" t="s">
        <v>195</v>
      </c>
      <c r="AI855">
        <v>1</v>
      </c>
      <c r="AJ855" t="s">
        <v>106</v>
      </c>
      <c r="AK855">
        <v>2500000</v>
      </c>
      <c r="AL855">
        <v>2500000</v>
      </c>
      <c r="AM855" t="s">
        <v>5417</v>
      </c>
      <c r="AN855">
        <v>2500000</v>
      </c>
      <c r="AO855" t="s">
        <v>5011</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4997</v>
      </c>
      <c r="BF855" t="s">
        <v>4998</v>
      </c>
      <c r="BG855" t="s">
        <v>6037</v>
      </c>
      <c r="BH855" t="s">
        <v>4947</v>
      </c>
      <c r="BI855" t="s">
        <v>195</v>
      </c>
      <c r="BJ855" t="s">
        <v>195</v>
      </c>
      <c r="BK855" t="s">
        <v>3773</v>
      </c>
      <c r="BL855" t="s">
        <v>5887</v>
      </c>
      <c r="BM855" t="s">
        <v>4949</v>
      </c>
      <c r="BN855" t="s">
        <v>7</v>
      </c>
      <c r="BO855" t="s">
        <v>4950</v>
      </c>
      <c r="BP855" s="440" t="str">
        <f t="shared" si="13"/>
        <v>WA.2378.EBA.963.101.C.521211</v>
      </c>
    </row>
    <row r="856" spans="1:68">
      <c r="A856" t="s">
        <v>4935</v>
      </c>
      <c r="B856" t="s">
        <v>4936</v>
      </c>
      <c r="C856" t="s">
        <v>4937</v>
      </c>
      <c r="D856" t="s">
        <v>3795</v>
      </c>
      <c r="E856" t="s">
        <v>197</v>
      </c>
      <c r="F856" t="s">
        <v>3812</v>
      </c>
      <c r="G856" t="s">
        <v>820</v>
      </c>
      <c r="H856" t="s">
        <v>4938</v>
      </c>
      <c r="I856">
        <v>9</v>
      </c>
      <c r="J856" t="s">
        <v>5050</v>
      </c>
      <c r="K856">
        <v>1</v>
      </c>
      <c r="L856" t="s">
        <v>805</v>
      </c>
      <c r="M856" t="s">
        <v>568</v>
      </c>
      <c r="N856" t="s">
        <v>4820</v>
      </c>
      <c r="O856" t="s">
        <v>510</v>
      </c>
      <c r="P856" t="s">
        <v>8</v>
      </c>
      <c r="Q856" t="s">
        <v>4570</v>
      </c>
      <c r="R856" t="s">
        <v>4940</v>
      </c>
      <c r="S856" t="s">
        <v>195</v>
      </c>
      <c r="T856" t="s">
        <v>4570</v>
      </c>
      <c r="U856" t="s">
        <v>4570</v>
      </c>
      <c r="V856" t="s">
        <v>4496</v>
      </c>
      <c r="W856" t="s">
        <v>4570</v>
      </c>
      <c r="X856" t="s">
        <v>6043</v>
      </c>
      <c r="Y856" t="s">
        <v>6044</v>
      </c>
      <c r="Z856" t="s">
        <v>8</v>
      </c>
      <c r="AA856">
        <v>0</v>
      </c>
      <c r="AB856" t="s">
        <v>195</v>
      </c>
      <c r="AC856">
        <v>0</v>
      </c>
      <c r="AD856" t="s">
        <v>195</v>
      </c>
      <c r="AE856">
        <v>0</v>
      </c>
      <c r="AF856" t="s">
        <v>195</v>
      </c>
      <c r="AG856">
        <v>0</v>
      </c>
      <c r="AH856" t="s">
        <v>195</v>
      </c>
      <c r="AI856">
        <v>180</v>
      </c>
      <c r="AJ856" t="s">
        <v>195</v>
      </c>
      <c r="AK856">
        <v>5000000</v>
      </c>
      <c r="AL856">
        <v>900000000</v>
      </c>
      <c r="AM856" t="s">
        <v>5417</v>
      </c>
      <c r="AN856">
        <v>900000000</v>
      </c>
      <c r="AO856" t="s">
        <v>4943</v>
      </c>
      <c r="AP856">
        <v>0</v>
      </c>
      <c r="AQ856">
        <v>0</v>
      </c>
      <c r="AR856">
        <v>0</v>
      </c>
      <c r="AS856">
        <v>0</v>
      </c>
      <c r="AT856">
        <v>0</v>
      </c>
      <c r="AU856">
        <v>0</v>
      </c>
      <c r="AV856">
        <v>0</v>
      </c>
      <c r="AW856">
        <v>0</v>
      </c>
      <c r="AX856">
        <v>0</v>
      </c>
      <c r="AY856">
        <v>0</v>
      </c>
      <c r="AZ856">
        <v>0</v>
      </c>
      <c r="BA856">
        <v>900000000</v>
      </c>
      <c r="BB856" t="s">
        <v>3796</v>
      </c>
      <c r="BC856" t="s">
        <v>3797</v>
      </c>
      <c r="BD856" t="s">
        <v>3813</v>
      </c>
      <c r="BE856" t="s">
        <v>6045</v>
      </c>
      <c r="BF856" t="s">
        <v>6046</v>
      </c>
      <c r="BG856" t="s">
        <v>6047</v>
      </c>
      <c r="BH856" t="s">
        <v>4947</v>
      </c>
      <c r="BI856" t="s">
        <v>195</v>
      </c>
      <c r="BJ856" t="s">
        <v>195</v>
      </c>
      <c r="BK856" t="s">
        <v>3777</v>
      </c>
      <c r="BL856" t="s">
        <v>6048</v>
      </c>
      <c r="BM856" t="s">
        <v>4949</v>
      </c>
      <c r="BN856" t="s">
        <v>5186</v>
      </c>
      <c r="BO856" t="s">
        <v>4950</v>
      </c>
      <c r="BP856" s="440" t="str">
        <f t="shared" si="13"/>
        <v>WA.2378.EBA.956.101.H.524111</v>
      </c>
    </row>
    <row r="857" spans="1:68">
      <c r="A857" t="s">
        <v>4935</v>
      </c>
      <c r="B857" t="s">
        <v>4936</v>
      </c>
      <c r="C857" t="s">
        <v>4937</v>
      </c>
      <c r="D857" t="s">
        <v>3795</v>
      </c>
      <c r="E857" t="s">
        <v>197</v>
      </c>
      <c r="F857" t="s">
        <v>3812</v>
      </c>
      <c r="G857" t="s">
        <v>820</v>
      </c>
      <c r="H857" t="s">
        <v>4938</v>
      </c>
      <c r="I857">
        <v>9</v>
      </c>
      <c r="J857" t="s">
        <v>4939</v>
      </c>
      <c r="K857">
        <v>1</v>
      </c>
      <c r="L857" t="s">
        <v>805</v>
      </c>
      <c r="M857" t="s">
        <v>509</v>
      </c>
      <c r="N857" t="s">
        <v>6049</v>
      </c>
      <c r="O857" t="s">
        <v>510</v>
      </c>
      <c r="P857" t="s">
        <v>8</v>
      </c>
      <c r="Q857" t="s">
        <v>4570</v>
      </c>
      <c r="R857" t="s">
        <v>4940</v>
      </c>
      <c r="S857" t="s">
        <v>195</v>
      </c>
      <c r="T857" t="s">
        <v>4570</v>
      </c>
      <c r="U857" t="s">
        <v>4570</v>
      </c>
      <c r="V857" t="s">
        <v>4496</v>
      </c>
      <c r="W857" t="s">
        <v>4570</v>
      </c>
      <c r="X857" t="s">
        <v>6050</v>
      </c>
      <c r="Y857" t="s">
        <v>6051</v>
      </c>
      <c r="Z857" t="s">
        <v>8</v>
      </c>
      <c r="AA857">
        <v>0</v>
      </c>
      <c r="AB857" t="s">
        <v>195</v>
      </c>
      <c r="AC857">
        <v>0</v>
      </c>
      <c r="AD857" t="s">
        <v>195</v>
      </c>
      <c r="AE857">
        <v>0</v>
      </c>
      <c r="AF857" t="s">
        <v>195</v>
      </c>
      <c r="AG857">
        <v>0</v>
      </c>
      <c r="AH857" t="s">
        <v>195</v>
      </c>
      <c r="AI857">
        <v>40</v>
      </c>
      <c r="AJ857" t="s">
        <v>25</v>
      </c>
      <c r="AK857">
        <v>8961250</v>
      </c>
      <c r="AL857">
        <v>358450000</v>
      </c>
      <c r="AM857" t="s">
        <v>5417</v>
      </c>
      <c r="AN857">
        <v>358450000</v>
      </c>
      <c r="AO857" t="s">
        <v>4943</v>
      </c>
      <c r="AP857">
        <v>0</v>
      </c>
      <c r="AQ857">
        <v>0</v>
      </c>
      <c r="AR857">
        <v>0</v>
      </c>
      <c r="AS857">
        <v>0</v>
      </c>
      <c r="AT857">
        <v>0</v>
      </c>
      <c r="AU857">
        <v>0</v>
      </c>
      <c r="AV857">
        <v>0</v>
      </c>
      <c r="AW857">
        <v>0</v>
      </c>
      <c r="AX857">
        <v>0</v>
      </c>
      <c r="AY857">
        <v>0</v>
      </c>
      <c r="AZ857">
        <v>0</v>
      </c>
      <c r="BA857">
        <v>358450000</v>
      </c>
      <c r="BB857" t="s">
        <v>3796</v>
      </c>
      <c r="BC857" t="s">
        <v>3797</v>
      </c>
      <c r="BD857" t="s">
        <v>3813</v>
      </c>
      <c r="BE857" t="s">
        <v>4944</v>
      </c>
      <c r="BF857" t="s">
        <v>4945</v>
      </c>
      <c r="BG857" t="s">
        <v>6052</v>
      </c>
      <c r="BH857" t="s">
        <v>4947</v>
      </c>
      <c r="BI857" t="s">
        <v>195</v>
      </c>
      <c r="BJ857" t="s">
        <v>195</v>
      </c>
      <c r="BK857" t="s">
        <v>3777</v>
      </c>
      <c r="BL857" t="s">
        <v>6053</v>
      </c>
      <c r="BM857" t="s">
        <v>4949</v>
      </c>
      <c r="BN857" t="s">
        <v>5186</v>
      </c>
      <c r="BO857" t="s">
        <v>4950</v>
      </c>
      <c r="BP857" s="440" t="str">
        <f t="shared" si="13"/>
        <v>WA.2378.EBA.957.101.C.524111</v>
      </c>
    </row>
    <row r="858" spans="1:68">
      <c r="A858" t="s">
        <v>4935</v>
      </c>
      <c r="B858" t="s">
        <v>4936</v>
      </c>
      <c r="C858" t="s">
        <v>4937</v>
      </c>
      <c r="D858" t="s">
        <v>3795</v>
      </c>
      <c r="E858" t="s">
        <v>197</v>
      </c>
      <c r="F858" t="s">
        <v>3812</v>
      </c>
      <c r="G858" t="s">
        <v>820</v>
      </c>
      <c r="H858" t="s">
        <v>4938</v>
      </c>
      <c r="I858">
        <v>9</v>
      </c>
      <c r="J858" t="s">
        <v>4959</v>
      </c>
      <c r="K858">
        <v>2</v>
      </c>
      <c r="L858" t="s">
        <v>805</v>
      </c>
      <c r="M858" t="s">
        <v>508</v>
      </c>
      <c r="N858" t="s">
        <v>6031</v>
      </c>
      <c r="O858" t="s">
        <v>510</v>
      </c>
      <c r="P858" t="s">
        <v>8</v>
      </c>
      <c r="Q858" t="s">
        <v>4570</v>
      </c>
      <c r="R858" t="s">
        <v>4940</v>
      </c>
      <c r="S858" t="s">
        <v>195</v>
      </c>
      <c r="T858" t="s">
        <v>4570</v>
      </c>
      <c r="U858" t="s">
        <v>4570</v>
      </c>
      <c r="V858" t="s">
        <v>4496</v>
      </c>
      <c r="W858" t="s">
        <v>4570</v>
      </c>
      <c r="X858" t="s">
        <v>6054</v>
      </c>
      <c r="Y858" t="s">
        <v>5221</v>
      </c>
      <c r="Z858" t="s">
        <v>8</v>
      </c>
      <c r="AA858">
        <v>0</v>
      </c>
      <c r="AB858" t="s">
        <v>195</v>
      </c>
      <c r="AC858">
        <v>0</v>
      </c>
      <c r="AD858" t="s">
        <v>195</v>
      </c>
      <c r="AE858">
        <v>0</v>
      </c>
      <c r="AF858" t="s">
        <v>195</v>
      </c>
      <c r="AG858">
        <v>0</v>
      </c>
      <c r="AH858" t="s">
        <v>195</v>
      </c>
      <c r="AI858">
        <v>200</v>
      </c>
      <c r="AJ858" t="s">
        <v>25</v>
      </c>
      <c r="AK858">
        <v>5000000</v>
      </c>
      <c r="AL858">
        <v>1000000000</v>
      </c>
      <c r="AM858" t="s">
        <v>5417</v>
      </c>
      <c r="AN858">
        <v>1000000000</v>
      </c>
      <c r="AO858" t="s">
        <v>4943</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4962</v>
      </c>
      <c r="BG858" t="s">
        <v>6033</v>
      </c>
      <c r="BH858" t="s">
        <v>4947</v>
      </c>
      <c r="BI858" t="s">
        <v>195</v>
      </c>
      <c r="BJ858" t="s">
        <v>195</v>
      </c>
      <c r="BK858" t="s">
        <v>3777</v>
      </c>
      <c r="BL858" t="s">
        <v>5222</v>
      </c>
      <c r="BM858" t="s">
        <v>4949</v>
      </c>
      <c r="BN858" t="s">
        <v>5186</v>
      </c>
      <c r="BO858" t="s">
        <v>4950</v>
      </c>
      <c r="BP858" s="440" t="str">
        <f t="shared" si="13"/>
        <v>WA.2378.EBA.958.101.B.524111</v>
      </c>
    </row>
    <row r="859" spans="1:68">
      <c r="A859" t="s">
        <v>4935</v>
      </c>
      <c r="B859" t="s">
        <v>4936</v>
      </c>
      <c r="C859" t="s">
        <v>4937</v>
      </c>
      <c r="D859" t="s">
        <v>3795</v>
      </c>
      <c r="E859" t="s">
        <v>197</v>
      </c>
      <c r="F859" t="s">
        <v>3812</v>
      </c>
      <c r="G859" t="s">
        <v>820</v>
      </c>
      <c r="H859" t="s">
        <v>4938</v>
      </c>
      <c r="I859">
        <v>9</v>
      </c>
      <c r="J859" t="s">
        <v>4974</v>
      </c>
      <c r="K859">
        <v>1</v>
      </c>
      <c r="L859" t="s">
        <v>1081</v>
      </c>
      <c r="M859" t="s">
        <v>509</v>
      </c>
      <c r="N859" t="s">
        <v>6055</v>
      </c>
      <c r="O859" t="s">
        <v>510</v>
      </c>
      <c r="P859" t="s">
        <v>8</v>
      </c>
      <c r="Q859" t="s">
        <v>4570</v>
      </c>
      <c r="R859" t="s">
        <v>4940</v>
      </c>
      <c r="S859" t="s">
        <v>195</v>
      </c>
      <c r="T859" t="s">
        <v>4570</v>
      </c>
      <c r="U859" t="s">
        <v>4570</v>
      </c>
      <c r="V859" t="s">
        <v>4496</v>
      </c>
      <c r="W859" t="s">
        <v>4570</v>
      </c>
      <c r="X859" t="s">
        <v>6056</v>
      </c>
      <c r="Y859" t="s">
        <v>6057</v>
      </c>
      <c r="Z859" t="s">
        <v>8</v>
      </c>
      <c r="AA859">
        <v>0</v>
      </c>
      <c r="AB859" t="s">
        <v>195</v>
      </c>
      <c r="AC859">
        <v>0</v>
      </c>
      <c r="AD859" t="s">
        <v>195</v>
      </c>
      <c r="AE859">
        <v>0</v>
      </c>
      <c r="AF859" t="s">
        <v>195</v>
      </c>
      <c r="AG859">
        <v>0</v>
      </c>
      <c r="AH859" t="s">
        <v>195</v>
      </c>
      <c r="AI859">
        <v>40</v>
      </c>
      <c r="AJ859" t="s">
        <v>25</v>
      </c>
      <c r="AK859">
        <v>6038750</v>
      </c>
      <c r="AL859">
        <v>241550000</v>
      </c>
      <c r="AM859" t="s">
        <v>5417</v>
      </c>
      <c r="AN859">
        <v>241550000</v>
      </c>
      <c r="AO859" t="s">
        <v>4943</v>
      </c>
      <c r="AP859">
        <v>0</v>
      </c>
      <c r="AQ859">
        <v>0</v>
      </c>
      <c r="AR859">
        <v>0</v>
      </c>
      <c r="AS859">
        <v>0</v>
      </c>
      <c r="AT859">
        <v>0</v>
      </c>
      <c r="AU859">
        <v>0</v>
      </c>
      <c r="AV859">
        <v>0</v>
      </c>
      <c r="AW859">
        <v>0</v>
      </c>
      <c r="AX859">
        <v>0</v>
      </c>
      <c r="AY859">
        <v>0</v>
      </c>
      <c r="AZ859">
        <v>0</v>
      </c>
      <c r="BA859">
        <v>241550000</v>
      </c>
      <c r="BB859" t="s">
        <v>3796</v>
      </c>
      <c r="BC859" t="s">
        <v>3797</v>
      </c>
      <c r="BD859" t="s">
        <v>3813</v>
      </c>
      <c r="BE859" t="s">
        <v>4977</v>
      </c>
      <c r="BF859" t="s">
        <v>4987</v>
      </c>
      <c r="BG859" t="s">
        <v>6058</v>
      </c>
      <c r="BH859" t="s">
        <v>4947</v>
      </c>
      <c r="BI859" t="s">
        <v>195</v>
      </c>
      <c r="BJ859" t="s">
        <v>195</v>
      </c>
      <c r="BK859" t="s">
        <v>3777</v>
      </c>
      <c r="BL859" t="s">
        <v>6059</v>
      </c>
      <c r="BM859" t="s">
        <v>4949</v>
      </c>
      <c r="BN859" t="s">
        <v>5186</v>
      </c>
      <c r="BO859" t="s">
        <v>4950</v>
      </c>
      <c r="BP859" s="440" t="str">
        <f t="shared" si="13"/>
        <v>WA.2378.EBA.960.102.C.524111</v>
      </c>
    </row>
    <row r="860" spans="1:68">
      <c r="A860" t="s">
        <v>4935</v>
      </c>
      <c r="B860" t="s">
        <v>4936</v>
      </c>
      <c r="C860" t="s">
        <v>4937</v>
      </c>
      <c r="D860" t="s">
        <v>3795</v>
      </c>
      <c r="E860" t="s">
        <v>197</v>
      </c>
      <c r="F860" t="s">
        <v>3812</v>
      </c>
      <c r="G860" t="s">
        <v>820</v>
      </c>
      <c r="H860" t="s">
        <v>4938</v>
      </c>
      <c r="I860">
        <v>9</v>
      </c>
      <c r="J860" t="s">
        <v>5469</v>
      </c>
      <c r="K860">
        <v>1</v>
      </c>
      <c r="L860" t="s">
        <v>805</v>
      </c>
      <c r="M860" t="s">
        <v>509</v>
      </c>
      <c r="N860" t="s">
        <v>4820</v>
      </c>
      <c r="O860" t="s">
        <v>510</v>
      </c>
      <c r="P860" t="s">
        <v>8</v>
      </c>
      <c r="Q860" t="s">
        <v>4570</v>
      </c>
      <c r="R860" t="s">
        <v>4940</v>
      </c>
      <c r="S860" t="s">
        <v>195</v>
      </c>
      <c r="T860" t="s">
        <v>4570</v>
      </c>
      <c r="U860" t="s">
        <v>4570</v>
      </c>
      <c r="V860" t="s">
        <v>4496</v>
      </c>
      <c r="W860" t="s">
        <v>4570</v>
      </c>
      <c r="X860" t="s">
        <v>6060</v>
      </c>
      <c r="Y860" t="s">
        <v>6044</v>
      </c>
      <c r="Z860" t="s">
        <v>8</v>
      </c>
      <c r="AA860">
        <v>0</v>
      </c>
      <c r="AB860" t="s">
        <v>195</v>
      </c>
      <c r="AC860">
        <v>0</v>
      </c>
      <c r="AD860" t="s">
        <v>195</v>
      </c>
      <c r="AE860">
        <v>0</v>
      </c>
      <c r="AF860" t="s">
        <v>195</v>
      </c>
      <c r="AG860">
        <v>0</v>
      </c>
      <c r="AH860" t="s">
        <v>195</v>
      </c>
      <c r="AI860">
        <v>54</v>
      </c>
      <c r="AJ860" t="s">
        <v>6061</v>
      </c>
      <c r="AK860">
        <v>5000000</v>
      </c>
      <c r="AL860">
        <v>270000000</v>
      </c>
      <c r="AM860" t="s">
        <v>5417</v>
      </c>
      <c r="AN860">
        <v>270000000</v>
      </c>
      <c r="AO860" t="s">
        <v>4943</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5472</v>
      </c>
      <c r="BG860" t="s">
        <v>4872</v>
      </c>
      <c r="BH860" t="s">
        <v>4947</v>
      </c>
      <c r="BI860" t="s">
        <v>195</v>
      </c>
      <c r="BJ860" t="s">
        <v>195</v>
      </c>
      <c r="BK860" t="s">
        <v>3777</v>
      </c>
      <c r="BL860" t="s">
        <v>6048</v>
      </c>
      <c r="BM860" t="s">
        <v>4949</v>
      </c>
      <c r="BN860" t="s">
        <v>5186</v>
      </c>
      <c r="BO860" t="s">
        <v>4950</v>
      </c>
      <c r="BP860" s="440" t="str">
        <f t="shared" si="13"/>
        <v>WA.2378.EBA.962.101.C.524111</v>
      </c>
    </row>
    <row r="861" spans="1:68">
      <c r="A861" t="s">
        <v>4935</v>
      </c>
      <c r="B861" t="s">
        <v>4936</v>
      </c>
      <c r="C861" t="s">
        <v>4937</v>
      </c>
      <c r="D861" t="s">
        <v>3795</v>
      </c>
      <c r="E861" t="s">
        <v>197</v>
      </c>
      <c r="F861" t="s">
        <v>3812</v>
      </c>
      <c r="G861" t="s">
        <v>820</v>
      </c>
      <c r="H861" t="s">
        <v>4938</v>
      </c>
      <c r="I861">
        <v>9</v>
      </c>
      <c r="J861" t="s">
        <v>4994</v>
      </c>
      <c r="K861">
        <v>2</v>
      </c>
      <c r="L861" t="s">
        <v>805</v>
      </c>
      <c r="M861" t="s">
        <v>509</v>
      </c>
      <c r="N861" t="s">
        <v>6034</v>
      </c>
      <c r="O861" t="s">
        <v>510</v>
      </c>
      <c r="P861" t="s">
        <v>8</v>
      </c>
      <c r="Q861" t="s">
        <v>4570</v>
      </c>
      <c r="R861" t="s">
        <v>4940</v>
      </c>
      <c r="S861" t="s">
        <v>195</v>
      </c>
      <c r="T861" t="s">
        <v>4570</v>
      </c>
      <c r="U861" t="s">
        <v>4570</v>
      </c>
      <c r="V861" t="s">
        <v>4496</v>
      </c>
      <c r="W861" t="s">
        <v>4570</v>
      </c>
      <c r="X861" t="s">
        <v>6062</v>
      </c>
      <c r="Y861" t="s">
        <v>6063</v>
      </c>
      <c r="Z861" t="s">
        <v>8</v>
      </c>
      <c r="AA861">
        <v>0</v>
      </c>
      <c r="AB861" t="s">
        <v>195</v>
      </c>
      <c r="AC861">
        <v>0</v>
      </c>
      <c r="AD861" t="s">
        <v>195</v>
      </c>
      <c r="AE861">
        <v>0</v>
      </c>
      <c r="AF861" t="s">
        <v>195</v>
      </c>
      <c r="AG861">
        <v>0</v>
      </c>
      <c r="AH861" t="s">
        <v>195</v>
      </c>
      <c r="AI861">
        <v>104</v>
      </c>
      <c r="AJ861" t="s">
        <v>25</v>
      </c>
      <c r="AK861">
        <v>5000000</v>
      </c>
      <c r="AL861">
        <v>520000000</v>
      </c>
      <c r="AM861" t="s">
        <v>5417</v>
      </c>
      <c r="AN861">
        <v>520000000</v>
      </c>
      <c r="AO861" t="s">
        <v>4943</v>
      </c>
      <c r="AP861">
        <v>0</v>
      </c>
      <c r="AQ861">
        <v>0</v>
      </c>
      <c r="AR861">
        <v>0</v>
      </c>
      <c r="AS861">
        <v>0</v>
      </c>
      <c r="AT861">
        <v>0</v>
      </c>
      <c r="AU861">
        <v>0</v>
      </c>
      <c r="AV861">
        <v>0</v>
      </c>
      <c r="AW861">
        <v>0</v>
      </c>
      <c r="AX861">
        <v>0</v>
      </c>
      <c r="AY861">
        <v>0</v>
      </c>
      <c r="AZ861">
        <v>0</v>
      </c>
      <c r="BA861">
        <v>520000000</v>
      </c>
      <c r="BB861" t="s">
        <v>3796</v>
      </c>
      <c r="BC861" t="s">
        <v>3797</v>
      </c>
      <c r="BD861" t="s">
        <v>3813</v>
      </c>
      <c r="BE861" t="s">
        <v>4997</v>
      </c>
      <c r="BF861" t="s">
        <v>4998</v>
      </c>
      <c r="BG861" t="s">
        <v>6037</v>
      </c>
      <c r="BH861" t="s">
        <v>4947</v>
      </c>
      <c r="BI861" t="s">
        <v>195</v>
      </c>
      <c r="BJ861" t="s">
        <v>195</v>
      </c>
      <c r="BK861" t="s">
        <v>3777</v>
      </c>
      <c r="BL861" t="s">
        <v>6064</v>
      </c>
      <c r="BM861" t="s">
        <v>4949</v>
      </c>
      <c r="BN861" t="s">
        <v>5186</v>
      </c>
      <c r="BO861" t="s">
        <v>4950</v>
      </c>
      <c r="BP861" s="440" t="str">
        <f t="shared" si="13"/>
        <v>WA.2378.EBA.963.101.C.524111</v>
      </c>
    </row>
    <row r="862" spans="1:68">
      <c r="A862" t="s">
        <v>5010</v>
      </c>
      <c r="B862" t="s">
        <v>4936</v>
      </c>
      <c r="C862" t="s">
        <v>4937</v>
      </c>
      <c r="D862" t="s">
        <v>3795</v>
      </c>
      <c r="E862" t="s">
        <v>197</v>
      </c>
      <c r="F862" t="s">
        <v>3812</v>
      </c>
      <c r="G862" t="s">
        <v>820</v>
      </c>
      <c r="H862" t="s">
        <v>4938</v>
      </c>
      <c r="I862">
        <v>9</v>
      </c>
      <c r="J862" t="s">
        <v>4939</v>
      </c>
      <c r="K862">
        <v>1</v>
      </c>
      <c r="L862" t="s">
        <v>805</v>
      </c>
      <c r="M862" t="s">
        <v>509</v>
      </c>
      <c r="N862" t="s">
        <v>6049</v>
      </c>
      <c r="O862" t="s">
        <v>510</v>
      </c>
      <c r="P862" t="s">
        <v>8</v>
      </c>
      <c r="Q862" t="s">
        <v>4570</v>
      </c>
      <c r="R862" t="s">
        <v>4940</v>
      </c>
      <c r="S862" t="s">
        <v>195</v>
      </c>
      <c r="T862" t="s">
        <v>4570</v>
      </c>
      <c r="U862" t="s">
        <v>4570</v>
      </c>
      <c r="V862" t="s">
        <v>4496</v>
      </c>
      <c r="W862" t="s">
        <v>4570</v>
      </c>
      <c r="X862" t="s">
        <v>6050</v>
      </c>
      <c r="Y862" t="s">
        <v>6051</v>
      </c>
      <c r="Z862" t="s">
        <v>8</v>
      </c>
      <c r="AA862">
        <v>0</v>
      </c>
      <c r="AB862" t="s">
        <v>195</v>
      </c>
      <c r="AC862">
        <v>0</v>
      </c>
      <c r="AD862" t="s">
        <v>195</v>
      </c>
      <c r="AE862">
        <v>0</v>
      </c>
      <c r="AF862" t="s">
        <v>195</v>
      </c>
      <c r="AG862">
        <v>0</v>
      </c>
      <c r="AH862" t="s">
        <v>195</v>
      </c>
      <c r="AI862">
        <v>40</v>
      </c>
      <c r="AJ862" t="s">
        <v>25</v>
      </c>
      <c r="AK862">
        <v>8961250</v>
      </c>
      <c r="AL862">
        <v>358450000</v>
      </c>
      <c r="AM862" t="s">
        <v>5417</v>
      </c>
      <c r="AN862">
        <v>358450000</v>
      </c>
      <c r="AO862" t="s">
        <v>5011</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4944</v>
      </c>
      <c r="BF862" t="s">
        <v>4945</v>
      </c>
      <c r="BG862" t="s">
        <v>6052</v>
      </c>
      <c r="BH862" t="s">
        <v>4947</v>
      </c>
      <c r="BI862" t="s">
        <v>195</v>
      </c>
      <c r="BJ862" t="s">
        <v>195</v>
      </c>
      <c r="BK862" t="s">
        <v>3777</v>
      </c>
      <c r="BL862" t="s">
        <v>6053</v>
      </c>
      <c r="BM862" t="s">
        <v>4949</v>
      </c>
      <c r="BN862" t="s">
        <v>5186</v>
      </c>
      <c r="BO862" t="s">
        <v>4950</v>
      </c>
      <c r="BP862" s="440" t="str">
        <f t="shared" si="13"/>
        <v>WA.2378.EBA.957.101.C.524111</v>
      </c>
    </row>
    <row r="863" spans="1:68">
      <c r="A863" t="s">
        <v>5010</v>
      </c>
      <c r="B863" t="s">
        <v>4936</v>
      </c>
      <c r="C863" t="s">
        <v>4937</v>
      </c>
      <c r="D863" t="s">
        <v>3795</v>
      </c>
      <c r="E863" t="s">
        <v>197</v>
      </c>
      <c r="F863" t="s">
        <v>3812</v>
      </c>
      <c r="G863" t="s">
        <v>820</v>
      </c>
      <c r="H863" t="s">
        <v>4938</v>
      </c>
      <c r="I863">
        <v>9</v>
      </c>
      <c r="J863" t="s">
        <v>4959</v>
      </c>
      <c r="K863">
        <v>2</v>
      </c>
      <c r="L863" t="s">
        <v>805</v>
      </c>
      <c r="M863" t="s">
        <v>508</v>
      </c>
      <c r="N863" t="s">
        <v>6031</v>
      </c>
      <c r="O863" t="s">
        <v>510</v>
      </c>
      <c r="P863" t="s">
        <v>8</v>
      </c>
      <c r="Q863" t="s">
        <v>4570</v>
      </c>
      <c r="R863" t="s">
        <v>4940</v>
      </c>
      <c r="S863" t="s">
        <v>195</v>
      </c>
      <c r="T863" t="s">
        <v>4570</v>
      </c>
      <c r="U863" t="s">
        <v>4570</v>
      </c>
      <c r="V863" t="s">
        <v>4496</v>
      </c>
      <c r="W863" t="s">
        <v>4570</v>
      </c>
      <c r="X863" t="s">
        <v>6054</v>
      </c>
      <c r="Y863" t="s">
        <v>5221</v>
      </c>
      <c r="Z863" t="s">
        <v>8</v>
      </c>
      <c r="AA863">
        <v>0</v>
      </c>
      <c r="AB863" t="s">
        <v>195</v>
      </c>
      <c r="AC863">
        <v>0</v>
      </c>
      <c r="AD863" t="s">
        <v>195</v>
      </c>
      <c r="AE863">
        <v>0</v>
      </c>
      <c r="AF863" t="s">
        <v>195</v>
      </c>
      <c r="AG863">
        <v>0</v>
      </c>
      <c r="AH863" t="s">
        <v>195</v>
      </c>
      <c r="AI863">
        <v>190</v>
      </c>
      <c r="AJ863" t="s">
        <v>25</v>
      </c>
      <c r="AK863">
        <v>5000000</v>
      </c>
      <c r="AL863">
        <v>950000000</v>
      </c>
      <c r="AM863" t="s">
        <v>5417</v>
      </c>
      <c r="AN863">
        <v>950000000</v>
      </c>
      <c r="AO863" t="s">
        <v>5011</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4962</v>
      </c>
      <c r="BG863" t="s">
        <v>6033</v>
      </c>
      <c r="BH863" t="s">
        <v>4947</v>
      </c>
      <c r="BI863" t="s">
        <v>195</v>
      </c>
      <c r="BJ863" t="s">
        <v>195</v>
      </c>
      <c r="BK863" t="s">
        <v>3777</v>
      </c>
      <c r="BL863" t="s">
        <v>5222</v>
      </c>
      <c r="BM863" t="s">
        <v>4949</v>
      </c>
      <c r="BN863" t="s">
        <v>5186</v>
      </c>
      <c r="BO863" t="s">
        <v>4950</v>
      </c>
      <c r="BP863" s="440" t="str">
        <f t="shared" si="13"/>
        <v>WA.2378.EBA.958.101.B.524111</v>
      </c>
    </row>
    <row r="864" spans="1:68">
      <c r="A864" t="s">
        <v>5010</v>
      </c>
      <c r="B864" t="s">
        <v>4936</v>
      </c>
      <c r="C864" t="s">
        <v>4937</v>
      </c>
      <c r="D864" t="s">
        <v>3795</v>
      </c>
      <c r="E864" t="s">
        <v>197</v>
      </c>
      <c r="F864" t="s">
        <v>3812</v>
      </c>
      <c r="G864" t="s">
        <v>820</v>
      </c>
      <c r="H864" t="s">
        <v>4938</v>
      </c>
      <c r="I864">
        <v>9</v>
      </c>
      <c r="J864" t="s">
        <v>4959</v>
      </c>
      <c r="K864">
        <v>2</v>
      </c>
      <c r="L864" t="s">
        <v>1111</v>
      </c>
      <c r="M864" t="s">
        <v>509</v>
      </c>
      <c r="N864" t="s">
        <v>6065</v>
      </c>
      <c r="O864" t="s">
        <v>510</v>
      </c>
      <c r="P864" t="s">
        <v>8</v>
      </c>
      <c r="Q864" t="s">
        <v>4570</v>
      </c>
      <c r="R864" t="s">
        <v>4940</v>
      </c>
      <c r="S864" t="s">
        <v>195</v>
      </c>
      <c r="T864" t="s">
        <v>4570</v>
      </c>
      <c r="U864" t="s">
        <v>4570</v>
      </c>
      <c r="V864" t="s">
        <v>4496</v>
      </c>
      <c r="W864" t="s">
        <v>4570</v>
      </c>
      <c r="X864" t="s">
        <v>6066</v>
      </c>
      <c r="Y864" t="s">
        <v>4820</v>
      </c>
      <c r="Z864" t="s">
        <v>8</v>
      </c>
      <c r="AA864">
        <v>0</v>
      </c>
      <c r="AB864" t="s">
        <v>195</v>
      </c>
      <c r="AC864">
        <v>0</v>
      </c>
      <c r="AD864" t="s">
        <v>195</v>
      </c>
      <c r="AE864">
        <v>0</v>
      </c>
      <c r="AF864" t="s">
        <v>195</v>
      </c>
      <c r="AG864">
        <v>0</v>
      </c>
      <c r="AH864" t="s">
        <v>195</v>
      </c>
      <c r="AI864">
        <v>10</v>
      </c>
      <c r="AJ864" t="s">
        <v>25</v>
      </c>
      <c r="AK864">
        <v>5000000</v>
      </c>
      <c r="AL864">
        <v>50000000</v>
      </c>
      <c r="AM864" t="s">
        <v>5417</v>
      </c>
      <c r="AN864">
        <v>50000000</v>
      </c>
      <c r="AO864" t="s">
        <v>5011</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4967</v>
      </c>
      <c r="BG864" t="s">
        <v>6067</v>
      </c>
      <c r="BH864" t="s">
        <v>4947</v>
      </c>
      <c r="BI864" t="s">
        <v>195</v>
      </c>
      <c r="BJ864" t="s">
        <v>195</v>
      </c>
      <c r="BK864" t="s">
        <v>3777</v>
      </c>
      <c r="BL864" t="s">
        <v>6068</v>
      </c>
      <c r="BM864" t="s">
        <v>4949</v>
      </c>
      <c r="BN864" t="s">
        <v>5186</v>
      </c>
      <c r="BO864" t="s">
        <v>4950</v>
      </c>
      <c r="BP864" s="440" t="str">
        <f t="shared" si="13"/>
        <v>WA.2378.EBA.958.111.C.524111</v>
      </c>
    </row>
    <row r="865" spans="1:68">
      <c r="A865" t="s">
        <v>5010</v>
      </c>
      <c r="B865" t="s">
        <v>4936</v>
      </c>
      <c r="C865" t="s">
        <v>4937</v>
      </c>
      <c r="D865" t="s">
        <v>3795</v>
      </c>
      <c r="E865" t="s">
        <v>197</v>
      </c>
      <c r="F865" t="s">
        <v>3812</v>
      </c>
      <c r="G865" t="s">
        <v>820</v>
      </c>
      <c r="H865" t="s">
        <v>4938</v>
      </c>
      <c r="I865">
        <v>9</v>
      </c>
      <c r="J865" t="s">
        <v>4974</v>
      </c>
      <c r="K865">
        <v>1</v>
      </c>
      <c r="L865" t="s">
        <v>1081</v>
      </c>
      <c r="M865" t="s">
        <v>509</v>
      </c>
      <c r="N865" t="s">
        <v>6055</v>
      </c>
      <c r="O865" t="s">
        <v>510</v>
      </c>
      <c r="P865" t="s">
        <v>8</v>
      </c>
      <c r="Q865" t="s">
        <v>4570</v>
      </c>
      <c r="R865" t="s">
        <v>4940</v>
      </c>
      <c r="S865" t="s">
        <v>195</v>
      </c>
      <c r="T865" t="s">
        <v>4570</v>
      </c>
      <c r="U865" t="s">
        <v>4570</v>
      </c>
      <c r="V865" t="s">
        <v>4496</v>
      </c>
      <c r="W865" t="s">
        <v>4570</v>
      </c>
      <c r="X865" t="s">
        <v>6056</v>
      </c>
      <c r="Y865" t="s">
        <v>6057</v>
      </c>
      <c r="Z865" t="s">
        <v>8</v>
      </c>
      <c r="AA865">
        <v>0</v>
      </c>
      <c r="AB865" t="s">
        <v>195</v>
      </c>
      <c r="AC865">
        <v>0</v>
      </c>
      <c r="AD865" t="s">
        <v>195</v>
      </c>
      <c r="AE865">
        <v>0</v>
      </c>
      <c r="AF865" t="s">
        <v>195</v>
      </c>
      <c r="AG865">
        <v>0</v>
      </c>
      <c r="AH865" t="s">
        <v>195</v>
      </c>
      <c r="AI865">
        <v>40</v>
      </c>
      <c r="AJ865" t="s">
        <v>25</v>
      </c>
      <c r="AK865">
        <v>6038750</v>
      </c>
      <c r="AL865">
        <v>241550000</v>
      </c>
      <c r="AM865" t="s">
        <v>5417</v>
      </c>
      <c r="AN865">
        <v>241550000</v>
      </c>
      <c r="AO865" t="s">
        <v>5011</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4977</v>
      </c>
      <c r="BF865" t="s">
        <v>4987</v>
      </c>
      <c r="BG865" t="s">
        <v>6058</v>
      </c>
      <c r="BH865" t="s">
        <v>4947</v>
      </c>
      <c r="BI865" t="s">
        <v>195</v>
      </c>
      <c r="BJ865" t="s">
        <v>195</v>
      </c>
      <c r="BK865" t="s">
        <v>3777</v>
      </c>
      <c r="BL865" t="s">
        <v>6059</v>
      </c>
      <c r="BM865" t="s">
        <v>4949</v>
      </c>
      <c r="BN865" t="s">
        <v>5186</v>
      </c>
      <c r="BO865" t="s">
        <v>4950</v>
      </c>
      <c r="BP865" s="440" t="str">
        <f t="shared" si="13"/>
        <v>WA.2378.EBA.960.102.C.524111</v>
      </c>
    </row>
    <row r="866" spans="1:68">
      <c r="A866" t="s">
        <v>5010</v>
      </c>
      <c r="B866" t="s">
        <v>4936</v>
      </c>
      <c r="C866" t="s">
        <v>4937</v>
      </c>
      <c r="D866" t="s">
        <v>3795</v>
      </c>
      <c r="E866" t="s">
        <v>197</v>
      </c>
      <c r="F866" t="s">
        <v>3812</v>
      </c>
      <c r="G866" t="s">
        <v>820</v>
      </c>
      <c r="H866" t="s">
        <v>4938</v>
      </c>
      <c r="I866">
        <v>9</v>
      </c>
      <c r="J866" t="s">
        <v>4994</v>
      </c>
      <c r="K866">
        <v>2</v>
      </c>
      <c r="L866" t="s">
        <v>805</v>
      </c>
      <c r="M866" t="s">
        <v>509</v>
      </c>
      <c r="N866" t="s">
        <v>6034</v>
      </c>
      <c r="O866" t="s">
        <v>510</v>
      </c>
      <c r="P866" t="s">
        <v>8</v>
      </c>
      <c r="Q866" t="s">
        <v>4570</v>
      </c>
      <c r="R866" t="s">
        <v>4940</v>
      </c>
      <c r="S866" t="s">
        <v>195</v>
      </c>
      <c r="T866" t="s">
        <v>4570</v>
      </c>
      <c r="U866" t="s">
        <v>4570</v>
      </c>
      <c r="V866" t="s">
        <v>4496</v>
      </c>
      <c r="W866" t="s">
        <v>4570</v>
      </c>
      <c r="X866" t="s">
        <v>6062</v>
      </c>
      <c r="Y866" t="s">
        <v>6063</v>
      </c>
      <c r="Z866" t="s">
        <v>8</v>
      </c>
      <c r="AA866">
        <v>0</v>
      </c>
      <c r="AB866" t="s">
        <v>195</v>
      </c>
      <c r="AC866">
        <v>0</v>
      </c>
      <c r="AD866" t="s">
        <v>195</v>
      </c>
      <c r="AE866">
        <v>0</v>
      </c>
      <c r="AF866" t="s">
        <v>195</v>
      </c>
      <c r="AG866">
        <v>0</v>
      </c>
      <c r="AH866" t="s">
        <v>195</v>
      </c>
      <c r="AI866">
        <v>104</v>
      </c>
      <c r="AJ866" t="s">
        <v>25</v>
      </c>
      <c r="AK866">
        <v>5000000</v>
      </c>
      <c r="AL866">
        <v>520000000</v>
      </c>
      <c r="AM866" t="s">
        <v>5417</v>
      </c>
      <c r="AN866">
        <v>520000000</v>
      </c>
      <c r="AO866" t="s">
        <v>5011</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4997</v>
      </c>
      <c r="BF866" t="s">
        <v>4998</v>
      </c>
      <c r="BG866" t="s">
        <v>6037</v>
      </c>
      <c r="BH866" t="s">
        <v>4947</v>
      </c>
      <c r="BI866" t="s">
        <v>195</v>
      </c>
      <c r="BJ866" t="s">
        <v>195</v>
      </c>
      <c r="BK866" t="s">
        <v>3777</v>
      </c>
      <c r="BL866" t="s">
        <v>6064</v>
      </c>
      <c r="BM866" t="s">
        <v>4949</v>
      </c>
      <c r="BN866" t="s">
        <v>5186</v>
      </c>
      <c r="BO866" t="s">
        <v>4950</v>
      </c>
      <c r="BP866" s="440" t="str">
        <f t="shared" si="13"/>
        <v>WA.2378.EBA.963.101.C.524111</v>
      </c>
    </row>
    <row r="867" spans="1:68">
      <c r="A867" t="s">
        <v>4935</v>
      </c>
      <c r="B867" t="s">
        <v>4936</v>
      </c>
      <c r="C867" t="s">
        <v>4937</v>
      </c>
      <c r="D867" t="s">
        <v>3795</v>
      </c>
      <c r="E867" t="s">
        <v>197</v>
      </c>
      <c r="F867" t="s">
        <v>3861</v>
      </c>
      <c r="G867" t="s">
        <v>2290</v>
      </c>
      <c r="H867" t="s">
        <v>4938</v>
      </c>
      <c r="I867">
        <v>78</v>
      </c>
      <c r="J867" t="s">
        <v>5012</v>
      </c>
      <c r="K867">
        <v>78</v>
      </c>
      <c r="L867" t="s">
        <v>1081</v>
      </c>
      <c r="M867" t="s">
        <v>509</v>
      </c>
      <c r="N867" t="s">
        <v>6069</v>
      </c>
      <c r="O867" t="s">
        <v>510</v>
      </c>
      <c r="P867" t="s">
        <v>8</v>
      </c>
      <c r="Q867" t="s">
        <v>4570</v>
      </c>
      <c r="R867" t="s">
        <v>4940</v>
      </c>
      <c r="S867" t="s">
        <v>195</v>
      </c>
      <c r="T867" t="s">
        <v>4570</v>
      </c>
      <c r="U867" t="s">
        <v>4570</v>
      </c>
      <c r="V867" t="s">
        <v>4496</v>
      </c>
      <c r="W867" t="s">
        <v>4570</v>
      </c>
      <c r="X867" t="s">
        <v>6070</v>
      </c>
      <c r="Y867" t="s">
        <v>6071</v>
      </c>
      <c r="Z867" t="s">
        <v>8</v>
      </c>
      <c r="AA867">
        <v>0</v>
      </c>
      <c r="AB867" t="s">
        <v>195</v>
      </c>
      <c r="AC867">
        <v>0</v>
      </c>
      <c r="AD867" t="s">
        <v>195</v>
      </c>
      <c r="AE867">
        <v>0</v>
      </c>
      <c r="AF867" t="s">
        <v>195</v>
      </c>
      <c r="AG867">
        <v>0</v>
      </c>
      <c r="AH867" t="s">
        <v>195</v>
      </c>
      <c r="AI867">
        <v>120</v>
      </c>
      <c r="AJ867" t="s">
        <v>25</v>
      </c>
      <c r="AK867">
        <v>5000000</v>
      </c>
      <c r="AL867">
        <v>600000000</v>
      </c>
      <c r="AM867" t="s">
        <v>5417</v>
      </c>
      <c r="AN867">
        <v>600000000</v>
      </c>
      <c r="AO867" t="s">
        <v>4943</v>
      </c>
      <c r="AP867">
        <v>0</v>
      </c>
      <c r="AQ867">
        <v>0</v>
      </c>
      <c r="AR867">
        <v>0</v>
      </c>
      <c r="AS867">
        <v>0</v>
      </c>
      <c r="AT867">
        <v>0</v>
      </c>
      <c r="AU867">
        <v>0</v>
      </c>
      <c r="AV867">
        <v>0</v>
      </c>
      <c r="AW867">
        <v>0</v>
      </c>
      <c r="AX867">
        <v>0</v>
      </c>
      <c r="AY867">
        <v>0</v>
      </c>
      <c r="AZ867">
        <v>0</v>
      </c>
      <c r="BA867">
        <v>600000000</v>
      </c>
      <c r="BB867" t="s">
        <v>3796</v>
      </c>
      <c r="BC867" t="s">
        <v>3797</v>
      </c>
      <c r="BD867" t="s">
        <v>5014</v>
      </c>
      <c r="BE867" t="s">
        <v>5015</v>
      </c>
      <c r="BF867" t="s">
        <v>5021</v>
      </c>
      <c r="BG867" t="s">
        <v>6072</v>
      </c>
      <c r="BH867" t="s">
        <v>4947</v>
      </c>
      <c r="BI867" t="s">
        <v>195</v>
      </c>
      <c r="BJ867" t="s">
        <v>195</v>
      </c>
      <c r="BK867" t="s">
        <v>3777</v>
      </c>
      <c r="BL867" t="s">
        <v>6073</v>
      </c>
      <c r="BM867" t="s">
        <v>4949</v>
      </c>
      <c r="BN867" t="s">
        <v>5186</v>
      </c>
      <c r="BO867" t="s">
        <v>4950</v>
      </c>
      <c r="BP867" s="440" t="str">
        <f t="shared" si="13"/>
        <v>WA.2378.EBC.954.102.C.524111</v>
      </c>
    </row>
    <row r="868" spans="1:68">
      <c r="A868" t="s">
        <v>4935</v>
      </c>
      <c r="B868" t="s">
        <v>4936</v>
      </c>
      <c r="C868" t="s">
        <v>4937</v>
      </c>
      <c r="D868" t="s">
        <v>3795</v>
      </c>
      <c r="E868" t="s">
        <v>197</v>
      </c>
      <c r="F868" t="s">
        <v>3861</v>
      </c>
      <c r="G868" t="s">
        <v>2290</v>
      </c>
      <c r="H868" t="s">
        <v>4938</v>
      </c>
      <c r="I868">
        <v>78</v>
      </c>
      <c r="J868" t="s">
        <v>5012</v>
      </c>
      <c r="K868">
        <v>78</v>
      </c>
      <c r="L868" t="s">
        <v>1098</v>
      </c>
      <c r="M868" t="s">
        <v>509</v>
      </c>
      <c r="N868" t="s">
        <v>6074</v>
      </c>
      <c r="O868" t="s">
        <v>510</v>
      </c>
      <c r="P868" t="s">
        <v>8</v>
      </c>
      <c r="Q868" t="s">
        <v>4570</v>
      </c>
      <c r="R868" t="s">
        <v>4940</v>
      </c>
      <c r="S868" t="s">
        <v>195</v>
      </c>
      <c r="T868" t="s">
        <v>4570</v>
      </c>
      <c r="U868" t="s">
        <v>4570</v>
      </c>
      <c r="V868" t="s">
        <v>4496</v>
      </c>
      <c r="W868" t="s">
        <v>4570</v>
      </c>
      <c r="X868" t="s">
        <v>6075</v>
      </c>
      <c r="Y868" t="s">
        <v>6076</v>
      </c>
      <c r="Z868" t="s">
        <v>8</v>
      </c>
      <c r="AA868">
        <v>0</v>
      </c>
      <c r="AB868" t="s">
        <v>195</v>
      </c>
      <c r="AC868">
        <v>0</v>
      </c>
      <c r="AD868" t="s">
        <v>195</v>
      </c>
      <c r="AE868">
        <v>0</v>
      </c>
      <c r="AF868" t="s">
        <v>195</v>
      </c>
      <c r="AG868">
        <v>0</v>
      </c>
      <c r="AH868" t="s">
        <v>195</v>
      </c>
      <c r="AI868">
        <v>40</v>
      </c>
      <c r="AJ868" t="s">
        <v>25</v>
      </c>
      <c r="AK868">
        <v>7775000</v>
      </c>
      <c r="AL868">
        <v>311000000</v>
      </c>
      <c r="AM868" t="s">
        <v>5417</v>
      </c>
      <c r="AN868">
        <v>311000000</v>
      </c>
      <c r="AO868" t="s">
        <v>4943</v>
      </c>
      <c r="AP868">
        <v>0</v>
      </c>
      <c r="AQ868">
        <v>0</v>
      </c>
      <c r="AR868">
        <v>0</v>
      </c>
      <c r="AS868">
        <v>0</v>
      </c>
      <c r="AT868">
        <v>0</v>
      </c>
      <c r="AU868">
        <v>0</v>
      </c>
      <c r="AV868">
        <v>0</v>
      </c>
      <c r="AW868">
        <v>0</v>
      </c>
      <c r="AX868">
        <v>0</v>
      </c>
      <c r="AY868">
        <v>0</v>
      </c>
      <c r="AZ868">
        <v>0</v>
      </c>
      <c r="BA868">
        <v>311000000</v>
      </c>
      <c r="BB868" t="s">
        <v>3796</v>
      </c>
      <c r="BC868" t="s">
        <v>3797</v>
      </c>
      <c r="BD868" t="s">
        <v>5014</v>
      </c>
      <c r="BE868" t="s">
        <v>5015</v>
      </c>
      <c r="BF868" t="s">
        <v>5027</v>
      </c>
      <c r="BG868" t="s">
        <v>6077</v>
      </c>
      <c r="BH868" t="s">
        <v>4947</v>
      </c>
      <c r="BI868" t="s">
        <v>195</v>
      </c>
      <c r="BJ868" t="s">
        <v>195</v>
      </c>
      <c r="BK868" t="s">
        <v>3777</v>
      </c>
      <c r="BL868" t="s">
        <v>6078</v>
      </c>
      <c r="BM868" t="s">
        <v>4949</v>
      </c>
      <c r="BN868" t="s">
        <v>5186</v>
      </c>
      <c r="BO868" t="s">
        <v>4950</v>
      </c>
      <c r="BP868" s="440" t="str">
        <f t="shared" si="13"/>
        <v>WA.2378.EBC.954.103.C.524111</v>
      </c>
    </row>
    <row r="869" spans="1:68">
      <c r="A869" t="s">
        <v>5010</v>
      </c>
      <c r="B869" t="s">
        <v>4936</v>
      </c>
      <c r="C869" t="s">
        <v>4937</v>
      </c>
      <c r="D869" t="s">
        <v>3795</v>
      </c>
      <c r="E869" t="s">
        <v>197</v>
      </c>
      <c r="F869" t="s">
        <v>3861</v>
      </c>
      <c r="G869" t="s">
        <v>2290</v>
      </c>
      <c r="H869" t="s">
        <v>4938</v>
      </c>
      <c r="I869">
        <v>78</v>
      </c>
      <c r="J869" t="s">
        <v>5012</v>
      </c>
      <c r="K869">
        <v>78</v>
      </c>
      <c r="L869" t="s">
        <v>1081</v>
      </c>
      <c r="M869" t="s">
        <v>509</v>
      </c>
      <c r="N869" t="s">
        <v>6069</v>
      </c>
      <c r="O869" t="s">
        <v>510</v>
      </c>
      <c r="P869" t="s">
        <v>8</v>
      </c>
      <c r="Q869" t="s">
        <v>4570</v>
      </c>
      <c r="R869" t="s">
        <v>4940</v>
      </c>
      <c r="S869" t="s">
        <v>195</v>
      </c>
      <c r="T869" t="s">
        <v>4570</v>
      </c>
      <c r="U869" t="s">
        <v>4570</v>
      </c>
      <c r="V869" t="s">
        <v>4496</v>
      </c>
      <c r="W869" t="s">
        <v>4570</v>
      </c>
      <c r="X869" t="s">
        <v>6070</v>
      </c>
      <c r="Y869" t="s">
        <v>6071</v>
      </c>
      <c r="Z869" t="s">
        <v>8</v>
      </c>
      <c r="AA869">
        <v>0</v>
      </c>
      <c r="AB869" t="s">
        <v>195</v>
      </c>
      <c r="AC869">
        <v>0</v>
      </c>
      <c r="AD869" t="s">
        <v>195</v>
      </c>
      <c r="AE869">
        <v>0</v>
      </c>
      <c r="AF869" t="s">
        <v>195</v>
      </c>
      <c r="AG869">
        <v>0</v>
      </c>
      <c r="AH869" t="s">
        <v>195</v>
      </c>
      <c r="AI869">
        <v>120</v>
      </c>
      <c r="AJ869" t="s">
        <v>25</v>
      </c>
      <c r="AK869">
        <v>5000000</v>
      </c>
      <c r="AL869">
        <v>600000000</v>
      </c>
      <c r="AM869" t="s">
        <v>5417</v>
      </c>
      <c r="AN869">
        <v>600000000</v>
      </c>
      <c r="AO869" t="s">
        <v>5011</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5014</v>
      </c>
      <c r="BE869" t="s">
        <v>5015</v>
      </c>
      <c r="BF869" t="s">
        <v>5021</v>
      </c>
      <c r="BG869" t="s">
        <v>6072</v>
      </c>
      <c r="BH869" t="s">
        <v>4947</v>
      </c>
      <c r="BI869" t="s">
        <v>195</v>
      </c>
      <c r="BJ869" t="s">
        <v>195</v>
      </c>
      <c r="BK869" t="s">
        <v>3777</v>
      </c>
      <c r="BL869" t="s">
        <v>6073</v>
      </c>
      <c r="BM869" t="s">
        <v>4949</v>
      </c>
      <c r="BN869" t="s">
        <v>5186</v>
      </c>
      <c r="BO869" t="s">
        <v>4950</v>
      </c>
      <c r="BP869" s="440" t="str">
        <f t="shared" si="13"/>
        <v>WA.2378.EBC.954.102.C.524111</v>
      </c>
    </row>
    <row r="870" spans="1:68">
      <c r="A870" t="s">
        <v>5010</v>
      </c>
      <c r="B870" t="s">
        <v>4936</v>
      </c>
      <c r="C870" t="s">
        <v>4937</v>
      </c>
      <c r="D870" t="s">
        <v>3795</v>
      </c>
      <c r="E870" t="s">
        <v>197</v>
      </c>
      <c r="F870" t="s">
        <v>3861</v>
      </c>
      <c r="G870" t="s">
        <v>2290</v>
      </c>
      <c r="H870" t="s">
        <v>4938</v>
      </c>
      <c r="I870">
        <v>78</v>
      </c>
      <c r="J870" t="s">
        <v>5012</v>
      </c>
      <c r="K870">
        <v>78</v>
      </c>
      <c r="L870" t="s">
        <v>1098</v>
      </c>
      <c r="M870" t="s">
        <v>509</v>
      </c>
      <c r="N870" t="s">
        <v>6074</v>
      </c>
      <c r="O870" t="s">
        <v>510</v>
      </c>
      <c r="P870" t="s">
        <v>8</v>
      </c>
      <c r="Q870" t="s">
        <v>4570</v>
      </c>
      <c r="R870" t="s">
        <v>4940</v>
      </c>
      <c r="S870" t="s">
        <v>195</v>
      </c>
      <c r="T870" t="s">
        <v>4570</v>
      </c>
      <c r="U870" t="s">
        <v>4570</v>
      </c>
      <c r="V870" t="s">
        <v>4496</v>
      </c>
      <c r="W870" t="s">
        <v>4570</v>
      </c>
      <c r="X870" t="s">
        <v>6075</v>
      </c>
      <c r="Y870" t="s">
        <v>6076</v>
      </c>
      <c r="Z870" t="s">
        <v>8</v>
      </c>
      <c r="AA870">
        <v>0</v>
      </c>
      <c r="AB870" t="s">
        <v>195</v>
      </c>
      <c r="AC870">
        <v>0</v>
      </c>
      <c r="AD870" t="s">
        <v>195</v>
      </c>
      <c r="AE870">
        <v>0</v>
      </c>
      <c r="AF870" t="s">
        <v>195</v>
      </c>
      <c r="AG870">
        <v>0</v>
      </c>
      <c r="AH870" t="s">
        <v>195</v>
      </c>
      <c r="AI870">
        <v>40</v>
      </c>
      <c r="AJ870" t="s">
        <v>25</v>
      </c>
      <c r="AK870">
        <v>7775000</v>
      </c>
      <c r="AL870">
        <v>311000000</v>
      </c>
      <c r="AM870" t="s">
        <v>5417</v>
      </c>
      <c r="AN870">
        <v>311000000</v>
      </c>
      <c r="AO870" t="s">
        <v>5011</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5014</v>
      </c>
      <c r="BE870" t="s">
        <v>5015</v>
      </c>
      <c r="BF870" t="s">
        <v>5027</v>
      </c>
      <c r="BG870" t="s">
        <v>6077</v>
      </c>
      <c r="BH870" t="s">
        <v>4947</v>
      </c>
      <c r="BI870" t="s">
        <v>195</v>
      </c>
      <c r="BJ870" t="s">
        <v>195</v>
      </c>
      <c r="BK870" t="s">
        <v>3777</v>
      </c>
      <c r="BL870" t="s">
        <v>6078</v>
      </c>
      <c r="BM870" t="s">
        <v>4949</v>
      </c>
      <c r="BN870" t="s">
        <v>5186</v>
      </c>
      <c r="BO870" t="s">
        <v>4950</v>
      </c>
      <c r="BP870" s="440" t="str">
        <f t="shared" si="13"/>
        <v>WA.2378.EBC.954.103.C.524111</v>
      </c>
    </row>
    <row r="871" spans="1:68">
      <c r="A871" t="s">
        <v>4935</v>
      </c>
      <c r="B871" t="s">
        <v>4936</v>
      </c>
      <c r="C871" t="s">
        <v>4937</v>
      </c>
      <c r="D871" t="s">
        <v>3795</v>
      </c>
      <c r="E871" t="s">
        <v>197</v>
      </c>
      <c r="F871" t="s">
        <v>3842</v>
      </c>
      <c r="G871" t="s">
        <v>2445</v>
      </c>
      <c r="H871" t="s">
        <v>4938</v>
      </c>
      <c r="I871">
        <v>5</v>
      </c>
      <c r="J871" t="s">
        <v>5031</v>
      </c>
      <c r="K871">
        <v>1</v>
      </c>
      <c r="L871" t="s">
        <v>805</v>
      </c>
      <c r="M871" t="s">
        <v>516</v>
      </c>
      <c r="N871" t="s">
        <v>4820</v>
      </c>
      <c r="O871" t="s">
        <v>510</v>
      </c>
      <c r="P871" t="s">
        <v>8</v>
      </c>
      <c r="Q871" t="s">
        <v>4570</v>
      </c>
      <c r="R871" t="s">
        <v>4940</v>
      </c>
      <c r="S871" t="s">
        <v>195</v>
      </c>
      <c r="T871" t="s">
        <v>4570</v>
      </c>
      <c r="U871" t="s">
        <v>4570</v>
      </c>
      <c r="V871" t="s">
        <v>4496</v>
      </c>
      <c r="W871" t="s">
        <v>4570</v>
      </c>
      <c r="X871" t="s">
        <v>6079</v>
      </c>
      <c r="Y871" t="s">
        <v>6044</v>
      </c>
      <c r="Z871" t="s">
        <v>8</v>
      </c>
      <c r="AA871">
        <v>0</v>
      </c>
      <c r="AB871" t="s">
        <v>195</v>
      </c>
      <c r="AC871">
        <v>0</v>
      </c>
      <c r="AD871" t="s">
        <v>195</v>
      </c>
      <c r="AE871">
        <v>0</v>
      </c>
      <c r="AF871" t="s">
        <v>195</v>
      </c>
      <c r="AG871">
        <v>0</v>
      </c>
      <c r="AH871" t="s">
        <v>195</v>
      </c>
      <c r="AI871">
        <v>200</v>
      </c>
      <c r="AJ871" t="s">
        <v>6061</v>
      </c>
      <c r="AK871">
        <v>5000000</v>
      </c>
      <c r="AL871">
        <v>1000000000</v>
      </c>
      <c r="AM871" t="s">
        <v>5417</v>
      </c>
      <c r="AN871">
        <v>1000000000</v>
      </c>
      <c r="AO871" t="s">
        <v>4943</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5034</v>
      </c>
      <c r="BG871" t="s">
        <v>6080</v>
      </c>
      <c r="BH871" t="s">
        <v>4947</v>
      </c>
      <c r="BI871" t="s">
        <v>195</v>
      </c>
      <c r="BJ871" t="s">
        <v>195</v>
      </c>
      <c r="BK871" t="s">
        <v>3777</v>
      </c>
      <c r="BL871" t="s">
        <v>6048</v>
      </c>
      <c r="BM871" t="s">
        <v>4949</v>
      </c>
      <c r="BN871" t="s">
        <v>5186</v>
      </c>
      <c r="BO871" t="s">
        <v>4950</v>
      </c>
      <c r="BP871" s="440" t="str">
        <f t="shared" si="13"/>
        <v>WA.2378.EBD.952.101.E.524111</v>
      </c>
    </row>
    <row r="872" spans="1:68">
      <c r="A872" t="s">
        <v>4935</v>
      </c>
      <c r="B872" t="s">
        <v>4936</v>
      </c>
      <c r="C872" t="s">
        <v>4937</v>
      </c>
      <c r="D872" t="s">
        <v>3795</v>
      </c>
      <c r="E872" t="s">
        <v>197</v>
      </c>
      <c r="F872" t="s">
        <v>3842</v>
      </c>
      <c r="G872" t="s">
        <v>2445</v>
      </c>
      <c r="H872" t="s">
        <v>4938</v>
      </c>
      <c r="I872">
        <v>5</v>
      </c>
      <c r="J872" t="s">
        <v>5054</v>
      </c>
      <c r="K872">
        <v>2</v>
      </c>
      <c r="L872" t="s">
        <v>805</v>
      </c>
      <c r="M872" t="s">
        <v>509</v>
      </c>
      <c r="N872" t="s">
        <v>4820</v>
      </c>
      <c r="O872" t="s">
        <v>510</v>
      </c>
      <c r="P872" t="s">
        <v>8</v>
      </c>
      <c r="Q872" t="s">
        <v>4570</v>
      </c>
      <c r="R872" t="s">
        <v>4940</v>
      </c>
      <c r="S872" t="s">
        <v>195</v>
      </c>
      <c r="T872" t="s">
        <v>4570</v>
      </c>
      <c r="U872" t="s">
        <v>4570</v>
      </c>
      <c r="V872" t="s">
        <v>4496</v>
      </c>
      <c r="W872" t="s">
        <v>4570</v>
      </c>
      <c r="X872" t="s">
        <v>6081</v>
      </c>
      <c r="Y872" t="s">
        <v>6044</v>
      </c>
      <c r="Z872" t="s">
        <v>8</v>
      </c>
      <c r="AA872">
        <v>0</v>
      </c>
      <c r="AB872" t="s">
        <v>195</v>
      </c>
      <c r="AC872">
        <v>0</v>
      </c>
      <c r="AD872" t="s">
        <v>195</v>
      </c>
      <c r="AE872">
        <v>0</v>
      </c>
      <c r="AF872" t="s">
        <v>195</v>
      </c>
      <c r="AG872">
        <v>0</v>
      </c>
      <c r="AH872" t="s">
        <v>195</v>
      </c>
      <c r="AI872">
        <v>260</v>
      </c>
      <c r="AJ872" t="s">
        <v>4862</v>
      </c>
      <c r="AK872">
        <v>5000000</v>
      </c>
      <c r="AL872">
        <v>1300000000</v>
      </c>
      <c r="AM872" t="s">
        <v>5417</v>
      </c>
      <c r="AN872">
        <v>1300000000</v>
      </c>
      <c r="AO872" t="s">
        <v>4943</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5057</v>
      </c>
      <c r="BG872" t="s">
        <v>4872</v>
      </c>
      <c r="BH872" t="s">
        <v>4947</v>
      </c>
      <c r="BI872" t="s">
        <v>195</v>
      </c>
      <c r="BJ872" t="s">
        <v>195</v>
      </c>
      <c r="BK872" t="s">
        <v>3777</v>
      </c>
      <c r="BL872" t="s">
        <v>6048</v>
      </c>
      <c r="BM872" t="s">
        <v>4949</v>
      </c>
      <c r="BN872" t="s">
        <v>5186</v>
      </c>
      <c r="BO872" t="s">
        <v>4950</v>
      </c>
      <c r="BP872" s="440" t="str">
        <f t="shared" si="13"/>
        <v>WA.2378.EBD.953.101.C.524111</v>
      </c>
    </row>
    <row r="873" spans="1:68">
      <c r="A873" t="s">
        <v>4935</v>
      </c>
      <c r="B873" t="s">
        <v>4936</v>
      </c>
      <c r="C873" t="s">
        <v>4937</v>
      </c>
      <c r="D873" t="s">
        <v>3795</v>
      </c>
      <c r="E873" t="s">
        <v>197</v>
      </c>
      <c r="F873" t="s">
        <v>3842</v>
      </c>
      <c r="G873" t="s">
        <v>2445</v>
      </c>
      <c r="H873" t="s">
        <v>4938</v>
      </c>
      <c r="I873">
        <v>5</v>
      </c>
      <c r="J873" t="s">
        <v>5054</v>
      </c>
      <c r="K873">
        <v>2</v>
      </c>
      <c r="L873" t="s">
        <v>1081</v>
      </c>
      <c r="M873" t="s">
        <v>516</v>
      </c>
      <c r="N873" t="s">
        <v>4820</v>
      </c>
      <c r="O873" t="s">
        <v>510</v>
      </c>
      <c r="P873" t="s">
        <v>8</v>
      </c>
      <c r="Q873" t="s">
        <v>4570</v>
      </c>
      <c r="R873" t="s">
        <v>4940</v>
      </c>
      <c r="S873" t="s">
        <v>195</v>
      </c>
      <c r="T873" t="s">
        <v>4570</v>
      </c>
      <c r="U873" t="s">
        <v>4570</v>
      </c>
      <c r="V873" t="s">
        <v>4496</v>
      </c>
      <c r="W873" t="s">
        <v>4570</v>
      </c>
      <c r="X873" t="s">
        <v>6082</v>
      </c>
      <c r="Y873" t="s">
        <v>6044</v>
      </c>
      <c r="Z873" t="s">
        <v>8</v>
      </c>
      <c r="AA873">
        <v>0</v>
      </c>
      <c r="AB873" t="s">
        <v>195</v>
      </c>
      <c r="AC873">
        <v>0</v>
      </c>
      <c r="AD873" t="s">
        <v>195</v>
      </c>
      <c r="AE873">
        <v>0</v>
      </c>
      <c r="AF873" t="s">
        <v>195</v>
      </c>
      <c r="AG873">
        <v>0</v>
      </c>
      <c r="AH873" t="s">
        <v>195</v>
      </c>
      <c r="AI873">
        <v>120</v>
      </c>
      <c r="AJ873" t="s">
        <v>6061</v>
      </c>
      <c r="AK873">
        <v>5000000</v>
      </c>
      <c r="AL873">
        <v>600000000</v>
      </c>
      <c r="AM873" t="s">
        <v>5417</v>
      </c>
      <c r="AN873">
        <v>600000000</v>
      </c>
      <c r="AO873" t="s">
        <v>4943</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5073</v>
      </c>
      <c r="BG873" t="s">
        <v>6080</v>
      </c>
      <c r="BH873" t="s">
        <v>4947</v>
      </c>
      <c r="BI873" t="s">
        <v>195</v>
      </c>
      <c r="BJ873" t="s">
        <v>195</v>
      </c>
      <c r="BK873" t="s">
        <v>3777</v>
      </c>
      <c r="BL873" t="s">
        <v>6048</v>
      </c>
      <c r="BM873" t="s">
        <v>4949</v>
      </c>
      <c r="BN873" t="s">
        <v>5186</v>
      </c>
      <c r="BO873" t="s">
        <v>4950</v>
      </c>
      <c r="BP873" s="440" t="str">
        <f t="shared" si="13"/>
        <v>WA.2378.EBD.953.102.E.524111</v>
      </c>
    </row>
    <row r="874" spans="1:68">
      <c r="A874" t="s">
        <v>4935</v>
      </c>
      <c r="B874" t="s">
        <v>4936</v>
      </c>
      <c r="C874" t="s">
        <v>4937</v>
      </c>
      <c r="D874" t="s">
        <v>3795</v>
      </c>
      <c r="E874" t="s">
        <v>197</v>
      </c>
      <c r="F874" t="s">
        <v>3842</v>
      </c>
      <c r="G874" t="s">
        <v>2445</v>
      </c>
      <c r="H874" t="s">
        <v>4938</v>
      </c>
      <c r="I874">
        <v>5</v>
      </c>
      <c r="J874" t="s">
        <v>5047</v>
      </c>
      <c r="K874">
        <v>1</v>
      </c>
      <c r="L874" t="s">
        <v>805</v>
      </c>
      <c r="M874" t="s">
        <v>567</v>
      </c>
      <c r="N874" t="s">
        <v>4820</v>
      </c>
      <c r="O874" t="s">
        <v>510</v>
      </c>
      <c r="P874" t="s">
        <v>8</v>
      </c>
      <c r="Q874" t="s">
        <v>4570</v>
      </c>
      <c r="R874" t="s">
        <v>4940</v>
      </c>
      <c r="S874" t="s">
        <v>195</v>
      </c>
      <c r="T874" t="s">
        <v>4570</v>
      </c>
      <c r="U874" t="s">
        <v>4570</v>
      </c>
      <c r="V874" t="s">
        <v>4496</v>
      </c>
      <c r="W874" t="s">
        <v>4570</v>
      </c>
      <c r="X874" t="s">
        <v>6083</v>
      </c>
      <c r="Y874" t="s">
        <v>6044</v>
      </c>
      <c r="Z874" t="s">
        <v>8</v>
      </c>
      <c r="AA874">
        <v>0</v>
      </c>
      <c r="AB874" t="s">
        <v>195</v>
      </c>
      <c r="AC874">
        <v>0</v>
      </c>
      <c r="AD874" t="s">
        <v>195</v>
      </c>
      <c r="AE874">
        <v>0</v>
      </c>
      <c r="AF874" t="s">
        <v>195</v>
      </c>
      <c r="AG874">
        <v>0</v>
      </c>
      <c r="AH874" t="s">
        <v>195</v>
      </c>
      <c r="AI874">
        <v>250</v>
      </c>
      <c r="AJ874" t="s">
        <v>195</v>
      </c>
      <c r="AK874">
        <v>5000000</v>
      </c>
      <c r="AL874">
        <v>1250000000</v>
      </c>
      <c r="AM874" t="s">
        <v>5417</v>
      </c>
      <c r="AN874">
        <v>1250000000</v>
      </c>
      <c r="AO874" t="s">
        <v>4943</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6084</v>
      </c>
      <c r="BG874" t="s">
        <v>4873</v>
      </c>
      <c r="BH874" t="s">
        <v>4947</v>
      </c>
      <c r="BI874" t="s">
        <v>195</v>
      </c>
      <c r="BJ874" t="s">
        <v>195</v>
      </c>
      <c r="BK874" t="s">
        <v>3777</v>
      </c>
      <c r="BL874" t="s">
        <v>6048</v>
      </c>
      <c r="BM874" t="s">
        <v>4949</v>
      </c>
      <c r="BN874" t="s">
        <v>5186</v>
      </c>
      <c r="BO874" t="s">
        <v>4950</v>
      </c>
      <c r="BP874" s="440" t="str">
        <f t="shared" si="13"/>
        <v>WA.2378.EBD.955.101.G.524111</v>
      </c>
    </row>
    <row r="875" spans="1:68">
      <c r="A875" t="s">
        <v>4935</v>
      </c>
      <c r="B875" t="s">
        <v>4936</v>
      </c>
      <c r="C875" t="s">
        <v>4937</v>
      </c>
      <c r="D875" t="s">
        <v>3795</v>
      </c>
      <c r="E875" t="s">
        <v>197</v>
      </c>
      <c r="F875" t="s">
        <v>3842</v>
      </c>
      <c r="G875" t="s">
        <v>2445</v>
      </c>
      <c r="H875" t="s">
        <v>4938</v>
      </c>
      <c r="I875">
        <v>5</v>
      </c>
      <c r="J875" t="s">
        <v>6085</v>
      </c>
      <c r="K875">
        <v>1</v>
      </c>
      <c r="L875" t="s">
        <v>805</v>
      </c>
      <c r="M875" t="s">
        <v>516</v>
      </c>
      <c r="N875" t="s">
        <v>4820</v>
      </c>
      <c r="O875" t="s">
        <v>510</v>
      </c>
      <c r="P875" t="s">
        <v>8</v>
      </c>
      <c r="Q875" t="s">
        <v>4570</v>
      </c>
      <c r="R875" t="s">
        <v>4940</v>
      </c>
      <c r="S875" t="s">
        <v>195</v>
      </c>
      <c r="T875" t="s">
        <v>4570</v>
      </c>
      <c r="U875" t="s">
        <v>4570</v>
      </c>
      <c r="V875" t="s">
        <v>4496</v>
      </c>
      <c r="W875" t="s">
        <v>4570</v>
      </c>
      <c r="X875" t="s">
        <v>6086</v>
      </c>
      <c r="Y875" t="s">
        <v>6044</v>
      </c>
      <c r="Z875" t="s">
        <v>8</v>
      </c>
      <c r="AA875">
        <v>0</v>
      </c>
      <c r="AB875" t="s">
        <v>195</v>
      </c>
      <c r="AC875">
        <v>0</v>
      </c>
      <c r="AD875" t="s">
        <v>195</v>
      </c>
      <c r="AE875">
        <v>0</v>
      </c>
      <c r="AF875" t="s">
        <v>195</v>
      </c>
      <c r="AG875">
        <v>0</v>
      </c>
      <c r="AH875" t="s">
        <v>195</v>
      </c>
      <c r="AI875">
        <v>100</v>
      </c>
      <c r="AJ875" t="s">
        <v>195</v>
      </c>
      <c r="AK875">
        <v>5000000</v>
      </c>
      <c r="AL875">
        <v>500000000</v>
      </c>
      <c r="AM875" t="s">
        <v>5417</v>
      </c>
      <c r="AN875">
        <v>500000000</v>
      </c>
      <c r="AO875" t="s">
        <v>4943</v>
      </c>
      <c r="AP875">
        <v>0</v>
      </c>
      <c r="AQ875">
        <v>0</v>
      </c>
      <c r="AR875">
        <v>0</v>
      </c>
      <c r="AS875">
        <v>0</v>
      </c>
      <c r="AT875">
        <v>0</v>
      </c>
      <c r="AU875">
        <v>0</v>
      </c>
      <c r="AV875">
        <v>0</v>
      </c>
      <c r="AW875">
        <v>0</v>
      </c>
      <c r="AX875">
        <v>0</v>
      </c>
      <c r="AY875">
        <v>0</v>
      </c>
      <c r="AZ875">
        <v>0</v>
      </c>
      <c r="BA875">
        <v>500000000</v>
      </c>
      <c r="BB875" t="s">
        <v>3796</v>
      </c>
      <c r="BC875" t="s">
        <v>3797</v>
      </c>
      <c r="BD875" t="s">
        <v>3843</v>
      </c>
      <c r="BE875" t="s">
        <v>6087</v>
      </c>
      <c r="BF875" t="s">
        <v>6088</v>
      </c>
      <c r="BG875" t="s">
        <v>6080</v>
      </c>
      <c r="BH875" t="s">
        <v>4947</v>
      </c>
      <c r="BI875" t="s">
        <v>195</v>
      </c>
      <c r="BJ875" t="s">
        <v>195</v>
      </c>
      <c r="BK875" t="s">
        <v>3777</v>
      </c>
      <c r="BL875" t="s">
        <v>6048</v>
      </c>
      <c r="BM875" t="s">
        <v>4949</v>
      </c>
      <c r="BN875" t="s">
        <v>5186</v>
      </c>
      <c r="BO875" t="s">
        <v>4950</v>
      </c>
      <c r="BP875" s="440" t="str">
        <f t="shared" si="13"/>
        <v>WA.2378.EBD.974.101.E.524111</v>
      </c>
    </row>
    <row r="876" spans="1:68">
      <c r="A876" t="s">
        <v>5010</v>
      </c>
      <c r="B876" t="s">
        <v>4936</v>
      </c>
      <c r="C876" t="s">
        <v>4937</v>
      </c>
      <c r="D876" t="s">
        <v>3795</v>
      </c>
      <c r="E876" t="s">
        <v>197</v>
      </c>
      <c r="F876" t="s">
        <v>3842</v>
      </c>
      <c r="G876" t="s">
        <v>2445</v>
      </c>
      <c r="H876" t="s">
        <v>4938</v>
      </c>
      <c r="I876">
        <v>5</v>
      </c>
      <c r="J876" t="s">
        <v>5031</v>
      </c>
      <c r="K876">
        <v>1</v>
      </c>
      <c r="L876" t="s">
        <v>805</v>
      </c>
      <c r="M876" t="s">
        <v>516</v>
      </c>
      <c r="N876" t="s">
        <v>4820</v>
      </c>
      <c r="O876" t="s">
        <v>510</v>
      </c>
      <c r="P876" t="s">
        <v>8</v>
      </c>
      <c r="Q876" t="s">
        <v>4570</v>
      </c>
      <c r="R876" t="s">
        <v>4940</v>
      </c>
      <c r="S876" t="s">
        <v>195</v>
      </c>
      <c r="T876" t="s">
        <v>4570</v>
      </c>
      <c r="U876" t="s">
        <v>4570</v>
      </c>
      <c r="V876" t="s">
        <v>4496</v>
      </c>
      <c r="W876" t="s">
        <v>4570</v>
      </c>
      <c r="X876" t="s">
        <v>6079</v>
      </c>
      <c r="Y876" t="s">
        <v>6044</v>
      </c>
      <c r="Z876" t="s">
        <v>8</v>
      </c>
      <c r="AA876">
        <v>0</v>
      </c>
      <c r="AB876" t="s">
        <v>195</v>
      </c>
      <c r="AC876">
        <v>0</v>
      </c>
      <c r="AD876" t="s">
        <v>195</v>
      </c>
      <c r="AE876">
        <v>0</v>
      </c>
      <c r="AF876" t="s">
        <v>195</v>
      </c>
      <c r="AG876">
        <v>0</v>
      </c>
      <c r="AH876" t="s">
        <v>195</v>
      </c>
      <c r="AI876">
        <v>126</v>
      </c>
      <c r="AJ876" t="s">
        <v>6061</v>
      </c>
      <c r="AK876">
        <v>5000000</v>
      </c>
      <c r="AL876">
        <v>630000000</v>
      </c>
      <c r="AM876" t="s">
        <v>5417</v>
      </c>
      <c r="AN876">
        <v>630000000</v>
      </c>
      <c r="AO876" t="s">
        <v>5011</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5034</v>
      </c>
      <c r="BG876" t="s">
        <v>6080</v>
      </c>
      <c r="BH876" t="s">
        <v>4947</v>
      </c>
      <c r="BI876" t="s">
        <v>195</v>
      </c>
      <c r="BJ876" t="s">
        <v>195</v>
      </c>
      <c r="BK876" t="s">
        <v>3777</v>
      </c>
      <c r="BL876" t="s">
        <v>6048</v>
      </c>
      <c r="BM876" t="s">
        <v>4949</v>
      </c>
      <c r="BN876" t="s">
        <v>5186</v>
      </c>
      <c r="BO876" t="s">
        <v>4950</v>
      </c>
      <c r="BP876" s="440" t="str">
        <f t="shared" si="13"/>
        <v>WA.2378.EBD.952.101.E.524111</v>
      </c>
    </row>
    <row r="877" spans="1:68">
      <c r="A877" t="s">
        <v>5010</v>
      </c>
      <c r="B877" t="s">
        <v>4936</v>
      </c>
      <c r="C877" t="s">
        <v>4937</v>
      </c>
      <c r="D877" t="s">
        <v>3795</v>
      </c>
      <c r="E877" t="s">
        <v>197</v>
      </c>
      <c r="F877" t="s">
        <v>3842</v>
      </c>
      <c r="G877" t="s">
        <v>2445</v>
      </c>
      <c r="H877" t="s">
        <v>4938</v>
      </c>
      <c r="I877">
        <v>5</v>
      </c>
      <c r="J877" t="s">
        <v>5054</v>
      </c>
      <c r="K877">
        <v>2</v>
      </c>
      <c r="L877" t="s">
        <v>805</v>
      </c>
      <c r="M877" t="s">
        <v>509</v>
      </c>
      <c r="N877" t="s">
        <v>4820</v>
      </c>
      <c r="O877" t="s">
        <v>510</v>
      </c>
      <c r="P877" t="s">
        <v>8</v>
      </c>
      <c r="Q877" t="s">
        <v>4570</v>
      </c>
      <c r="R877" t="s">
        <v>4940</v>
      </c>
      <c r="S877" t="s">
        <v>195</v>
      </c>
      <c r="T877" t="s">
        <v>4570</v>
      </c>
      <c r="U877" t="s">
        <v>4570</v>
      </c>
      <c r="V877" t="s">
        <v>4496</v>
      </c>
      <c r="W877" t="s">
        <v>4570</v>
      </c>
      <c r="X877" t="s">
        <v>6081</v>
      </c>
      <c r="Y877" t="s">
        <v>6044</v>
      </c>
      <c r="Z877" t="s">
        <v>8</v>
      </c>
      <c r="AA877">
        <v>0</v>
      </c>
      <c r="AB877" t="s">
        <v>195</v>
      </c>
      <c r="AC877">
        <v>0</v>
      </c>
      <c r="AD877" t="s">
        <v>195</v>
      </c>
      <c r="AE877">
        <v>0</v>
      </c>
      <c r="AF877" t="s">
        <v>195</v>
      </c>
      <c r="AG877">
        <v>0</v>
      </c>
      <c r="AH877" t="s">
        <v>195</v>
      </c>
      <c r="AI877">
        <v>317</v>
      </c>
      <c r="AJ877" t="s">
        <v>4862</v>
      </c>
      <c r="AK877">
        <v>5000000</v>
      </c>
      <c r="AL877">
        <v>1585000000</v>
      </c>
      <c r="AM877" t="s">
        <v>5417</v>
      </c>
      <c r="AN877">
        <v>1585000000</v>
      </c>
      <c r="AO877" t="s">
        <v>5011</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5057</v>
      </c>
      <c r="BG877" t="s">
        <v>4872</v>
      </c>
      <c r="BH877" t="s">
        <v>4947</v>
      </c>
      <c r="BI877" t="s">
        <v>195</v>
      </c>
      <c r="BJ877" t="s">
        <v>195</v>
      </c>
      <c r="BK877" t="s">
        <v>3777</v>
      </c>
      <c r="BL877" t="s">
        <v>6048</v>
      </c>
      <c r="BM877" t="s">
        <v>4949</v>
      </c>
      <c r="BN877" t="s">
        <v>5186</v>
      </c>
      <c r="BO877" t="s">
        <v>4950</v>
      </c>
      <c r="BP877" s="440" t="str">
        <f t="shared" si="13"/>
        <v>WA.2378.EBD.953.101.C.524111</v>
      </c>
    </row>
    <row r="878" spans="1:68">
      <c r="A878" t="s">
        <v>5010</v>
      </c>
      <c r="B878" t="s">
        <v>4936</v>
      </c>
      <c r="C878" t="s">
        <v>4937</v>
      </c>
      <c r="D878" t="s">
        <v>3795</v>
      </c>
      <c r="E878" t="s">
        <v>197</v>
      </c>
      <c r="F878" t="s">
        <v>3842</v>
      </c>
      <c r="G878" t="s">
        <v>2445</v>
      </c>
      <c r="H878" t="s">
        <v>4938</v>
      </c>
      <c r="I878">
        <v>5</v>
      </c>
      <c r="J878" t="s">
        <v>5054</v>
      </c>
      <c r="K878">
        <v>2</v>
      </c>
      <c r="L878" t="s">
        <v>1081</v>
      </c>
      <c r="M878" t="s">
        <v>516</v>
      </c>
      <c r="N878" t="s">
        <v>4820</v>
      </c>
      <c r="O878" t="s">
        <v>510</v>
      </c>
      <c r="P878" t="s">
        <v>8</v>
      </c>
      <c r="Q878" t="s">
        <v>4570</v>
      </c>
      <c r="R878" t="s">
        <v>4940</v>
      </c>
      <c r="S878" t="s">
        <v>195</v>
      </c>
      <c r="T878" t="s">
        <v>4570</v>
      </c>
      <c r="U878" t="s">
        <v>4570</v>
      </c>
      <c r="V878" t="s">
        <v>4496</v>
      </c>
      <c r="W878" t="s">
        <v>4570</v>
      </c>
      <c r="X878" t="s">
        <v>6082</v>
      </c>
      <c r="Y878" t="s">
        <v>6044</v>
      </c>
      <c r="Z878" t="s">
        <v>8</v>
      </c>
      <c r="AA878">
        <v>0</v>
      </c>
      <c r="AB878" t="s">
        <v>195</v>
      </c>
      <c r="AC878">
        <v>0</v>
      </c>
      <c r="AD878" t="s">
        <v>195</v>
      </c>
      <c r="AE878">
        <v>0</v>
      </c>
      <c r="AF878" t="s">
        <v>195</v>
      </c>
      <c r="AG878">
        <v>0</v>
      </c>
      <c r="AH878" t="s">
        <v>195</v>
      </c>
      <c r="AI878">
        <v>120</v>
      </c>
      <c r="AJ878" t="s">
        <v>6061</v>
      </c>
      <c r="AK878">
        <v>5000000</v>
      </c>
      <c r="AL878">
        <v>600000000</v>
      </c>
      <c r="AM878" t="s">
        <v>5417</v>
      </c>
      <c r="AN878">
        <v>600000000</v>
      </c>
      <c r="AO878" t="s">
        <v>5011</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5073</v>
      </c>
      <c r="BG878" t="s">
        <v>6080</v>
      </c>
      <c r="BH878" t="s">
        <v>4947</v>
      </c>
      <c r="BI878" t="s">
        <v>195</v>
      </c>
      <c r="BJ878" t="s">
        <v>195</v>
      </c>
      <c r="BK878" t="s">
        <v>3777</v>
      </c>
      <c r="BL878" t="s">
        <v>6048</v>
      </c>
      <c r="BM878" t="s">
        <v>4949</v>
      </c>
      <c r="BN878" t="s">
        <v>5186</v>
      </c>
      <c r="BO878" t="s">
        <v>4950</v>
      </c>
      <c r="BP878" s="440" t="str">
        <f t="shared" si="13"/>
        <v>WA.2378.EBD.953.102.E.524111</v>
      </c>
    </row>
    <row r="879" spans="1:68">
      <c r="A879" t="s">
        <v>4935</v>
      </c>
      <c r="B879" t="s">
        <v>4936</v>
      </c>
      <c r="C879" t="s">
        <v>4937</v>
      </c>
      <c r="D879" t="s">
        <v>3795</v>
      </c>
      <c r="E879" t="s">
        <v>197</v>
      </c>
      <c r="F879" t="s">
        <v>3861</v>
      </c>
      <c r="G879" t="s">
        <v>2290</v>
      </c>
      <c r="H879" t="s">
        <v>4938</v>
      </c>
      <c r="I879">
        <v>78</v>
      </c>
      <c r="J879" t="s">
        <v>5012</v>
      </c>
      <c r="K879">
        <v>78</v>
      </c>
      <c r="L879" t="s">
        <v>805</v>
      </c>
      <c r="M879" t="s">
        <v>508</v>
      </c>
      <c r="N879" t="s">
        <v>6089</v>
      </c>
      <c r="O879" t="s">
        <v>514</v>
      </c>
      <c r="P879" t="s">
        <v>8</v>
      </c>
      <c r="Q879" t="s">
        <v>4570</v>
      </c>
      <c r="R879" t="s">
        <v>4940</v>
      </c>
      <c r="S879" t="s">
        <v>195</v>
      </c>
      <c r="T879" t="s">
        <v>4570</v>
      </c>
      <c r="U879" t="s">
        <v>4570</v>
      </c>
      <c r="V879" t="s">
        <v>4496</v>
      </c>
      <c r="W879" t="s">
        <v>4570</v>
      </c>
      <c r="X879" t="s">
        <v>6090</v>
      </c>
      <c r="Y879" t="s">
        <v>6091</v>
      </c>
      <c r="Z879" t="s">
        <v>8</v>
      </c>
      <c r="AA879">
        <v>0</v>
      </c>
      <c r="AB879" t="s">
        <v>195</v>
      </c>
      <c r="AC879">
        <v>0</v>
      </c>
      <c r="AD879" t="s">
        <v>195</v>
      </c>
      <c r="AE879">
        <v>0</v>
      </c>
      <c r="AF879" t="s">
        <v>195</v>
      </c>
      <c r="AG879">
        <v>0</v>
      </c>
      <c r="AH879" t="s">
        <v>195</v>
      </c>
      <c r="AI879">
        <v>68</v>
      </c>
      <c r="AJ879" t="s">
        <v>106</v>
      </c>
      <c r="AK879">
        <v>4250000</v>
      </c>
      <c r="AL879">
        <v>289000000</v>
      </c>
      <c r="AM879" t="s">
        <v>5417</v>
      </c>
      <c r="AN879">
        <v>289000000</v>
      </c>
      <c r="AO879" t="s">
        <v>4943</v>
      </c>
      <c r="AP879">
        <v>0</v>
      </c>
      <c r="AQ879">
        <v>0</v>
      </c>
      <c r="AR879">
        <v>0</v>
      </c>
      <c r="AS879">
        <v>0</v>
      </c>
      <c r="AT879">
        <v>0</v>
      </c>
      <c r="AU879">
        <v>0</v>
      </c>
      <c r="AV879">
        <v>0</v>
      </c>
      <c r="AW879">
        <v>0</v>
      </c>
      <c r="AX879">
        <v>0</v>
      </c>
      <c r="AY879">
        <v>0</v>
      </c>
      <c r="AZ879">
        <v>0</v>
      </c>
      <c r="BA879">
        <v>289000000</v>
      </c>
      <c r="BB879" t="s">
        <v>3796</v>
      </c>
      <c r="BC879" t="s">
        <v>3797</v>
      </c>
      <c r="BD879" t="s">
        <v>5014</v>
      </c>
      <c r="BE879" t="s">
        <v>5015</v>
      </c>
      <c r="BF879" t="s">
        <v>5016</v>
      </c>
      <c r="BG879" t="s">
        <v>6092</v>
      </c>
      <c r="BH879" t="s">
        <v>4947</v>
      </c>
      <c r="BI879" t="s">
        <v>195</v>
      </c>
      <c r="BJ879" t="s">
        <v>195</v>
      </c>
      <c r="BK879" t="s">
        <v>3866</v>
      </c>
      <c r="BL879" t="s">
        <v>6093</v>
      </c>
      <c r="BM879" t="s">
        <v>4949</v>
      </c>
      <c r="BN879" t="s">
        <v>5121</v>
      </c>
      <c r="BO879" t="s">
        <v>4950</v>
      </c>
      <c r="BP879" s="440" t="str">
        <f t="shared" si="13"/>
        <v>WA.2378.EBC.954.101.B.522191</v>
      </c>
    </row>
    <row r="880" spans="1:68">
      <c r="A880" t="s">
        <v>5010</v>
      </c>
      <c r="B880" t="s">
        <v>4936</v>
      </c>
      <c r="C880" t="s">
        <v>4937</v>
      </c>
      <c r="D880" t="s">
        <v>3795</v>
      </c>
      <c r="E880" t="s">
        <v>197</v>
      </c>
      <c r="F880" t="s">
        <v>3861</v>
      </c>
      <c r="G880" t="s">
        <v>2290</v>
      </c>
      <c r="H880" t="s">
        <v>4938</v>
      </c>
      <c r="I880">
        <v>78</v>
      </c>
      <c r="J880" t="s">
        <v>5012</v>
      </c>
      <c r="K880">
        <v>78</v>
      </c>
      <c r="L880" t="s">
        <v>805</v>
      </c>
      <c r="M880" t="s">
        <v>508</v>
      </c>
      <c r="N880" t="s">
        <v>6089</v>
      </c>
      <c r="O880" t="s">
        <v>514</v>
      </c>
      <c r="P880" t="s">
        <v>8</v>
      </c>
      <c r="Q880" t="s">
        <v>4570</v>
      </c>
      <c r="R880" t="s">
        <v>4940</v>
      </c>
      <c r="S880" t="s">
        <v>195</v>
      </c>
      <c r="T880" t="s">
        <v>4570</v>
      </c>
      <c r="U880" t="s">
        <v>4570</v>
      </c>
      <c r="V880" t="s">
        <v>4496</v>
      </c>
      <c r="W880" t="s">
        <v>4570</v>
      </c>
      <c r="X880" t="s">
        <v>6090</v>
      </c>
      <c r="Y880" t="s">
        <v>6091</v>
      </c>
      <c r="Z880" t="s">
        <v>8</v>
      </c>
      <c r="AA880">
        <v>0</v>
      </c>
      <c r="AB880" t="s">
        <v>195</v>
      </c>
      <c r="AC880">
        <v>0</v>
      </c>
      <c r="AD880" t="s">
        <v>195</v>
      </c>
      <c r="AE880">
        <v>0</v>
      </c>
      <c r="AF880" t="s">
        <v>195</v>
      </c>
      <c r="AG880">
        <v>0</v>
      </c>
      <c r="AH880" t="s">
        <v>195</v>
      </c>
      <c r="AI880">
        <v>68</v>
      </c>
      <c r="AJ880" t="s">
        <v>106</v>
      </c>
      <c r="AK880">
        <v>4250000</v>
      </c>
      <c r="AL880">
        <v>289000000</v>
      </c>
      <c r="AM880" t="s">
        <v>5417</v>
      </c>
      <c r="AN880">
        <v>289000000</v>
      </c>
      <c r="AO880" t="s">
        <v>5011</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5014</v>
      </c>
      <c r="BE880" t="s">
        <v>5015</v>
      </c>
      <c r="BF880" t="s">
        <v>5016</v>
      </c>
      <c r="BG880" t="s">
        <v>6092</v>
      </c>
      <c r="BH880" t="s">
        <v>4947</v>
      </c>
      <c r="BI880" t="s">
        <v>195</v>
      </c>
      <c r="BJ880" t="s">
        <v>195</v>
      </c>
      <c r="BK880" t="s">
        <v>3866</v>
      </c>
      <c r="BL880" t="s">
        <v>6093</v>
      </c>
      <c r="BM880" t="s">
        <v>4949</v>
      </c>
      <c r="BN880" t="s">
        <v>5121</v>
      </c>
      <c r="BO880" t="s">
        <v>4950</v>
      </c>
      <c r="BP880" s="440" t="str">
        <f t="shared" si="13"/>
        <v>WA.2378.EBC.954.101.B.522191</v>
      </c>
    </row>
    <row r="881" spans="1:68">
      <c r="A881" t="s">
        <v>4935</v>
      </c>
      <c r="B881" t="s">
        <v>4936</v>
      </c>
      <c r="C881" t="s">
        <v>4937</v>
      </c>
      <c r="D881" t="s">
        <v>3795</v>
      </c>
      <c r="E881" t="s">
        <v>197</v>
      </c>
      <c r="F881" t="s">
        <v>3812</v>
      </c>
      <c r="G881" t="s">
        <v>820</v>
      </c>
      <c r="H881" t="s">
        <v>4938</v>
      </c>
      <c r="I881">
        <v>9</v>
      </c>
      <c r="J881" t="s">
        <v>4959</v>
      </c>
      <c r="K881">
        <v>2</v>
      </c>
      <c r="L881" t="s">
        <v>1164</v>
      </c>
      <c r="M881" t="s">
        <v>508</v>
      </c>
      <c r="N881" t="s">
        <v>4820</v>
      </c>
      <c r="O881" t="s">
        <v>526</v>
      </c>
      <c r="P881" t="s">
        <v>8</v>
      </c>
      <c r="Q881" t="s">
        <v>4570</v>
      </c>
      <c r="R881" t="s">
        <v>4940</v>
      </c>
      <c r="S881" t="s">
        <v>195</v>
      </c>
      <c r="T881" t="s">
        <v>4570</v>
      </c>
      <c r="U881" t="s">
        <v>4570</v>
      </c>
      <c r="V881" t="s">
        <v>4496</v>
      </c>
      <c r="W881" t="s">
        <v>4570</v>
      </c>
      <c r="X881" t="s">
        <v>6094</v>
      </c>
      <c r="Y881" t="s">
        <v>4820</v>
      </c>
      <c r="Z881" t="s">
        <v>8</v>
      </c>
      <c r="AA881">
        <v>0</v>
      </c>
      <c r="AB881" t="s">
        <v>195</v>
      </c>
      <c r="AC881">
        <v>0</v>
      </c>
      <c r="AD881" t="s">
        <v>195</v>
      </c>
      <c r="AE881">
        <v>0</v>
      </c>
      <c r="AF881" t="s">
        <v>195</v>
      </c>
      <c r="AG881">
        <v>0</v>
      </c>
      <c r="AH881" t="s">
        <v>195</v>
      </c>
      <c r="AI881">
        <v>1</v>
      </c>
      <c r="AJ881" t="s">
        <v>9</v>
      </c>
      <c r="AK881">
        <v>40434000</v>
      </c>
      <c r="AL881">
        <v>40434000</v>
      </c>
      <c r="AM881" t="s">
        <v>5417</v>
      </c>
      <c r="AN881">
        <v>40434000</v>
      </c>
      <c r="AO881" t="s">
        <v>4943</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4870</v>
      </c>
      <c r="BH881" t="s">
        <v>523</v>
      </c>
      <c r="BI881" t="s">
        <v>532</v>
      </c>
      <c r="BJ881" t="s">
        <v>533</v>
      </c>
      <c r="BK881" t="s">
        <v>3786</v>
      </c>
      <c r="BL881" t="s">
        <v>6068</v>
      </c>
      <c r="BM881" t="s">
        <v>4949</v>
      </c>
      <c r="BN881" t="s">
        <v>5439</v>
      </c>
      <c r="BO881" t="s">
        <v>4950</v>
      </c>
      <c r="BP881" s="440" t="str">
        <f t="shared" si="13"/>
        <v>WA.2378.EBA.958.311.B.521219</v>
      </c>
    </row>
    <row r="882" spans="1:68">
      <c r="A882" t="s">
        <v>4935</v>
      </c>
      <c r="B882" t="s">
        <v>4936</v>
      </c>
      <c r="C882" t="s">
        <v>4937</v>
      </c>
      <c r="D882" t="s">
        <v>3795</v>
      </c>
      <c r="E882" t="s">
        <v>197</v>
      </c>
      <c r="F882" t="s">
        <v>3812</v>
      </c>
      <c r="G882" t="s">
        <v>820</v>
      </c>
      <c r="H882" t="s">
        <v>4938</v>
      </c>
      <c r="I882">
        <v>9</v>
      </c>
      <c r="J882" t="s">
        <v>5469</v>
      </c>
      <c r="K882">
        <v>1</v>
      </c>
      <c r="L882" t="s">
        <v>1295</v>
      </c>
      <c r="M882" t="s">
        <v>567</v>
      </c>
      <c r="N882" t="s">
        <v>6095</v>
      </c>
      <c r="O882" t="s">
        <v>526</v>
      </c>
      <c r="P882" t="s">
        <v>8</v>
      </c>
      <c r="Q882" t="s">
        <v>4570</v>
      </c>
      <c r="R882" t="s">
        <v>4940</v>
      </c>
      <c r="S882" t="s">
        <v>195</v>
      </c>
      <c r="T882" t="s">
        <v>4570</v>
      </c>
      <c r="U882" t="s">
        <v>4570</v>
      </c>
      <c r="V882" t="s">
        <v>4496</v>
      </c>
      <c r="W882" t="s">
        <v>4570</v>
      </c>
      <c r="X882" t="s">
        <v>6096</v>
      </c>
      <c r="Y882" t="s">
        <v>6095</v>
      </c>
      <c r="Z882" t="s">
        <v>8</v>
      </c>
      <c r="AA882">
        <v>0</v>
      </c>
      <c r="AB882" t="s">
        <v>195</v>
      </c>
      <c r="AC882">
        <v>0</v>
      </c>
      <c r="AD882" t="s">
        <v>195</v>
      </c>
      <c r="AE882">
        <v>0</v>
      </c>
      <c r="AF882" t="s">
        <v>195</v>
      </c>
      <c r="AG882">
        <v>0</v>
      </c>
      <c r="AH882" t="s">
        <v>195</v>
      </c>
      <c r="AI882">
        <v>1</v>
      </c>
      <c r="AJ882" t="s">
        <v>9</v>
      </c>
      <c r="AK882">
        <v>302384000</v>
      </c>
      <c r="AL882">
        <v>302384000</v>
      </c>
      <c r="AM882" t="s">
        <v>5417</v>
      </c>
      <c r="AN882">
        <v>302384000</v>
      </c>
      <c r="AO882" t="s">
        <v>4943</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5762</v>
      </c>
      <c r="BG882" t="s">
        <v>6097</v>
      </c>
      <c r="BH882" t="s">
        <v>5764</v>
      </c>
      <c r="BI882" t="s">
        <v>195</v>
      </c>
      <c r="BJ882" t="s">
        <v>195</v>
      </c>
      <c r="BK882" t="s">
        <v>3786</v>
      </c>
      <c r="BL882" t="s">
        <v>6098</v>
      </c>
      <c r="BM882" t="s">
        <v>4949</v>
      </c>
      <c r="BN882" t="s">
        <v>5439</v>
      </c>
      <c r="BO882" t="s">
        <v>4950</v>
      </c>
      <c r="BP882" s="440" t="str">
        <f t="shared" si="13"/>
        <v>WA.2378.EBA.962.201.G.521219</v>
      </c>
    </row>
    <row r="883" spans="1:68">
      <c r="A883" t="s">
        <v>5010</v>
      </c>
      <c r="B883" t="s">
        <v>4936</v>
      </c>
      <c r="C883" t="s">
        <v>4937</v>
      </c>
      <c r="D883" t="s">
        <v>3795</v>
      </c>
      <c r="E883" t="s">
        <v>197</v>
      </c>
      <c r="F883" t="s">
        <v>3812</v>
      </c>
      <c r="G883" t="s">
        <v>820</v>
      </c>
      <c r="H883" t="s">
        <v>4938</v>
      </c>
      <c r="I883">
        <v>9</v>
      </c>
      <c r="J883" t="s">
        <v>4959</v>
      </c>
      <c r="K883">
        <v>2</v>
      </c>
      <c r="L883" t="s">
        <v>1164</v>
      </c>
      <c r="M883" t="s">
        <v>508</v>
      </c>
      <c r="N883" t="s">
        <v>4820</v>
      </c>
      <c r="O883" t="s">
        <v>526</v>
      </c>
      <c r="P883" t="s">
        <v>8</v>
      </c>
      <c r="Q883" t="s">
        <v>4570</v>
      </c>
      <c r="R883" t="s">
        <v>4940</v>
      </c>
      <c r="S883" t="s">
        <v>195</v>
      </c>
      <c r="T883" t="s">
        <v>4570</v>
      </c>
      <c r="U883" t="s">
        <v>4570</v>
      </c>
      <c r="V883" t="s">
        <v>4496</v>
      </c>
      <c r="W883" t="s">
        <v>4570</v>
      </c>
      <c r="X883" t="s">
        <v>6094</v>
      </c>
      <c r="Y883" t="s">
        <v>4820</v>
      </c>
      <c r="Z883" t="s">
        <v>8</v>
      </c>
      <c r="AA883">
        <v>0</v>
      </c>
      <c r="AB883" t="s">
        <v>195</v>
      </c>
      <c r="AC883">
        <v>0</v>
      </c>
      <c r="AD883" t="s">
        <v>195</v>
      </c>
      <c r="AE883">
        <v>0</v>
      </c>
      <c r="AF883" t="s">
        <v>195</v>
      </c>
      <c r="AG883">
        <v>0</v>
      </c>
      <c r="AH883" t="s">
        <v>195</v>
      </c>
      <c r="AI883">
        <v>1</v>
      </c>
      <c r="AJ883" t="s">
        <v>9</v>
      </c>
      <c r="AK883">
        <v>40434000</v>
      </c>
      <c r="AL883">
        <v>40434000</v>
      </c>
      <c r="AM883" t="s">
        <v>5417</v>
      </c>
      <c r="AN883">
        <v>40434000</v>
      </c>
      <c r="AO883" t="s">
        <v>5011</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4870</v>
      </c>
      <c r="BH883" t="s">
        <v>523</v>
      </c>
      <c r="BI883" t="s">
        <v>532</v>
      </c>
      <c r="BJ883" t="s">
        <v>533</v>
      </c>
      <c r="BK883" t="s">
        <v>3786</v>
      </c>
      <c r="BL883" t="s">
        <v>6068</v>
      </c>
      <c r="BM883" t="s">
        <v>4949</v>
      </c>
      <c r="BN883" t="s">
        <v>5439</v>
      </c>
      <c r="BO883" t="s">
        <v>4950</v>
      </c>
      <c r="BP883" s="440" t="str">
        <f t="shared" si="13"/>
        <v>WA.2378.EBA.958.311.B.521219</v>
      </c>
    </row>
    <row r="884" spans="1:68">
      <c r="A884" t="s">
        <v>5010</v>
      </c>
      <c r="B884" t="s">
        <v>4936</v>
      </c>
      <c r="C884" t="s">
        <v>4937</v>
      </c>
      <c r="D884" t="s">
        <v>3795</v>
      </c>
      <c r="E884" t="s">
        <v>197</v>
      </c>
      <c r="F884" t="s">
        <v>3812</v>
      </c>
      <c r="G884" t="s">
        <v>820</v>
      </c>
      <c r="H884" t="s">
        <v>4938</v>
      </c>
      <c r="I884">
        <v>9</v>
      </c>
      <c r="J884" t="s">
        <v>5469</v>
      </c>
      <c r="K884">
        <v>1</v>
      </c>
      <c r="L884" t="s">
        <v>1295</v>
      </c>
      <c r="M884" t="s">
        <v>567</v>
      </c>
      <c r="N884" t="s">
        <v>6095</v>
      </c>
      <c r="O884" t="s">
        <v>526</v>
      </c>
      <c r="P884" t="s">
        <v>8</v>
      </c>
      <c r="Q884" t="s">
        <v>4570</v>
      </c>
      <c r="R884" t="s">
        <v>4940</v>
      </c>
      <c r="S884" t="s">
        <v>195</v>
      </c>
      <c r="T884" t="s">
        <v>4570</v>
      </c>
      <c r="U884" t="s">
        <v>4570</v>
      </c>
      <c r="V884" t="s">
        <v>4496</v>
      </c>
      <c r="W884" t="s">
        <v>4570</v>
      </c>
      <c r="X884" t="s">
        <v>6096</v>
      </c>
      <c r="Y884" t="s">
        <v>6095</v>
      </c>
      <c r="Z884" t="s">
        <v>8</v>
      </c>
      <c r="AA884">
        <v>0</v>
      </c>
      <c r="AB884" t="s">
        <v>195</v>
      </c>
      <c r="AC884">
        <v>0</v>
      </c>
      <c r="AD884" t="s">
        <v>195</v>
      </c>
      <c r="AE884">
        <v>0</v>
      </c>
      <c r="AF884" t="s">
        <v>195</v>
      </c>
      <c r="AG884">
        <v>0</v>
      </c>
      <c r="AH884" t="s">
        <v>195</v>
      </c>
      <c r="AI884">
        <v>1</v>
      </c>
      <c r="AJ884" t="s">
        <v>9</v>
      </c>
      <c r="AK884">
        <v>302384000</v>
      </c>
      <c r="AL884">
        <v>302384000</v>
      </c>
      <c r="AM884" t="s">
        <v>5417</v>
      </c>
      <c r="AN884">
        <v>302384000</v>
      </c>
      <c r="AO884" t="s">
        <v>5011</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5762</v>
      </c>
      <c r="BG884" t="s">
        <v>6097</v>
      </c>
      <c r="BH884" t="s">
        <v>5764</v>
      </c>
      <c r="BI884" t="s">
        <v>195</v>
      </c>
      <c r="BJ884" t="s">
        <v>195</v>
      </c>
      <c r="BK884" t="s">
        <v>3786</v>
      </c>
      <c r="BL884" t="s">
        <v>6098</v>
      </c>
      <c r="BM884" t="s">
        <v>4949</v>
      </c>
      <c r="BN884" t="s">
        <v>5439</v>
      </c>
      <c r="BO884" t="s">
        <v>4950</v>
      </c>
      <c r="BP884" s="440" t="str">
        <f t="shared" si="13"/>
        <v>WA.2378.EBA.962.201.G.521219</v>
      </c>
    </row>
    <row r="885" spans="1:68">
      <c r="A885" t="s">
        <v>4935</v>
      </c>
      <c r="B885" t="s">
        <v>4936</v>
      </c>
      <c r="C885" t="s">
        <v>4937</v>
      </c>
      <c r="D885" t="s">
        <v>3795</v>
      </c>
      <c r="E885" t="s">
        <v>197</v>
      </c>
      <c r="F885" t="s">
        <v>3842</v>
      </c>
      <c r="G885" t="s">
        <v>2445</v>
      </c>
      <c r="H885" t="s">
        <v>4938</v>
      </c>
      <c r="I885">
        <v>5</v>
      </c>
      <c r="J885" t="s">
        <v>5054</v>
      </c>
      <c r="K885">
        <v>2</v>
      </c>
      <c r="L885" t="s">
        <v>1295</v>
      </c>
      <c r="M885" t="s">
        <v>509</v>
      </c>
      <c r="N885" t="s">
        <v>6099</v>
      </c>
      <c r="O885" t="s">
        <v>526</v>
      </c>
      <c r="P885" t="s">
        <v>8</v>
      </c>
      <c r="Q885" t="s">
        <v>4570</v>
      </c>
      <c r="R885" t="s">
        <v>4940</v>
      </c>
      <c r="S885" t="s">
        <v>195</v>
      </c>
      <c r="T885" t="s">
        <v>4570</v>
      </c>
      <c r="U885" t="s">
        <v>4570</v>
      </c>
      <c r="V885" t="s">
        <v>4496</v>
      </c>
      <c r="W885" t="s">
        <v>4570</v>
      </c>
      <c r="X885" t="s">
        <v>6100</v>
      </c>
      <c r="Y885" t="s">
        <v>6099</v>
      </c>
      <c r="Z885" t="s">
        <v>8</v>
      </c>
      <c r="AA885">
        <v>0</v>
      </c>
      <c r="AB885" t="s">
        <v>195</v>
      </c>
      <c r="AC885">
        <v>0</v>
      </c>
      <c r="AD885" t="s">
        <v>195</v>
      </c>
      <c r="AE885">
        <v>0</v>
      </c>
      <c r="AF885" t="s">
        <v>195</v>
      </c>
      <c r="AG885">
        <v>0</v>
      </c>
      <c r="AH885" t="s">
        <v>195</v>
      </c>
      <c r="AI885">
        <v>1</v>
      </c>
      <c r="AJ885" t="s">
        <v>9</v>
      </c>
      <c r="AK885">
        <v>377300000</v>
      </c>
      <c r="AL885">
        <v>377300000</v>
      </c>
      <c r="AM885" t="s">
        <v>5417</v>
      </c>
      <c r="AN885">
        <v>377300000</v>
      </c>
      <c r="AO885" t="s">
        <v>4943</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5778</v>
      </c>
      <c r="BG885" t="s">
        <v>6101</v>
      </c>
      <c r="BH885" t="s">
        <v>5764</v>
      </c>
      <c r="BI885" t="s">
        <v>195</v>
      </c>
      <c r="BJ885" t="s">
        <v>195</v>
      </c>
      <c r="BK885" t="s">
        <v>3786</v>
      </c>
      <c r="BL885" t="s">
        <v>6102</v>
      </c>
      <c r="BM885" t="s">
        <v>4949</v>
      </c>
      <c r="BN885" t="s">
        <v>5439</v>
      </c>
      <c r="BO885" t="s">
        <v>4950</v>
      </c>
      <c r="BP885" s="440" t="str">
        <f t="shared" si="13"/>
        <v>WA.2378.EBD.953.201.C.521219</v>
      </c>
    </row>
    <row r="886" spans="1:68">
      <c r="A886" t="s">
        <v>4935</v>
      </c>
      <c r="B886" t="s">
        <v>4936</v>
      </c>
      <c r="C886" t="s">
        <v>4937</v>
      </c>
      <c r="D886" t="s">
        <v>3795</v>
      </c>
      <c r="E886" t="s">
        <v>197</v>
      </c>
      <c r="F886" t="s">
        <v>3842</v>
      </c>
      <c r="G886" t="s">
        <v>2445</v>
      </c>
      <c r="H886" t="s">
        <v>4938</v>
      </c>
      <c r="I886">
        <v>5</v>
      </c>
      <c r="J886" t="s">
        <v>5054</v>
      </c>
      <c r="K886">
        <v>2</v>
      </c>
      <c r="L886" t="s">
        <v>3069</v>
      </c>
      <c r="M886" t="s">
        <v>508</v>
      </c>
      <c r="N886" t="s">
        <v>4820</v>
      </c>
      <c r="O886" t="s">
        <v>526</v>
      </c>
      <c r="P886" t="s">
        <v>8</v>
      </c>
      <c r="Q886" t="s">
        <v>4570</v>
      </c>
      <c r="R886" t="s">
        <v>4940</v>
      </c>
      <c r="S886" t="s">
        <v>195</v>
      </c>
      <c r="T886" t="s">
        <v>4570</v>
      </c>
      <c r="U886" t="s">
        <v>4570</v>
      </c>
      <c r="V886" t="s">
        <v>4496</v>
      </c>
      <c r="W886" t="s">
        <v>4570</v>
      </c>
      <c r="X886" t="s">
        <v>6103</v>
      </c>
      <c r="Y886" t="s">
        <v>4820</v>
      </c>
      <c r="Z886" t="s">
        <v>8</v>
      </c>
      <c r="AA886">
        <v>0</v>
      </c>
      <c r="AB886" t="s">
        <v>195</v>
      </c>
      <c r="AC886">
        <v>0</v>
      </c>
      <c r="AD886" t="s">
        <v>195</v>
      </c>
      <c r="AE886">
        <v>0</v>
      </c>
      <c r="AF886" t="s">
        <v>195</v>
      </c>
      <c r="AG886">
        <v>0</v>
      </c>
      <c r="AH886" t="s">
        <v>195</v>
      </c>
      <c r="AI886">
        <v>1</v>
      </c>
      <c r="AJ886" t="s">
        <v>9</v>
      </c>
      <c r="AK886">
        <v>76463900</v>
      </c>
      <c r="AL886">
        <v>76463000</v>
      </c>
      <c r="AM886" t="s">
        <v>5417</v>
      </c>
      <c r="AN886">
        <v>76463000</v>
      </c>
      <c r="AO886" t="s">
        <v>4943</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4870</v>
      </c>
      <c r="BH886" t="s">
        <v>523</v>
      </c>
      <c r="BI886" t="s">
        <v>532</v>
      </c>
      <c r="BJ886" t="s">
        <v>570</v>
      </c>
      <c r="BK886" t="s">
        <v>3786</v>
      </c>
      <c r="BL886" t="s">
        <v>6068</v>
      </c>
      <c r="BM886" t="s">
        <v>4949</v>
      </c>
      <c r="BN886" t="s">
        <v>5439</v>
      </c>
      <c r="BO886" t="s">
        <v>4950</v>
      </c>
      <c r="BP886" s="440" t="str">
        <f t="shared" si="13"/>
        <v>WA.2378.EBD.953.302.B.521219</v>
      </c>
    </row>
    <row r="887" spans="1:68">
      <c r="A887" t="s">
        <v>4935</v>
      </c>
      <c r="B887" t="s">
        <v>4936</v>
      </c>
      <c r="C887" t="s">
        <v>4937</v>
      </c>
      <c r="D887" t="s">
        <v>3795</v>
      </c>
      <c r="E887" t="s">
        <v>197</v>
      </c>
      <c r="F887" t="s">
        <v>3842</v>
      </c>
      <c r="G887" t="s">
        <v>2445</v>
      </c>
      <c r="H887" t="s">
        <v>4938</v>
      </c>
      <c r="I887">
        <v>5</v>
      </c>
      <c r="J887" t="s">
        <v>5047</v>
      </c>
      <c r="K887">
        <v>1</v>
      </c>
      <c r="L887" t="s">
        <v>1295</v>
      </c>
      <c r="M887" t="s">
        <v>516</v>
      </c>
      <c r="N887" t="s">
        <v>6104</v>
      </c>
      <c r="O887" t="s">
        <v>526</v>
      </c>
      <c r="P887" t="s">
        <v>8</v>
      </c>
      <c r="Q887" t="s">
        <v>4570</v>
      </c>
      <c r="R887" t="s">
        <v>4940</v>
      </c>
      <c r="S887" t="s">
        <v>195</v>
      </c>
      <c r="T887" t="s">
        <v>4570</v>
      </c>
      <c r="U887" t="s">
        <v>4570</v>
      </c>
      <c r="V887" t="s">
        <v>4496</v>
      </c>
      <c r="W887" t="s">
        <v>4570</v>
      </c>
      <c r="X887" t="s">
        <v>6105</v>
      </c>
      <c r="Y887" t="s">
        <v>6106</v>
      </c>
      <c r="Z887" t="s">
        <v>8</v>
      </c>
      <c r="AA887">
        <v>0</v>
      </c>
      <c r="AB887" t="s">
        <v>195</v>
      </c>
      <c r="AC887">
        <v>0</v>
      </c>
      <c r="AD887" t="s">
        <v>195</v>
      </c>
      <c r="AE887">
        <v>0</v>
      </c>
      <c r="AF887" t="s">
        <v>195</v>
      </c>
      <c r="AG887">
        <v>0</v>
      </c>
      <c r="AH887" t="s">
        <v>195</v>
      </c>
      <c r="AI887">
        <v>1</v>
      </c>
      <c r="AJ887" t="s">
        <v>9</v>
      </c>
      <c r="AK887">
        <v>328449000</v>
      </c>
      <c r="AL887">
        <v>328449000</v>
      </c>
      <c r="AM887" t="s">
        <v>5417</v>
      </c>
      <c r="AN887">
        <v>328449000</v>
      </c>
      <c r="AO887" t="s">
        <v>4943</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5796</v>
      </c>
      <c r="BG887" t="s">
        <v>6107</v>
      </c>
      <c r="BH887" t="s">
        <v>5764</v>
      </c>
      <c r="BI887" t="s">
        <v>195</v>
      </c>
      <c r="BJ887" t="s">
        <v>195</v>
      </c>
      <c r="BK887" t="s">
        <v>3786</v>
      </c>
      <c r="BL887" t="s">
        <v>6108</v>
      </c>
      <c r="BM887" t="s">
        <v>4949</v>
      </c>
      <c r="BN887" t="s">
        <v>5439</v>
      </c>
      <c r="BO887" t="s">
        <v>4950</v>
      </c>
      <c r="BP887" s="440" t="str">
        <f t="shared" si="13"/>
        <v>WA.2378.EBD.955.201.E.521219</v>
      </c>
    </row>
    <row r="888" spans="1:68">
      <c r="A888" t="s">
        <v>5010</v>
      </c>
      <c r="B888" t="s">
        <v>4936</v>
      </c>
      <c r="C888" t="s">
        <v>4937</v>
      </c>
      <c r="D888" t="s">
        <v>3795</v>
      </c>
      <c r="E888" t="s">
        <v>197</v>
      </c>
      <c r="F888" t="s">
        <v>3842</v>
      </c>
      <c r="G888" t="s">
        <v>2445</v>
      </c>
      <c r="H888" t="s">
        <v>4938</v>
      </c>
      <c r="I888">
        <v>5</v>
      </c>
      <c r="J888" t="s">
        <v>5054</v>
      </c>
      <c r="K888">
        <v>2</v>
      </c>
      <c r="L888" t="s">
        <v>1295</v>
      </c>
      <c r="M888" t="s">
        <v>509</v>
      </c>
      <c r="N888" t="s">
        <v>6099</v>
      </c>
      <c r="O888" t="s">
        <v>526</v>
      </c>
      <c r="P888" t="s">
        <v>8</v>
      </c>
      <c r="Q888" t="s">
        <v>4570</v>
      </c>
      <c r="R888" t="s">
        <v>4940</v>
      </c>
      <c r="S888" t="s">
        <v>195</v>
      </c>
      <c r="T888" t="s">
        <v>4570</v>
      </c>
      <c r="U888" t="s">
        <v>4570</v>
      </c>
      <c r="V888" t="s">
        <v>4496</v>
      </c>
      <c r="W888" t="s">
        <v>4570</v>
      </c>
      <c r="X888" t="s">
        <v>6100</v>
      </c>
      <c r="Y888" t="s">
        <v>6099</v>
      </c>
      <c r="Z888" t="s">
        <v>8</v>
      </c>
      <c r="AA888">
        <v>0</v>
      </c>
      <c r="AB888" t="s">
        <v>195</v>
      </c>
      <c r="AC888">
        <v>0</v>
      </c>
      <c r="AD888" t="s">
        <v>195</v>
      </c>
      <c r="AE888">
        <v>0</v>
      </c>
      <c r="AF888" t="s">
        <v>195</v>
      </c>
      <c r="AG888">
        <v>0</v>
      </c>
      <c r="AH888" t="s">
        <v>195</v>
      </c>
      <c r="AI888">
        <v>1</v>
      </c>
      <c r="AJ888" t="s">
        <v>9</v>
      </c>
      <c r="AK888">
        <v>377300000</v>
      </c>
      <c r="AL888">
        <v>377300000</v>
      </c>
      <c r="AM888" t="s">
        <v>5417</v>
      </c>
      <c r="AN888">
        <v>377300000</v>
      </c>
      <c r="AO888" t="s">
        <v>5011</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5778</v>
      </c>
      <c r="BG888" t="s">
        <v>6101</v>
      </c>
      <c r="BH888" t="s">
        <v>5764</v>
      </c>
      <c r="BI888" t="s">
        <v>195</v>
      </c>
      <c r="BJ888" t="s">
        <v>195</v>
      </c>
      <c r="BK888" t="s">
        <v>3786</v>
      </c>
      <c r="BL888" t="s">
        <v>6102</v>
      </c>
      <c r="BM888" t="s">
        <v>4949</v>
      </c>
      <c r="BN888" t="s">
        <v>5439</v>
      </c>
      <c r="BO888" t="s">
        <v>4950</v>
      </c>
      <c r="BP888" s="440" t="str">
        <f t="shared" si="13"/>
        <v>WA.2378.EBD.953.201.C.521219</v>
      </c>
    </row>
    <row r="889" spans="1:68">
      <c r="A889" t="s">
        <v>5010</v>
      </c>
      <c r="B889" t="s">
        <v>4936</v>
      </c>
      <c r="C889" t="s">
        <v>4937</v>
      </c>
      <c r="D889" t="s">
        <v>3795</v>
      </c>
      <c r="E889" t="s">
        <v>197</v>
      </c>
      <c r="F889" t="s">
        <v>3842</v>
      </c>
      <c r="G889" t="s">
        <v>2445</v>
      </c>
      <c r="H889" t="s">
        <v>4938</v>
      </c>
      <c r="I889">
        <v>5</v>
      </c>
      <c r="J889" t="s">
        <v>5054</v>
      </c>
      <c r="K889">
        <v>2</v>
      </c>
      <c r="L889" t="s">
        <v>3069</v>
      </c>
      <c r="M889" t="s">
        <v>508</v>
      </c>
      <c r="N889" t="s">
        <v>4820</v>
      </c>
      <c r="O889" t="s">
        <v>526</v>
      </c>
      <c r="P889" t="s">
        <v>8</v>
      </c>
      <c r="Q889" t="s">
        <v>4570</v>
      </c>
      <c r="R889" t="s">
        <v>4940</v>
      </c>
      <c r="S889" t="s">
        <v>195</v>
      </c>
      <c r="T889" t="s">
        <v>4570</v>
      </c>
      <c r="U889" t="s">
        <v>4570</v>
      </c>
      <c r="V889" t="s">
        <v>4496</v>
      </c>
      <c r="W889" t="s">
        <v>4570</v>
      </c>
      <c r="X889" t="s">
        <v>6103</v>
      </c>
      <c r="Y889" t="s">
        <v>4820</v>
      </c>
      <c r="Z889" t="s">
        <v>8</v>
      </c>
      <c r="AA889">
        <v>0</v>
      </c>
      <c r="AB889" t="s">
        <v>195</v>
      </c>
      <c r="AC889">
        <v>0</v>
      </c>
      <c r="AD889" t="s">
        <v>195</v>
      </c>
      <c r="AE889">
        <v>0</v>
      </c>
      <c r="AF889" t="s">
        <v>195</v>
      </c>
      <c r="AG889">
        <v>0</v>
      </c>
      <c r="AH889" t="s">
        <v>195</v>
      </c>
      <c r="AI889">
        <v>1</v>
      </c>
      <c r="AJ889" t="s">
        <v>9</v>
      </c>
      <c r="AK889">
        <v>76463900</v>
      </c>
      <c r="AL889">
        <v>76463000</v>
      </c>
      <c r="AM889" t="s">
        <v>5417</v>
      </c>
      <c r="AN889">
        <v>76463000</v>
      </c>
      <c r="AO889" t="s">
        <v>5011</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4870</v>
      </c>
      <c r="BH889" t="s">
        <v>523</v>
      </c>
      <c r="BI889" t="s">
        <v>532</v>
      </c>
      <c r="BJ889" t="s">
        <v>570</v>
      </c>
      <c r="BK889" t="s">
        <v>3786</v>
      </c>
      <c r="BL889" t="s">
        <v>6068</v>
      </c>
      <c r="BM889" t="s">
        <v>4949</v>
      </c>
      <c r="BN889" t="s">
        <v>5439</v>
      </c>
      <c r="BO889" t="s">
        <v>4950</v>
      </c>
      <c r="BP889" s="440" t="str">
        <f t="shared" si="13"/>
        <v>WA.2378.EBD.953.302.B.521219</v>
      </c>
    </row>
    <row r="890" spans="1:68">
      <c r="A890" t="s">
        <v>5010</v>
      </c>
      <c r="B890" t="s">
        <v>4936</v>
      </c>
      <c r="C890" t="s">
        <v>4937</v>
      </c>
      <c r="D890" t="s">
        <v>3795</v>
      </c>
      <c r="E890" t="s">
        <v>197</v>
      </c>
      <c r="F890" t="s">
        <v>3842</v>
      </c>
      <c r="G890" t="s">
        <v>2445</v>
      </c>
      <c r="H890" t="s">
        <v>4938</v>
      </c>
      <c r="I890">
        <v>5</v>
      </c>
      <c r="J890" t="s">
        <v>5047</v>
      </c>
      <c r="K890">
        <v>1</v>
      </c>
      <c r="L890" t="s">
        <v>1295</v>
      </c>
      <c r="M890" t="s">
        <v>516</v>
      </c>
      <c r="N890" t="s">
        <v>6104</v>
      </c>
      <c r="O890" t="s">
        <v>526</v>
      </c>
      <c r="P890" t="s">
        <v>8</v>
      </c>
      <c r="Q890" t="s">
        <v>4570</v>
      </c>
      <c r="R890" t="s">
        <v>4940</v>
      </c>
      <c r="S890" t="s">
        <v>195</v>
      </c>
      <c r="T890" t="s">
        <v>4570</v>
      </c>
      <c r="U890" t="s">
        <v>4570</v>
      </c>
      <c r="V890" t="s">
        <v>4496</v>
      </c>
      <c r="W890" t="s">
        <v>4570</v>
      </c>
      <c r="X890" t="s">
        <v>6105</v>
      </c>
      <c r="Y890" t="s">
        <v>6106</v>
      </c>
      <c r="Z890" t="s">
        <v>8</v>
      </c>
      <c r="AA890">
        <v>0</v>
      </c>
      <c r="AB890" t="s">
        <v>195</v>
      </c>
      <c r="AC890">
        <v>0</v>
      </c>
      <c r="AD890" t="s">
        <v>195</v>
      </c>
      <c r="AE890">
        <v>0</v>
      </c>
      <c r="AF890" t="s">
        <v>195</v>
      </c>
      <c r="AG890">
        <v>0</v>
      </c>
      <c r="AH890" t="s">
        <v>195</v>
      </c>
      <c r="AI890">
        <v>1</v>
      </c>
      <c r="AJ890" t="s">
        <v>9</v>
      </c>
      <c r="AK890">
        <v>328449000</v>
      </c>
      <c r="AL890">
        <v>328449000</v>
      </c>
      <c r="AM890" t="s">
        <v>5417</v>
      </c>
      <c r="AN890">
        <v>328449000</v>
      </c>
      <c r="AO890" t="s">
        <v>5011</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5796</v>
      </c>
      <c r="BG890" t="s">
        <v>6107</v>
      </c>
      <c r="BH890" t="s">
        <v>5764</v>
      </c>
      <c r="BI890" t="s">
        <v>195</v>
      </c>
      <c r="BJ890" t="s">
        <v>195</v>
      </c>
      <c r="BK890" t="s">
        <v>3786</v>
      </c>
      <c r="BL890" t="s">
        <v>6108</v>
      </c>
      <c r="BM890" t="s">
        <v>4949</v>
      </c>
      <c r="BN890" t="s">
        <v>5439</v>
      </c>
      <c r="BO890" t="s">
        <v>4950</v>
      </c>
      <c r="BP890" s="440" t="str">
        <f t="shared" si="13"/>
        <v>WA.2378.EBD.955.201.E.521219</v>
      </c>
    </row>
    <row r="891" spans="1:68">
      <c r="A891" t="s">
        <v>4935</v>
      </c>
      <c r="B891" t="s">
        <v>4936</v>
      </c>
      <c r="C891" t="s">
        <v>4937</v>
      </c>
      <c r="D891" t="s">
        <v>3795</v>
      </c>
      <c r="E891" t="s">
        <v>198</v>
      </c>
      <c r="F891" t="s">
        <v>3861</v>
      </c>
      <c r="G891" t="s">
        <v>3453</v>
      </c>
      <c r="H891" t="s">
        <v>4938</v>
      </c>
      <c r="I891">
        <v>235</v>
      </c>
      <c r="J891" t="s">
        <v>5931</v>
      </c>
      <c r="K891">
        <v>235</v>
      </c>
      <c r="L891" t="s">
        <v>812</v>
      </c>
      <c r="M891" t="s">
        <v>508</v>
      </c>
      <c r="N891" t="s">
        <v>191</v>
      </c>
      <c r="O891" t="s">
        <v>526</v>
      </c>
      <c r="P891" t="s">
        <v>8</v>
      </c>
      <c r="Q891" t="s">
        <v>4570</v>
      </c>
      <c r="R891" t="s">
        <v>4940</v>
      </c>
      <c r="S891" t="s">
        <v>195</v>
      </c>
      <c r="T891" t="s">
        <v>4570</v>
      </c>
      <c r="U891" t="s">
        <v>4570</v>
      </c>
      <c r="V891" t="s">
        <v>4496</v>
      </c>
      <c r="W891" t="s">
        <v>4570</v>
      </c>
      <c r="X891" t="s">
        <v>6011</v>
      </c>
      <c r="Y891" t="s">
        <v>4484</v>
      </c>
      <c r="Z891" t="s">
        <v>8</v>
      </c>
      <c r="AA891">
        <v>0</v>
      </c>
      <c r="AB891" t="s">
        <v>195</v>
      </c>
      <c r="AC891">
        <v>0</v>
      </c>
      <c r="AD891" t="s">
        <v>195</v>
      </c>
      <c r="AE891">
        <v>0</v>
      </c>
      <c r="AF891" t="s">
        <v>195</v>
      </c>
      <c r="AG891">
        <v>0</v>
      </c>
      <c r="AH891" t="s">
        <v>195</v>
      </c>
      <c r="AI891">
        <v>140</v>
      </c>
      <c r="AJ891" t="s">
        <v>4862</v>
      </c>
      <c r="AK891">
        <v>45003179</v>
      </c>
      <c r="AL891">
        <v>6300445000</v>
      </c>
      <c r="AM891" t="s">
        <v>5417</v>
      </c>
      <c r="AN891">
        <v>2500000000</v>
      </c>
      <c r="AO891" t="s">
        <v>4943</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5933</v>
      </c>
      <c r="BE891" t="s">
        <v>3863</v>
      </c>
      <c r="BF891" t="s">
        <v>3864</v>
      </c>
      <c r="BG891" t="s">
        <v>3867</v>
      </c>
      <c r="BH891" t="s">
        <v>523</v>
      </c>
      <c r="BI891" t="s">
        <v>532</v>
      </c>
      <c r="BJ891" t="s">
        <v>533</v>
      </c>
      <c r="BK891" t="s">
        <v>3786</v>
      </c>
      <c r="BL891" t="s">
        <v>6003</v>
      </c>
      <c r="BM891" t="s">
        <v>4949</v>
      </c>
      <c r="BN891" t="s">
        <v>5439</v>
      </c>
      <c r="BO891" t="s">
        <v>4950</v>
      </c>
      <c r="BP891" s="440" t="str">
        <f t="shared" si="13"/>
        <v>WA.4345.EBC.996.301.B.521219</v>
      </c>
    </row>
    <row r="892" spans="1:68">
      <c r="A892" t="s">
        <v>4935</v>
      </c>
      <c r="B892" t="s">
        <v>4936</v>
      </c>
      <c r="C892" t="s">
        <v>4937</v>
      </c>
      <c r="D892" t="s">
        <v>3795</v>
      </c>
      <c r="E892" t="s">
        <v>197</v>
      </c>
      <c r="F892" t="s">
        <v>3812</v>
      </c>
      <c r="G892" t="s">
        <v>820</v>
      </c>
      <c r="H892" t="s">
        <v>4938</v>
      </c>
      <c r="I892">
        <v>9</v>
      </c>
      <c r="J892" t="s">
        <v>5469</v>
      </c>
      <c r="K892">
        <v>1</v>
      </c>
      <c r="L892" t="s">
        <v>805</v>
      </c>
      <c r="M892" t="s">
        <v>509</v>
      </c>
      <c r="N892" t="s">
        <v>4820</v>
      </c>
      <c r="O892" t="s">
        <v>530</v>
      </c>
      <c r="P892" t="s">
        <v>8</v>
      </c>
      <c r="Q892" t="s">
        <v>4570</v>
      </c>
      <c r="R892" t="s">
        <v>4940</v>
      </c>
      <c r="S892" t="s">
        <v>195</v>
      </c>
      <c r="T892" t="s">
        <v>4570</v>
      </c>
      <c r="U892" t="s">
        <v>4570</v>
      </c>
      <c r="V892" t="s">
        <v>4496</v>
      </c>
      <c r="W892" t="s">
        <v>4570</v>
      </c>
      <c r="X892" t="s">
        <v>6109</v>
      </c>
      <c r="Y892" t="s">
        <v>4483</v>
      </c>
      <c r="Z892" t="s">
        <v>8</v>
      </c>
      <c r="AA892">
        <v>0</v>
      </c>
      <c r="AB892" t="s">
        <v>195</v>
      </c>
      <c r="AC892">
        <v>0</v>
      </c>
      <c r="AD892" t="s">
        <v>195</v>
      </c>
      <c r="AE892">
        <v>0</v>
      </c>
      <c r="AF892" t="s">
        <v>195</v>
      </c>
      <c r="AG892">
        <v>0</v>
      </c>
      <c r="AH892" t="s">
        <v>195</v>
      </c>
      <c r="AI892">
        <v>3</v>
      </c>
      <c r="AJ892" t="s">
        <v>106</v>
      </c>
      <c r="AK892">
        <v>1000000</v>
      </c>
      <c r="AL892">
        <v>3000000</v>
      </c>
      <c r="AM892" t="s">
        <v>5417</v>
      </c>
      <c r="AN892">
        <v>3000000</v>
      </c>
      <c r="AO892" t="s">
        <v>4943</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5472</v>
      </c>
      <c r="BG892" t="s">
        <v>4872</v>
      </c>
      <c r="BH892" t="s">
        <v>4947</v>
      </c>
      <c r="BI892" t="s">
        <v>195</v>
      </c>
      <c r="BJ892" t="s">
        <v>195</v>
      </c>
      <c r="BK892" t="s">
        <v>3791</v>
      </c>
      <c r="BL892" t="s">
        <v>5049</v>
      </c>
      <c r="BM892" t="s">
        <v>4949</v>
      </c>
      <c r="BN892" t="s">
        <v>5444</v>
      </c>
      <c r="BO892" t="s">
        <v>4950</v>
      </c>
      <c r="BP892" s="440" t="str">
        <f t="shared" si="13"/>
        <v>WA.2378.EBA.962.101.C.521811</v>
      </c>
    </row>
    <row r="893" spans="1:68">
      <c r="A893" t="s">
        <v>4935</v>
      </c>
      <c r="B893" t="s">
        <v>4936</v>
      </c>
      <c r="C893" t="s">
        <v>4937</v>
      </c>
      <c r="D893" t="s">
        <v>3795</v>
      </c>
      <c r="E893" t="s">
        <v>197</v>
      </c>
      <c r="F893" t="s">
        <v>3812</v>
      </c>
      <c r="G893" t="s">
        <v>820</v>
      </c>
      <c r="H893" t="s">
        <v>4938</v>
      </c>
      <c r="I893">
        <v>9</v>
      </c>
      <c r="J893" t="s">
        <v>5716</v>
      </c>
      <c r="K893">
        <v>1</v>
      </c>
      <c r="L893" t="s">
        <v>546</v>
      </c>
      <c r="M893" t="s">
        <v>3649</v>
      </c>
      <c r="N893" t="s">
        <v>3650</v>
      </c>
      <c r="O893" t="s">
        <v>530</v>
      </c>
      <c r="P893" t="s">
        <v>8</v>
      </c>
      <c r="Q893" t="s">
        <v>4570</v>
      </c>
      <c r="R893" t="s">
        <v>4940</v>
      </c>
      <c r="S893" t="s">
        <v>195</v>
      </c>
      <c r="T893" t="s">
        <v>4570</v>
      </c>
      <c r="U893" t="s">
        <v>4570</v>
      </c>
      <c r="V893" t="s">
        <v>4496</v>
      </c>
      <c r="W893" t="s">
        <v>4570</v>
      </c>
      <c r="X893" t="s">
        <v>6110</v>
      </c>
      <c r="Y893" t="s">
        <v>4483</v>
      </c>
      <c r="Z893" t="s">
        <v>8</v>
      </c>
      <c r="AA893">
        <v>0</v>
      </c>
      <c r="AB893" t="s">
        <v>195</v>
      </c>
      <c r="AC893">
        <v>0</v>
      </c>
      <c r="AD893" t="s">
        <v>195</v>
      </c>
      <c r="AE893">
        <v>0</v>
      </c>
      <c r="AF893" t="s">
        <v>195</v>
      </c>
      <c r="AG893">
        <v>0</v>
      </c>
      <c r="AH893" t="s">
        <v>195</v>
      </c>
      <c r="AI893">
        <v>8</v>
      </c>
      <c r="AJ893" t="s">
        <v>9</v>
      </c>
      <c r="AK893">
        <v>1000000</v>
      </c>
      <c r="AL893">
        <v>8000000</v>
      </c>
      <c r="AM893" t="s">
        <v>5417</v>
      </c>
      <c r="AN893">
        <v>8000000</v>
      </c>
      <c r="AO893" t="s">
        <v>4943</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5049</v>
      </c>
      <c r="BM893" t="s">
        <v>4949</v>
      </c>
      <c r="BN893" t="s">
        <v>5444</v>
      </c>
      <c r="BO893" t="s">
        <v>4950</v>
      </c>
      <c r="BP893" s="440" t="str">
        <f t="shared" si="13"/>
        <v>WA.2378.EBA.994.002.GE.521811</v>
      </c>
    </row>
    <row r="894" spans="1:68">
      <c r="A894" t="s">
        <v>4935</v>
      </c>
      <c r="B894" t="s">
        <v>4936</v>
      </c>
      <c r="C894" t="s">
        <v>4937</v>
      </c>
      <c r="D894" t="s">
        <v>3795</v>
      </c>
      <c r="E894" t="s">
        <v>197</v>
      </c>
      <c r="F894" t="s">
        <v>3812</v>
      </c>
      <c r="G894" t="s">
        <v>820</v>
      </c>
      <c r="H894" t="s">
        <v>4938</v>
      </c>
      <c r="I894">
        <v>9</v>
      </c>
      <c r="J894" t="s">
        <v>5716</v>
      </c>
      <c r="K894">
        <v>1</v>
      </c>
      <c r="L894" t="s">
        <v>546</v>
      </c>
      <c r="M894" t="s">
        <v>3649</v>
      </c>
      <c r="N894" t="s">
        <v>3650</v>
      </c>
      <c r="O894" t="s">
        <v>530</v>
      </c>
      <c r="P894" t="s">
        <v>8</v>
      </c>
      <c r="Q894" t="s">
        <v>4570</v>
      </c>
      <c r="R894" t="s">
        <v>4940</v>
      </c>
      <c r="S894" t="s">
        <v>195</v>
      </c>
      <c r="T894" t="s">
        <v>4570</v>
      </c>
      <c r="U894" t="s">
        <v>4570</v>
      </c>
      <c r="V894" t="s">
        <v>4951</v>
      </c>
      <c r="W894" t="s">
        <v>4496</v>
      </c>
      <c r="X894" t="s">
        <v>6111</v>
      </c>
      <c r="Y894" t="s">
        <v>4493</v>
      </c>
      <c r="Z894" t="s">
        <v>8</v>
      </c>
      <c r="AA894">
        <v>0</v>
      </c>
      <c r="AB894" t="s">
        <v>195</v>
      </c>
      <c r="AC894">
        <v>0</v>
      </c>
      <c r="AD894" t="s">
        <v>195</v>
      </c>
      <c r="AE894">
        <v>0</v>
      </c>
      <c r="AF894" t="s">
        <v>195</v>
      </c>
      <c r="AG894">
        <v>0</v>
      </c>
      <c r="AH894" t="s">
        <v>195</v>
      </c>
      <c r="AI894">
        <v>8</v>
      </c>
      <c r="AJ894" t="s">
        <v>9</v>
      </c>
      <c r="AK894">
        <v>1500000</v>
      </c>
      <c r="AL894">
        <v>12000000</v>
      </c>
      <c r="AM894" t="s">
        <v>5417</v>
      </c>
      <c r="AN894">
        <v>12000000</v>
      </c>
      <c r="AO894" t="s">
        <v>4943</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5450</v>
      </c>
      <c r="BM894" t="s">
        <v>4949</v>
      </c>
      <c r="BN894" t="s">
        <v>5444</v>
      </c>
      <c r="BO894" t="s">
        <v>4950</v>
      </c>
      <c r="BP894" s="440" t="str">
        <f t="shared" si="13"/>
        <v>WA.2378.EBA.994.002.GE.521811</v>
      </c>
    </row>
    <row r="895" spans="1:68">
      <c r="A895" t="s">
        <v>4935</v>
      </c>
      <c r="B895" t="s">
        <v>4936</v>
      </c>
      <c r="C895" t="s">
        <v>4937</v>
      </c>
      <c r="D895" t="s">
        <v>3795</v>
      </c>
      <c r="E895" t="s">
        <v>197</v>
      </c>
      <c r="F895" t="s">
        <v>3812</v>
      </c>
      <c r="G895" t="s">
        <v>820</v>
      </c>
      <c r="H895" t="s">
        <v>4938</v>
      </c>
      <c r="I895">
        <v>9</v>
      </c>
      <c r="J895" t="s">
        <v>5716</v>
      </c>
      <c r="K895">
        <v>1</v>
      </c>
      <c r="L895" t="s">
        <v>546</v>
      </c>
      <c r="M895" t="s">
        <v>3649</v>
      </c>
      <c r="N895" t="s">
        <v>3650</v>
      </c>
      <c r="O895" t="s">
        <v>530</v>
      </c>
      <c r="P895" t="s">
        <v>8</v>
      </c>
      <c r="Q895" t="s">
        <v>4570</v>
      </c>
      <c r="R895" t="s">
        <v>4940</v>
      </c>
      <c r="S895" t="s">
        <v>195</v>
      </c>
      <c r="T895" t="s">
        <v>4570</v>
      </c>
      <c r="U895" t="s">
        <v>4570</v>
      </c>
      <c r="V895" t="s">
        <v>5001</v>
      </c>
      <c r="W895" t="s">
        <v>4951</v>
      </c>
      <c r="X895" t="s">
        <v>6112</v>
      </c>
      <c r="Y895" t="s">
        <v>4505</v>
      </c>
      <c r="Z895" t="s">
        <v>8</v>
      </c>
      <c r="AA895">
        <v>0</v>
      </c>
      <c r="AB895" t="s">
        <v>195</v>
      </c>
      <c r="AC895">
        <v>0</v>
      </c>
      <c r="AD895" t="s">
        <v>195</v>
      </c>
      <c r="AE895">
        <v>0</v>
      </c>
      <c r="AF895" t="s">
        <v>195</v>
      </c>
      <c r="AG895">
        <v>0</v>
      </c>
      <c r="AH895" t="s">
        <v>195</v>
      </c>
      <c r="AI895">
        <v>200</v>
      </c>
      <c r="AJ895" t="s">
        <v>120</v>
      </c>
      <c r="AK895">
        <v>5000</v>
      </c>
      <c r="AL895">
        <v>1000000</v>
      </c>
      <c r="AM895" t="s">
        <v>5417</v>
      </c>
      <c r="AN895">
        <v>1000000</v>
      </c>
      <c r="AO895" t="s">
        <v>4943</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6113</v>
      </c>
      <c r="BM895" t="s">
        <v>4949</v>
      </c>
      <c r="BN895" t="s">
        <v>5444</v>
      </c>
      <c r="BO895" t="s">
        <v>4950</v>
      </c>
      <c r="BP895" s="440" t="str">
        <f t="shared" si="13"/>
        <v>WA.2378.EBA.994.002.GE.521811</v>
      </c>
    </row>
    <row r="896" spans="1:68">
      <c r="A896" t="s">
        <v>4935</v>
      </c>
      <c r="B896" t="s">
        <v>4936</v>
      </c>
      <c r="C896" t="s">
        <v>4937</v>
      </c>
      <c r="D896" t="s">
        <v>3795</v>
      </c>
      <c r="E896" t="s">
        <v>197</v>
      </c>
      <c r="F896" t="s">
        <v>3812</v>
      </c>
      <c r="G896" t="s">
        <v>820</v>
      </c>
      <c r="H896" t="s">
        <v>4938</v>
      </c>
      <c r="I896">
        <v>9</v>
      </c>
      <c r="J896" t="s">
        <v>5716</v>
      </c>
      <c r="K896">
        <v>1</v>
      </c>
      <c r="L896" t="s">
        <v>546</v>
      </c>
      <c r="M896" t="s">
        <v>3649</v>
      </c>
      <c r="N896" t="s">
        <v>3650</v>
      </c>
      <c r="O896" t="s">
        <v>530</v>
      </c>
      <c r="P896" t="s">
        <v>8</v>
      </c>
      <c r="Q896" t="s">
        <v>4570</v>
      </c>
      <c r="R896" t="s">
        <v>4940</v>
      </c>
      <c r="S896" t="s">
        <v>195</v>
      </c>
      <c r="T896" t="s">
        <v>4570</v>
      </c>
      <c r="U896" t="s">
        <v>4570</v>
      </c>
      <c r="V896" t="s">
        <v>5092</v>
      </c>
      <c r="W896" t="s">
        <v>5001</v>
      </c>
      <c r="X896" t="s">
        <v>6114</v>
      </c>
      <c r="Y896" t="s">
        <v>4588</v>
      </c>
      <c r="Z896" t="s">
        <v>8</v>
      </c>
      <c r="AA896">
        <v>0</v>
      </c>
      <c r="AB896" t="s">
        <v>195</v>
      </c>
      <c r="AC896">
        <v>0</v>
      </c>
      <c r="AD896" t="s">
        <v>195</v>
      </c>
      <c r="AE896">
        <v>0</v>
      </c>
      <c r="AF896" t="s">
        <v>195</v>
      </c>
      <c r="AG896">
        <v>0</v>
      </c>
      <c r="AH896" t="s">
        <v>195</v>
      </c>
      <c r="AI896">
        <v>200</v>
      </c>
      <c r="AJ896" t="s">
        <v>120</v>
      </c>
      <c r="AK896">
        <v>25000</v>
      </c>
      <c r="AL896">
        <v>5000000</v>
      </c>
      <c r="AM896" t="s">
        <v>5417</v>
      </c>
      <c r="AN896">
        <v>5000000</v>
      </c>
      <c r="AO896" t="s">
        <v>4943</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6115</v>
      </c>
      <c r="BM896" t="s">
        <v>4949</v>
      </c>
      <c r="BN896" t="s">
        <v>5444</v>
      </c>
      <c r="BO896" t="s">
        <v>4950</v>
      </c>
      <c r="BP896" s="440" t="str">
        <f t="shared" si="13"/>
        <v>WA.2378.EBA.994.002.GE.521811</v>
      </c>
    </row>
    <row r="897" spans="1:68">
      <c r="A897" t="s">
        <v>5010</v>
      </c>
      <c r="B897" t="s">
        <v>4936</v>
      </c>
      <c r="C897" t="s">
        <v>4937</v>
      </c>
      <c r="D897" t="s">
        <v>3795</v>
      </c>
      <c r="E897" t="s">
        <v>197</v>
      </c>
      <c r="F897" t="s">
        <v>3812</v>
      </c>
      <c r="G897" t="s">
        <v>820</v>
      </c>
      <c r="H897" t="s">
        <v>4938</v>
      </c>
      <c r="I897">
        <v>9</v>
      </c>
      <c r="J897" t="s">
        <v>5469</v>
      </c>
      <c r="K897">
        <v>1</v>
      </c>
      <c r="L897" t="s">
        <v>805</v>
      </c>
      <c r="M897" t="s">
        <v>509</v>
      </c>
      <c r="N897" t="s">
        <v>4820</v>
      </c>
      <c r="O897" t="s">
        <v>530</v>
      </c>
      <c r="P897" t="s">
        <v>8</v>
      </c>
      <c r="Q897" t="s">
        <v>4570</v>
      </c>
      <c r="R897" t="s">
        <v>4940</v>
      </c>
      <c r="S897" t="s">
        <v>195</v>
      </c>
      <c r="T897" t="s">
        <v>4570</v>
      </c>
      <c r="U897" t="s">
        <v>4570</v>
      </c>
      <c r="V897" t="s">
        <v>4496</v>
      </c>
      <c r="W897" t="s">
        <v>4570</v>
      </c>
      <c r="X897" t="s">
        <v>6109</v>
      </c>
      <c r="Y897" t="s">
        <v>4483</v>
      </c>
      <c r="Z897" t="s">
        <v>8</v>
      </c>
      <c r="AA897">
        <v>0</v>
      </c>
      <c r="AB897" t="s">
        <v>195</v>
      </c>
      <c r="AC897">
        <v>0</v>
      </c>
      <c r="AD897" t="s">
        <v>195</v>
      </c>
      <c r="AE897">
        <v>0</v>
      </c>
      <c r="AF897" t="s">
        <v>195</v>
      </c>
      <c r="AG897">
        <v>0</v>
      </c>
      <c r="AH897" t="s">
        <v>195</v>
      </c>
      <c r="AI897">
        <v>1</v>
      </c>
      <c r="AJ897" t="s">
        <v>106</v>
      </c>
      <c r="AK897">
        <v>30000</v>
      </c>
      <c r="AL897">
        <v>30000</v>
      </c>
      <c r="AM897" t="s">
        <v>5417</v>
      </c>
      <c r="AN897">
        <v>30000</v>
      </c>
      <c r="AO897" t="s">
        <v>5011</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5472</v>
      </c>
      <c r="BG897" t="s">
        <v>4872</v>
      </c>
      <c r="BH897" t="s">
        <v>4947</v>
      </c>
      <c r="BI897" t="s">
        <v>195</v>
      </c>
      <c r="BJ897" t="s">
        <v>195</v>
      </c>
      <c r="BK897" t="s">
        <v>3791</v>
      </c>
      <c r="BL897" t="s">
        <v>5049</v>
      </c>
      <c r="BM897" t="s">
        <v>4949</v>
      </c>
      <c r="BN897" t="s">
        <v>5444</v>
      </c>
      <c r="BO897" t="s">
        <v>4950</v>
      </c>
      <c r="BP897" s="440" t="str">
        <f t="shared" si="13"/>
        <v>WA.2378.EBA.962.101.C.521811</v>
      </c>
    </row>
    <row r="898" spans="1:68">
      <c r="A898" t="s">
        <v>5010</v>
      </c>
      <c r="B898" t="s">
        <v>4936</v>
      </c>
      <c r="C898" t="s">
        <v>4937</v>
      </c>
      <c r="D898" t="s">
        <v>3795</v>
      </c>
      <c r="E898" t="s">
        <v>197</v>
      </c>
      <c r="F898" t="s">
        <v>3842</v>
      </c>
      <c r="G898" t="s">
        <v>2445</v>
      </c>
      <c r="H898" t="s">
        <v>4938</v>
      </c>
      <c r="I898">
        <v>5</v>
      </c>
      <c r="J898" t="s">
        <v>5031</v>
      </c>
      <c r="K898">
        <v>1</v>
      </c>
      <c r="L898" t="s">
        <v>805</v>
      </c>
      <c r="M898" t="s">
        <v>516</v>
      </c>
      <c r="N898" t="s">
        <v>4820</v>
      </c>
      <c r="O898" t="s">
        <v>530</v>
      </c>
      <c r="P898" t="s">
        <v>8</v>
      </c>
      <c r="Q898" t="s">
        <v>4570</v>
      </c>
      <c r="R898" t="s">
        <v>4940</v>
      </c>
      <c r="S898" t="s">
        <v>195</v>
      </c>
      <c r="T898" t="s">
        <v>4570</v>
      </c>
      <c r="U898" t="s">
        <v>4570</v>
      </c>
      <c r="V898" t="s">
        <v>4496</v>
      </c>
      <c r="W898" t="s">
        <v>4570</v>
      </c>
      <c r="X898" t="s">
        <v>6116</v>
      </c>
      <c r="Y898" t="s">
        <v>7</v>
      </c>
      <c r="Z898" t="s">
        <v>8</v>
      </c>
      <c r="AA898">
        <v>0</v>
      </c>
      <c r="AB898" t="s">
        <v>195</v>
      </c>
      <c r="AC898">
        <v>0</v>
      </c>
      <c r="AD898" t="s">
        <v>195</v>
      </c>
      <c r="AE898">
        <v>0</v>
      </c>
      <c r="AF898" t="s">
        <v>195</v>
      </c>
      <c r="AG898">
        <v>0</v>
      </c>
      <c r="AH898" t="s">
        <v>195</v>
      </c>
      <c r="AI898">
        <v>2</v>
      </c>
      <c r="AJ898" t="s">
        <v>106</v>
      </c>
      <c r="AK898">
        <v>1000000</v>
      </c>
      <c r="AL898">
        <v>2000000</v>
      </c>
      <c r="AM898" t="s">
        <v>5417</v>
      </c>
      <c r="AN898">
        <v>2000000</v>
      </c>
      <c r="AO898" t="s">
        <v>5011</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5034</v>
      </c>
      <c r="BG898" t="s">
        <v>6080</v>
      </c>
      <c r="BH898" t="s">
        <v>4947</v>
      </c>
      <c r="BI898" t="s">
        <v>195</v>
      </c>
      <c r="BJ898" t="s">
        <v>195</v>
      </c>
      <c r="BK898" t="s">
        <v>3791</v>
      </c>
      <c r="BL898" t="s">
        <v>6117</v>
      </c>
      <c r="BM898" t="s">
        <v>4949</v>
      </c>
      <c r="BN898" t="s">
        <v>5444</v>
      </c>
      <c r="BO898" t="s">
        <v>4950</v>
      </c>
      <c r="BP898" s="440" t="str">
        <f t="shared" ref="BP898:BP961" si="14">_xlfn.TEXTJOIN(".",TRUE,D898,E898,F898,J898,L898,M898,O898)</f>
        <v>WA.2378.EBD.952.101.E.521811</v>
      </c>
    </row>
    <row r="899" spans="1:68">
      <c r="A899" t="s">
        <v>5010</v>
      </c>
      <c r="B899" t="s">
        <v>4936</v>
      </c>
      <c r="C899" t="s">
        <v>4937</v>
      </c>
      <c r="D899" t="s">
        <v>3795</v>
      </c>
      <c r="E899" t="s">
        <v>197</v>
      </c>
      <c r="F899" t="s">
        <v>3842</v>
      </c>
      <c r="G899" t="s">
        <v>2445</v>
      </c>
      <c r="H899" t="s">
        <v>4938</v>
      </c>
      <c r="I899">
        <v>5</v>
      </c>
      <c r="J899" t="s">
        <v>5031</v>
      </c>
      <c r="K899">
        <v>1</v>
      </c>
      <c r="L899" t="s">
        <v>805</v>
      </c>
      <c r="M899" t="s">
        <v>516</v>
      </c>
      <c r="N899" t="s">
        <v>4820</v>
      </c>
      <c r="O899" t="s">
        <v>530</v>
      </c>
      <c r="P899" t="s">
        <v>8</v>
      </c>
      <c r="Q899" t="s">
        <v>4570</v>
      </c>
      <c r="R899" t="s">
        <v>4940</v>
      </c>
      <c r="S899" t="s">
        <v>195</v>
      </c>
      <c r="T899" t="s">
        <v>4570</v>
      </c>
      <c r="U899" t="s">
        <v>4570</v>
      </c>
      <c r="V899" t="s">
        <v>4951</v>
      </c>
      <c r="W899" t="s">
        <v>4496</v>
      </c>
      <c r="X899" t="s">
        <v>6118</v>
      </c>
      <c r="Y899" t="s">
        <v>4483</v>
      </c>
      <c r="Z899" t="s">
        <v>8</v>
      </c>
      <c r="AA899">
        <v>0</v>
      </c>
      <c r="AB899" t="s">
        <v>195</v>
      </c>
      <c r="AC899">
        <v>0</v>
      </c>
      <c r="AD899" t="s">
        <v>195</v>
      </c>
      <c r="AE899">
        <v>0</v>
      </c>
      <c r="AF899" t="s">
        <v>195</v>
      </c>
      <c r="AG899">
        <v>0</v>
      </c>
      <c r="AH899" t="s">
        <v>195</v>
      </c>
      <c r="AI899">
        <v>3</v>
      </c>
      <c r="AJ899" t="s">
        <v>106</v>
      </c>
      <c r="AK899">
        <v>1000000</v>
      </c>
      <c r="AL899">
        <v>3000000</v>
      </c>
      <c r="AM899" t="s">
        <v>5417</v>
      </c>
      <c r="AN899">
        <v>3000000</v>
      </c>
      <c r="AO899" t="s">
        <v>5011</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5034</v>
      </c>
      <c r="BG899" t="s">
        <v>6080</v>
      </c>
      <c r="BH899" t="s">
        <v>4947</v>
      </c>
      <c r="BI899" t="s">
        <v>195</v>
      </c>
      <c r="BJ899" t="s">
        <v>195</v>
      </c>
      <c r="BK899" t="s">
        <v>3791</v>
      </c>
      <c r="BL899" t="s">
        <v>5113</v>
      </c>
      <c r="BM899" t="s">
        <v>4949</v>
      </c>
      <c r="BN899" t="s">
        <v>5444</v>
      </c>
      <c r="BO899" t="s">
        <v>4950</v>
      </c>
      <c r="BP899" s="440" t="str">
        <f t="shared" si="14"/>
        <v>WA.2378.EBD.952.101.E.521811</v>
      </c>
    </row>
    <row r="900" spans="1:68">
      <c r="A900" t="s">
        <v>4935</v>
      </c>
      <c r="B900" t="s">
        <v>4936</v>
      </c>
      <c r="C900" t="s">
        <v>4937</v>
      </c>
      <c r="D900" t="s">
        <v>3795</v>
      </c>
      <c r="E900" t="s">
        <v>197</v>
      </c>
      <c r="F900" t="s">
        <v>3807</v>
      </c>
      <c r="G900" t="s">
        <v>799</v>
      </c>
      <c r="H900" t="s">
        <v>4938</v>
      </c>
      <c r="I900">
        <v>1</v>
      </c>
      <c r="J900" t="s">
        <v>501</v>
      </c>
      <c r="K900">
        <v>1</v>
      </c>
      <c r="L900" t="s">
        <v>812</v>
      </c>
      <c r="M900" t="s">
        <v>508</v>
      </c>
      <c r="N900" t="s">
        <v>4820</v>
      </c>
      <c r="O900" t="s">
        <v>521</v>
      </c>
      <c r="P900" t="s">
        <v>8</v>
      </c>
      <c r="Q900" t="s">
        <v>4570</v>
      </c>
      <c r="R900" t="s">
        <v>4940</v>
      </c>
      <c r="S900" t="s">
        <v>195</v>
      </c>
      <c r="T900" t="s">
        <v>4570</v>
      </c>
      <c r="U900" t="s">
        <v>4570</v>
      </c>
      <c r="V900" t="s">
        <v>4496</v>
      </c>
      <c r="W900" t="s">
        <v>4570</v>
      </c>
      <c r="X900" t="s">
        <v>6119</v>
      </c>
      <c r="Y900" t="s">
        <v>4561</v>
      </c>
      <c r="Z900" t="s">
        <v>8</v>
      </c>
      <c r="AA900">
        <v>0</v>
      </c>
      <c r="AB900" t="s">
        <v>195</v>
      </c>
      <c r="AC900">
        <v>0</v>
      </c>
      <c r="AD900" t="s">
        <v>195</v>
      </c>
      <c r="AE900">
        <v>0</v>
      </c>
      <c r="AF900" t="s">
        <v>195</v>
      </c>
      <c r="AG900">
        <v>0</v>
      </c>
      <c r="AH900" t="s">
        <v>195</v>
      </c>
      <c r="AI900">
        <v>1</v>
      </c>
      <c r="AJ900" t="s">
        <v>9</v>
      </c>
      <c r="AK900">
        <v>800000</v>
      </c>
      <c r="AL900">
        <v>800000</v>
      </c>
      <c r="AM900" t="s">
        <v>5417</v>
      </c>
      <c r="AN900">
        <v>800000</v>
      </c>
      <c r="AO900" t="s">
        <v>4943</v>
      </c>
      <c r="AP900">
        <v>0</v>
      </c>
      <c r="AQ900">
        <v>0</v>
      </c>
      <c r="AR900">
        <v>0</v>
      </c>
      <c r="AS900">
        <v>0</v>
      </c>
      <c r="AT900">
        <v>0</v>
      </c>
      <c r="AU900">
        <v>0</v>
      </c>
      <c r="AV900">
        <v>0</v>
      </c>
      <c r="AW900">
        <v>0</v>
      </c>
      <c r="AX900">
        <v>0</v>
      </c>
      <c r="AY900">
        <v>0</v>
      </c>
      <c r="AZ900">
        <v>0</v>
      </c>
      <c r="BA900">
        <v>800000</v>
      </c>
      <c r="BB900" t="s">
        <v>3796</v>
      </c>
      <c r="BC900" t="s">
        <v>3797</v>
      </c>
      <c r="BD900" t="s">
        <v>3808</v>
      </c>
      <c r="BE900" t="s">
        <v>5849</v>
      </c>
      <c r="BF900" t="s">
        <v>3811</v>
      </c>
      <c r="BG900" t="s">
        <v>4870</v>
      </c>
      <c r="BH900" t="s">
        <v>523</v>
      </c>
      <c r="BI900" t="s">
        <v>565</v>
      </c>
      <c r="BJ900" t="s">
        <v>549</v>
      </c>
      <c r="BK900" t="s">
        <v>3780</v>
      </c>
      <c r="BL900" t="s">
        <v>6026</v>
      </c>
      <c r="BM900" t="s">
        <v>3881</v>
      </c>
      <c r="BN900" t="s">
        <v>4409</v>
      </c>
      <c r="BO900" t="s">
        <v>4950</v>
      </c>
      <c r="BP900" s="440" t="str">
        <f t="shared" si="14"/>
        <v>WA.2378.CAN.001.301.B.532111</v>
      </c>
    </row>
    <row r="901" spans="1:68">
      <c r="A901" t="s">
        <v>5010</v>
      </c>
      <c r="B901" t="s">
        <v>4936</v>
      </c>
      <c r="C901" t="s">
        <v>4937</v>
      </c>
      <c r="D901" t="s">
        <v>3795</v>
      </c>
      <c r="E901" t="s">
        <v>197</v>
      </c>
      <c r="F901" t="s">
        <v>3807</v>
      </c>
      <c r="G901" t="s">
        <v>799</v>
      </c>
      <c r="H901" t="s">
        <v>4938</v>
      </c>
      <c r="I901">
        <v>1</v>
      </c>
      <c r="J901" t="s">
        <v>501</v>
      </c>
      <c r="K901">
        <v>1</v>
      </c>
      <c r="L901" t="s">
        <v>812</v>
      </c>
      <c r="M901" t="s">
        <v>508</v>
      </c>
      <c r="N901" t="s">
        <v>4820</v>
      </c>
      <c r="O901" t="s">
        <v>521</v>
      </c>
      <c r="P901" t="s">
        <v>8</v>
      </c>
      <c r="Q901" t="s">
        <v>4570</v>
      </c>
      <c r="R901" t="s">
        <v>4940</v>
      </c>
      <c r="S901" t="s">
        <v>195</v>
      </c>
      <c r="T901" t="s">
        <v>4570</v>
      </c>
      <c r="U901" t="s">
        <v>4570</v>
      </c>
      <c r="V901" t="s">
        <v>4496</v>
      </c>
      <c r="W901" t="s">
        <v>4570</v>
      </c>
      <c r="X901" t="s">
        <v>6119</v>
      </c>
      <c r="Y901" t="s">
        <v>4561</v>
      </c>
      <c r="Z901" t="s">
        <v>8</v>
      </c>
      <c r="AA901">
        <v>0</v>
      </c>
      <c r="AB901" t="s">
        <v>195</v>
      </c>
      <c r="AC901">
        <v>0</v>
      </c>
      <c r="AD901" t="s">
        <v>195</v>
      </c>
      <c r="AE901">
        <v>0</v>
      </c>
      <c r="AF901" t="s">
        <v>195</v>
      </c>
      <c r="AG901">
        <v>0</v>
      </c>
      <c r="AH901" t="s">
        <v>195</v>
      </c>
      <c r="AI901">
        <v>1</v>
      </c>
      <c r="AJ901" t="s">
        <v>9</v>
      </c>
      <c r="AK901">
        <v>800000</v>
      </c>
      <c r="AL901">
        <v>800000</v>
      </c>
      <c r="AM901" t="s">
        <v>5417</v>
      </c>
      <c r="AN901">
        <v>800000</v>
      </c>
      <c r="AO901" t="s">
        <v>5011</v>
      </c>
      <c r="AP901">
        <v>0</v>
      </c>
      <c r="AQ901">
        <v>0</v>
      </c>
      <c r="AR901">
        <v>0</v>
      </c>
      <c r="AS901">
        <v>0</v>
      </c>
      <c r="AT901">
        <v>0</v>
      </c>
      <c r="AU901">
        <v>0</v>
      </c>
      <c r="AV901">
        <v>0</v>
      </c>
      <c r="AW901">
        <v>0</v>
      </c>
      <c r="AX901">
        <v>0</v>
      </c>
      <c r="AY901">
        <v>0</v>
      </c>
      <c r="AZ901">
        <v>0</v>
      </c>
      <c r="BA901">
        <v>800000</v>
      </c>
      <c r="BB901" t="s">
        <v>3796</v>
      </c>
      <c r="BC901" t="s">
        <v>3797</v>
      </c>
      <c r="BD901" t="s">
        <v>3808</v>
      </c>
      <c r="BE901" t="s">
        <v>5849</v>
      </c>
      <c r="BF901" t="s">
        <v>3811</v>
      </c>
      <c r="BG901" t="s">
        <v>4870</v>
      </c>
      <c r="BH901" t="s">
        <v>523</v>
      </c>
      <c r="BI901" t="s">
        <v>565</v>
      </c>
      <c r="BJ901" t="s">
        <v>549</v>
      </c>
      <c r="BK901" t="s">
        <v>3780</v>
      </c>
      <c r="BL901" t="s">
        <v>6026</v>
      </c>
      <c r="BM901" t="s">
        <v>3881</v>
      </c>
      <c r="BN901" t="s">
        <v>4409</v>
      </c>
      <c r="BO901" t="s">
        <v>4950</v>
      </c>
      <c r="BP901" s="440" t="str">
        <f t="shared" si="14"/>
        <v>WA.2378.CAN.001.301.B.532111</v>
      </c>
    </row>
    <row r="902" spans="1:68">
      <c r="A902" t="s">
        <v>4935</v>
      </c>
      <c r="B902" t="s">
        <v>4936</v>
      </c>
      <c r="C902" t="s">
        <v>4937</v>
      </c>
      <c r="D902" t="s">
        <v>3795</v>
      </c>
      <c r="E902" t="s">
        <v>197</v>
      </c>
      <c r="F902" t="s">
        <v>3837</v>
      </c>
      <c r="G902" t="s">
        <v>2248</v>
      </c>
      <c r="H902" t="s">
        <v>4938</v>
      </c>
      <c r="I902">
        <v>2</v>
      </c>
      <c r="J902" t="s">
        <v>5853</v>
      </c>
      <c r="K902">
        <v>1</v>
      </c>
      <c r="L902" t="s">
        <v>805</v>
      </c>
      <c r="M902" t="s">
        <v>8</v>
      </c>
      <c r="N902" t="s">
        <v>6120</v>
      </c>
      <c r="O902" t="s">
        <v>521</v>
      </c>
      <c r="P902" t="s">
        <v>8</v>
      </c>
      <c r="Q902" t="s">
        <v>4570</v>
      </c>
      <c r="R902" t="s">
        <v>4940</v>
      </c>
      <c r="S902" t="s">
        <v>195</v>
      </c>
      <c r="T902" t="s">
        <v>4570</v>
      </c>
      <c r="U902" t="s">
        <v>4570</v>
      </c>
      <c r="V902" t="s">
        <v>4496</v>
      </c>
      <c r="W902" t="s">
        <v>4570</v>
      </c>
      <c r="X902" t="s">
        <v>6121</v>
      </c>
      <c r="Y902" t="s">
        <v>6122</v>
      </c>
      <c r="Z902" t="s">
        <v>8</v>
      </c>
      <c r="AA902">
        <v>0</v>
      </c>
      <c r="AB902" t="s">
        <v>195</v>
      </c>
      <c r="AC902">
        <v>0</v>
      </c>
      <c r="AD902" t="s">
        <v>195</v>
      </c>
      <c r="AE902">
        <v>0</v>
      </c>
      <c r="AF902" t="s">
        <v>195</v>
      </c>
      <c r="AG902">
        <v>0</v>
      </c>
      <c r="AH902" t="s">
        <v>195</v>
      </c>
      <c r="AI902">
        <v>1</v>
      </c>
      <c r="AJ902" t="s">
        <v>42</v>
      </c>
      <c r="AK902">
        <v>700000000</v>
      </c>
      <c r="AL902">
        <v>700000000</v>
      </c>
      <c r="AM902" t="s">
        <v>5417</v>
      </c>
      <c r="AN902">
        <v>700000000</v>
      </c>
      <c r="AO902" t="s">
        <v>4943</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6123</v>
      </c>
      <c r="BG902" t="s">
        <v>6124</v>
      </c>
      <c r="BH902" t="s">
        <v>4947</v>
      </c>
      <c r="BI902" t="s">
        <v>195</v>
      </c>
      <c r="BJ902" t="s">
        <v>195</v>
      </c>
      <c r="BK902" t="s">
        <v>3780</v>
      </c>
      <c r="BL902" t="s">
        <v>6125</v>
      </c>
      <c r="BM902" t="s">
        <v>3881</v>
      </c>
      <c r="BN902" t="s">
        <v>4409</v>
      </c>
      <c r="BO902" t="s">
        <v>4950</v>
      </c>
      <c r="BP902" s="440" t="str">
        <f t="shared" si="14"/>
        <v>WA.2378.EBB.951.101.A.532111</v>
      </c>
    </row>
    <row r="903" spans="1:68">
      <c r="A903" t="s">
        <v>4935</v>
      </c>
      <c r="B903" t="s">
        <v>4936</v>
      </c>
      <c r="C903" t="s">
        <v>4937</v>
      </c>
      <c r="D903" t="s">
        <v>3795</v>
      </c>
      <c r="E903" t="s">
        <v>197</v>
      </c>
      <c r="F903" t="s">
        <v>3837</v>
      </c>
      <c r="G903" t="s">
        <v>2248</v>
      </c>
      <c r="H903" t="s">
        <v>4938</v>
      </c>
      <c r="I903">
        <v>2</v>
      </c>
      <c r="J903" t="s">
        <v>5853</v>
      </c>
      <c r="K903">
        <v>1</v>
      </c>
      <c r="L903" t="s">
        <v>812</v>
      </c>
      <c r="M903" t="s">
        <v>508</v>
      </c>
      <c r="N903" t="s">
        <v>4820</v>
      </c>
      <c r="O903" t="s">
        <v>521</v>
      </c>
      <c r="P903" t="s">
        <v>8</v>
      </c>
      <c r="Q903" t="s">
        <v>4570</v>
      </c>
      <c r="R903" t="s">
        <v>4940</v>
      </c>
      <c r="S903" t="s">
        <v>195</v>
      </c>
      <c r="T903" t="s">
        <v>4570</v>
      </c>
      <c r="U903" t="s">
        <v>4570</v>
      </c>
      <c r="V903" t="s">
        <v>4496</v>
      </c>
      <c r="W903" t="s">
        <v>4570</v>
      </c>
      <c r="X903" t="s">
        <v>6126</v>
      </c>
      <c r="Y903" t="s">
        <v>6127</v>
      </c>
      <c r="Z903" t="s">
        <v>8</v>
      </c>
      <c r="AA903">
        <v>0</v>
      </c>
      <c r="AB903" t="s">
        <v>195</v>
      </c>
      <c r="AC903">
        <v>0</v>
      </c>
      <c r="AD903" t="s">
        <v>195</v>
      </c>
      <c r="AE903">
        <v>0</v>
      </c>
      <c r="AF903" t="s">
        <v>195</v>
      </c>
      <c r="AG903">
        <v>0</v>
      </c>
      <c r="AH903" t="s">
        <v>195</v>
      </c>
      <c r="AI903">
        <v>1</v>
      </c>
      <c r="AJ903" t="s">
        <v>9</v>
      </c>
      <c r="AK903">
        <v>934000</v>
      </c>
      <c r="AL903">
        <v>934000</v>
      </c>
      <c r="AM903" t="s">
        <v>5417</v>
      </c>
      <c r="AN903">
        <v>934000</v>
      </c>
      <c r="AO903" t="s">
        <v>4943</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4870</v>
      </c>
      <c r="BH903" t="s">
        <v>523</v>
      </c>
      <c r="BI903" t="s">
        <v>565</v>
      </c>
      <c r="BJ903" t="s">
        <v>549</v>
      </c>
      <c r="BK903" t="s">
        <v>3780</v>
      </c>
      <c r="BL903" t="s">
        <v>6128</v>
      </c>
      <c r="BM903" t="s">
        <v>3881</v>
      </c>
      <c r="BN903" t="s">
        <v>4409</v>
      </c>
      <c r="BO903" t="s">
        <v>4950</v>
      </c>
      <c r="BP903" s="440" t="str">
        <f t="shared" si="14"/>
        <v>WA.2378.EBB.951.301.B.532111</v>
      </c>
    </row>
    <row r="904" spans="1:68">
      <c r="A904" t="s">
        <v>5010</v>
      </c>
      <c r="B904" t="s">
        <v>4936</v>
      </c>
      <c r="C904" t="s">
        <v>4937</v>
      </c>
      <c r="D904" t="s">
        <v>3795</v>
      </c>
      <c r="E904" t="s">
        <v>197</v>
      </c>
      <c r="F904" t="s">
        <v>3837</v>
      </c>
      <c r="G904" t="s">
        <v>2248</v>
      </c>
      <c r="H904" t="s">
        <v>4938</v>
      </c>
      <c r="I904">
        <v>2</v>
      </c>
      <c r="J904" t="s">
        <v>5853</v>
      </c>
      <c r="K904">
        <v>1</v>
      </c>
      <c r="L904" t="s">
        <v>805</v>
      </c>
      <c r="M904" t="s">
        <v>8</v>
      </c>
      <c r="N904" t="s">
        <v>6120</v>
      </c>
      <c r="O904" t="s">
        <v>521</v>
      </c>
      <c r="P904" t="s">
        <v>8</v>
      </c>
      <c r="Q904" t="s">
        <v>4570</v>
      </c>
      <c r="R904" t="s">
        <v>4940</v>
      </c>
      <c r="S904" t="s">
        <v>195</v>
      </c>
      <c r="T904" t="s">
        <v>4570</v>
      </c>
      <c r="U904" t="s">
        <v>4570</v>
      </c>
      <c r="V904" t="s">
        <v>4496</v>
      </c>
      <c r="W904" t="s">
        <v>4570</v>
      </c>
      <c r="X904" t="s">
        <v>6121</v>
      </c>
      <c r="Y904" t="s">
        <v>6122</v>
      </c>
      <c r="Z904" t="s">
        <v>8</v>
      </c>
      <c r="AA904">
        <v>0</v>
      </c>
      <c r="AB904" t="s">
        <v>195</v>
      </c>
      <c r="AC904">
        <v>0</v>
      </c>
      <c r="AD904" t="s">
        <v>195</v>
      </c>
      <c r="AE904">
        <v>0</v>
      </c>
      <c r="AF904" t="s">
        <v>195</v>
      </c>
      <c r="AG904">
        <v>0</v>
      </c>
      <c r="AH904" t="s">
        <v>195</v>
      </c>
      <c r="AI904">
        <v>1</v>
      </c>
      <c r="AJ904" t="s">
        <v>42</v>
      </c>
      <c r="AK904">
        <v>702970000</v>
      </c>
      <c r="AL904">
        <v>702970000</v>
      </c>
      <c r="AM904" t="s">
        <v>4951</v>
      </c>
      <c r="AN904">
        <v>702970000</v>
      </c>
      <c r="AO904" t="s">
        <v>5011</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6123</v>
      </c>
      <c r="BG904" t="s">
        <v>6124</v>
      </c>
      <c r="BH904" t="s">
        <v>4947</v>
      </c>
      <c r="BI904" t="s">
        <v>195</v>
      </c>
      <c r="BJ904" t="s">
        <v>195</v>
      </c>
      <c r="BK904" t="s">
        <v>3780</v>
      </c>
      <c r="BL904" t="s">
        <v>6125</v>
      </c>
      <c r="BM904" t="s">
        <v>3881</v>
      </c>
      <c r="BN904" t="s">
        <v>4409</v>
      </c>
      <c r="BO904" t="s">
        <v>4950</v>
      </c>
      <c r="BP904" s="440" t="str">
        <f t="shared" si="14"/>
        <v>WA.2378.EBB.951.101.A.532111</v>
      </c>
    </row>
    <row r="905" spans="1:68">
      <c r="A905" t="s">
        <v>5010</v>
      </c>
      <c r="B905" t="s">
        <v>4936</v>
      </c>
      <c r="C905" t="s">
        <v>4937</v>
      </c>
      <c r="D905" t="s">
        <v>3795</v>
      </c>
      <c r="E905" t="s">
        <v>197</v>
      </c>
      <c r="F905" t="s">
        <v>3837</v>
      </c>
      <c r="G905" t="s">
        <v>2248</v>
      </c>
      <c r="H905" t="s">
        <v>4938</v>
      </c>
      <c r="I905">
        <v>2</v>
      </c>
      <c r="J905" t="s">
        <v>5853</v>
      </c>
      <c r="K905">
        <v>1</v>
      </c>
      <c r="L905" t="s">
        <v>812</v>
      </c>
      <c r="M905" t="s">
        <v>508</v>
      </c>
      <c r="N905" t="s">
        <v>4820</v>
      </c>
      <c r="O905" t="s">
        <v>521</v>
      </c>
      <c r="P905" t="s">
        <v>8</v>
      </c>
      <c r="Q905" t="s">
        <v>4570</v>
      </c>
      <c r="R905" t="s">
        <v>4940</v>
      </c>
      <c r="S905" t="s">
        <v>195</v>
      </c>
      <c r="T905" t="s">
        <v>4570</v>
      </c>
      <c r="U905" t="s">
        <v>4570</v>
      </c>
      <c r="V905" t="s">
        <v>4496</v>
      </c>
      <c r="W905" t="s">
        <v>4570</v>
      </c>
      <c r="X905" t="s">
        <v>6126</v>
      </c>
      <c r="Y905" t="s">
        <v>6127</v>
      </c>
      <c r="Z905" t="s">
        <v>8</v>
      </c>
      <c r="AA905">
        <v>0</v>
      </c>
      <c r="AB905" t="s">
        <v>195</v>
      </c>
      <c r="AC905">
        <v>0</v>
      </c>
      <c r="AD905" t="s">
        <v>195</v>
      </c>
      <c r="AE905">
        <v>0</v>
      </c>
      <c r="AF905" t="s">
        <v>195</v>
      </c>
      <c r="AG905">
        <v>0</v>
      </c>
      <c r="AH905" t="s">
        <v>195</v>
      </c>
      <c r="AI905">
        <v>1</v>
      </c>
      <c r="AJ905" t="s">
        <v>9</v>
      </c>
      <c r="AK905">
        <v>934000</v>
      </c>
      <c r="AL905">
        <v>934000</v>
      </c>
      <c r="AM905" t="s">
        <v>5417</v>
      </c>
      <c r="AN905">
        <v>934000</v>
      </c>
      <c r="AO905" t="s">
        <v>5011</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4870</v>
      </c>
      <c r="BH905" t="s">
        <v>523</v>
      </c>
      <c r="BI905" t="s">
        <v>565</v>
      </c>
      <c r="BJ905" t="s">
        <v>549</v>
      </c>
      <c r="BK905" t="s">
        <v>3780</v>
      </c>
      <c r="BL905" t="s">
        <v>6128</v>
      </c>
      <c r="BM905" t="s">
        <v>3881</v>
      </c>
      <c r="BN905" t="s">
        <v>4409</v>
      </c>
      <c r="BO905" t="s">
        <v>4950</v>
      </c>
      <c r="BP905" s="440" t="str">
        <f t="shared" si="14"/>
        <v>WA.2378.EBB.951.301.B.532111</v>
      </c>
    </row>
    <row r="906" spans="1:68">
      <c r="A906" t="s">
        <v>4935</v>
      </c>
      <c r="B906" t="s">
        <v>4936</v>
      </c>
      <c r="C906" t="s">
        <v>4937</v>
      </c>
      <c r="D906" t="s">
        <v>3795</v>
      </c>
      <c r="E906" t="s">
        <v>197</v>
      </c>
      <c r="F906" t="s">
        <v>3812</v>
      </c>
      <c r="G906" t="s">
        <v>820</v>
      </c>
      <c r="H906" t="s">
        <v>4938</v>
      </c>
      <c r="I906">
        <v>9</v>
      </c>
      <c r="J906" t="s">
        <v>4959</v>
      </c>
      <c r="K906">
        <v>2</v>
      </c>
      <c r="L906" t="s">
        <v>1111</v>
      </c>
      <c r="M906" t="s">
        <v>8</v>
      </c>
      <c r="N906" t="s">
        <v>72</v>
      </c>
      <c r="O906" t="s">
        <v>1129</v>
      </c>
      <c r="P906" t="s">
        <v>8</v>
      </c>
      <c r="Q906" t="s">
        <v>4570</v>
      </c>
      <c r="R906" t="s">
        <v>4940</v>
      </c>
      <c r="S906" t="s">
        <v>195</v>
      </c>
      <c r="T906" t="s">
        <v>4570</v>
      </c>
      <c r="U906" t="s">
        <v>4570</v>
      </c>
      <c r="V906" t="s">
        <v>4951</v>
      </c>
      <c r="W906" t="s">
        <v>4496</v>
      </c>
      <c r="X906" t="s">
        <v>6129</v>
      </c>
      <c r="Y906" t="s">
        <v>6130</v>
      </c>
      <c r="Z906" t="s">
        <v>8</v>
      </c>
      <c r="AA906">
        <v>0</v>
      </c>
      <c r="AB906" t="s">
        <v>195</v>
      </c>
      <c r="AC906">
        <v>0</v>
      </c>
      <c r="AD906" t="s">
        <v>195</v>
      </c>
      <c r="AE906">
        <v>0</v>
      </c>
      <c r="AF906" t="s">
        <v>195</v>
      </c>
      <c r="AG906">
        <v>0</v>
      </c>
      <c r="AH906" t="s">
        <v>195</v>
      </c>
      <c r="AI906">
        <v>15</v>
      </c>
      <c r="AJ906" t="s">
        <v>25</v>
      </c>
      <c r="AK906">
        <v>100000000</v>
      </c>
      <c r="AL906">
        <v>1500000000</v>
      </c>
      <c r="AM906" t="s">
        <v>5417</v>
      </c>
      <c r="AN906">
        <v>1500000000</v>
      </c>
      <c r="AO906" t="s">
        <v>4943</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4967</v>
      </c>
      <c r="BG906" t="s">
        <v>4968</v>
      </c>
      <c r="BH906" t="s">
        <v>4947</v>
      </c>
      <c r="BI906" t="s">
        <v>195</v>
      </c>
      <c r="BJ906" t="s">
        <v>195</v>
      </c>
      <c r="BK906" t="s">
        <v>3870</v>
      </c>
      <c r="BL906" t="s">
        <v>6131</v>
      </c>
      <c r="BM906" t="s">
        <v>4949</v>
      </c>
      <c r="BN906" t="s">
        <v>5186</v>
      </c>
      <c r="BO906" t="s">
        <v>4950</v>
      </c>
      <c r="BP906" s="440" t="str">
        <f t="shared" si="14"/>
        <v>WA.2378.EBA.958.111.A.524211</v>
      </c>
    </row>
    <row r="907" spans="1:68">
      <c r="A907" t="s">
        <v>5010</v>
      </c>
      <c r="B907" t="s">
        <v>4936</v>
      </c>
      <c r="C907" t="s">
        <v>4937</v>
      </c>
      <c r="D907" t="s">
        <v>3795</v>
      </c>
      <c r="E907" t="s">
        <v>197</v>
      </c>
      <c r="F907" t="s">
        <v>3812</v>
      </c>
      <c r="G907" t="s">
        <v>820</v>
      </c>
      <c r="H907" t="s">
        <v>4938</v>
      </c>
      <c r="I907">
        <v>9</v>
      </c>
      <c r="J907" t="s">
        <v>4959</v>
      </c>
      <c r="K907">
        <v>2</v>
      </c>
      <c r="L907" t="s">
        <v>1111</v>
      </c>
      <c r="M907" t="s">
        <v>8</v>
      </c>
      <c r="N907" t="s">
        <v>72</v>
      </c>
      <c r="O907" t="s">
        <v>1129</v>
      </c>
      <c r="P907" t="s">
        <v>8</v>
      </c>
      <c r="Q907" t="s">
        <v>4570</v>
      </c>
      <c r="R907" t="s">
        <v>4940</v>
      </c>
      <c r="S907" t="s">
        <v>195</v>
      </c>
      <c r="T907" t="s">
        <v>4570</v>
      </c>
      <c r="U907" t="s">
        <v>4570</v>
      </c>
      <c r="V907" t="s">
        <v>4951</v>
      </c>
      <c r="W907" t="s">
        <v>4496</v>
      </c>
      <c r="X907" t="s">
        <v>6129</v>
      </c>
      <c r="Y907" t="s">
        <v>6130</v>
      </c>
      <c r="Z907" t="s">
        <v>8</v>
      </c>
      <c r="AA907">
        <v>0</v>
      </c>
      <c r="AB907" t="s">
        <v>195</v>
      </c>
      <c r="AC907">
        <v>0</v>
      </c>
      <c r="AD907" t="s">
        <v>195</v>
      </c>
      <c r="AE907">
        <v>0</v>
      </c>
      <c r="AF907" t="s">
        <v>195</v>
      </c>
      <c r="AG907">
        <v>0</v>
      </c>
      <c r="AH907" t="s">
        <v>195</v>
      </c>
      <c r="AI907">
        <v>15</v>
      </c>
      <c r="AJ907" t="s">
        <v>25</v>
      </c>
      <c r="AK907">
        <v>100000000</v>
      </c>
      <c r="AL907">
        <v>1500000000</v>
      </c>
      <c r="AM907" t="s">
        <v>5417</v>
      </c>
      <c r="AN907">
        <v>1500000000</v>
      </c>
      <c r="AO907" t="s">
        <v>5011</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4967</v>
      </c>
      <c r="BG907" t="s">
        <v>4968</v>
      </c>
      <c r="BH907" t="s">
        <v>4947</v>
      </c>
      <c r="BI907" t="s">
        <v>195</v>
      </c>
      <c r="BJ907" t="s">
        <v>195</v>
      </c>
      <c r="BK907" t="s">
        <v>3870</v>
      </c>
      <c r="BL907" t="s">
        <v>6131</v>
      </c>
      <c r="BM907" t="s">
        <v>4949</v>
      </c>
      <c r="BN907" t="s">
        <v>5186</v>
      </c>
      <c r="BO907" t="s">
        <v>4950</v>
      </c>
      <c r="BP907" s="440" t="str">
        <f t="shared" si="14"/>
        <v>WA.2378.EBA.958.111.A.524211</v>
      </c>
    </row>
    <row r="908" spans="1:68">
      <c r="A908" t="s">
        <v>4935</v>
      </c>
      <c r="B908" t="s">
        <v>4936</v>
      </c>
      <c r="C908" t="s">
        <v>4937</v>
      </c>
      <c r="D908" t="s">
        <v>3795</v>
      </c>
      <c r="E908" t="s">
        <v>197</v>
      </c>
      <c r="F908" t="s">
        <v>3812</v>
      </c>
      <c r="G908" t="s">
        <v>820</v>
      </c>
      <c r="H908" t="s">
        <v>4938</v>
      </c>
      <c r="I908">
        <v>9</v>
      </c>
      <c r="J908" t="s">
        <v>5716</v>
      </c>
      <c r="K908">
        <v>1</v>
      </c>
      <c r="L908" t="s">
        <v>501</v>
      </c>
      <c r="M908" t="s">
        <v>551</v>
      </c>
      <c r="N908" t="s">
        <v>6132</v>
      </c>
      <c r="O908" t="s">
        <v>534</v>
      </c>
      <c r="P908" t="s">
        <v>8</v>
      </c>
      <c r="Q908" t="s">
        <v>4570</v>
      </c>
      <c r="R908" t="s">
        <v>4940</v>
      </c>
      <c r="S908" t="s">
        <v>195</v>
      </c>
      <c r="T908" t="s">
        <v>4570</v>
      </c>
      <c r="U908" t="s">
        <v>4570</v>
      </c>
      <c r="V908" t="s">
        <v>4496</v>
      </c>
      <c r="W908" t="s">
        <v>4570</v>
      </c>
      <c r="X908" t="s">
        <v>6133</v>
      </c>
      <c r="Y908" t="s">
        <v>4616</v>
      </c>
      <c r="Z908" t="s">
        <v>8</v>
      </c>
      <c r="AA908">
        <v>0</v>
      </c>
      <c r="AB908" t="s">
        <v>195</v>
      </c>
      <c r="AC908">
        <v>0</v>
      </c>
      <c r="AD908" t="s">
        <v>195</v>
      </c>
      <c r="AE908">
        <v>0</v>
      </c>
      <c r="AF908" t="s">
        <v>195</v>
      </c>
      <c r="AG908">
        <v>0</v>
      </c>
      <c r="AH908" t="s">
        <v>195</v>
      </c>
      <c r="AI908">
        <v>12</v>
      </c>
      <c r="AJ908" t="s">
        <v>97</v>
      </c>
      <c r="AK908">
        <v>12500000</v>
      </c>
      <c r="AL908">
        <v>150000000</v>
      </c>
      <c r="AM908" t="s">
        <v>5417</v>
      </c>
      <c r="AN908">
        <v>150000000</v>
      </c>
      <c r="AO908" t="s">
        <v>4943</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6134</v>
      </c>
      <c r="BG908" t="s">
        <v>6135</v>
      </c>
      <c r="BH908" t="s">
        <v>4947</v>
      </c>
      <c r="BK908" t="s">
        <v>4633</v>
      </c>
      <c r="BL908" t="s">
        <v>6136</v>
      </c>
      <c r="BM908" t="s">
        <v>6137</v>
      </c>
      <c r="BN908" t="s">
        <v>76</v>
      </c>
      <c r="BO908" t="s">
        <v>4950</v>
      </c>
      <c r="BP908" s="440" t="str">
        <f t="shared" si="14"/>
        <v>WA.2378.EBA.994.001.AB.511111</v>
      </c>
    </row>
    <row r="909" spans="1:68">
      <c r="A909" t="s">
        <v>4935</v>
      </c>
      <c r="B909" t="s">
        <v>4936</v>
      </c>
      <c r="C909" t="s">
        <v>4937</v>
      </c>
      <c r="D909" t="s">
        <v>3795</v>
      </c>
      <c r="E909" t="s">
        <v>197</v>
      </c>
      <c r="F909" t="s">
        <v>3812</v>
      </c>
      <c r="G909" t="s">
        <v>820</v>
      </c>
      <c r="H909" t="s">
        <v>4938</v>
      </c>
      <c r="I909">
        <v>9</v>
      </c>
      <c r="J909" t="s">
        <v>5716</v>
      </c>
      <c r="K909">
        <v>1</v>
      </c>
      <c r="L909" t="s">
        <v>501</v>
      </c>
      <c r="M909" t="s">
        <v>551</v>
      </c>
      <c r="N909" t="s">
        <v>6132</v>
      </c>
      <c r="O909" t="s">
        <v>537</v>
      </c>
      <c r="P909" t="s">
        <v>8</v>
      </c>
      <c r="Q909" t="s">
        <v>4570</v>
      </c>
      <c r="R909" t="s">
        <v>4940</v>
      </c>
      <c r="S909" t="s">
        <v>195</v>
      </c>
      <c r="T909" t="s">
        <v>4570</v>
      </c>
      <c r="U909" t="s">
        <v>4570</v>
      </c>
      <c r="V909" t="s">
        <v>4496</v>
      </c>
      <c r="W909" t="s">
        <v>4570</v>
      </c>
      <c r="X909" t="s">
        <v>6138</v>
      </c>
      <c r="Y909" t="s">
        <v>4614</v>
      </c>
      <c r="Z909" t="s">
        <v>8</v>
      </c>
      <c r="AA909">
        <v>0</v>
      </c>
      <c r="AB909" t="s">
        <v>195</v>
      </c>
      <c r="AC909">
        <v>0</v>
      </c>
      <c r="AD909" t="s">
        <v>195</v>
      </c>
      <c r="AE909">
        <v>0</v>
      </c>
      <c r="AF909" t="s">
        <v>195</v>
      </c>
      <c r="AG909">
        <v>0</v>
      </c>
      <c r="AH909" t="s">
        <v>195</v>
      </c>
      <c r="AI909">
        <v>12</v>
      </c>
      <c r="AJ909" t="s">
        <v>97</v>
      </c>
      <c r="AK909">
        <v>10398667</v>
      </c>
      <c r="AL909">
        <v>124784000</v>
      </c>
      <c r="AM909" t="s">
        <v>5417</v>
      </c>
      <c r="AN909">
        <v>124784000</v>
      </c>
      <c r="AO909" t="s">
        <v>4943</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6134</v>
      </c>
      <c r="BG909" t="s">
        <v>6135</v>
      </c>
      <c r="BH909" t="s">
        <v>4947</v>
      </c>
      <c r="BK909" t="s">
        <v>4635</v>
      </c>
      <c r="BL909" t="s">
        <v>6139</v>
      </c>
      <c r="BM909" t="s">
        <v>6137</v>
      </c>
      <c r="BN909" t="s">
        <v>76</v>
      </c>
      <c r="BO909" t="s">
        <v>4950</v>
      </c>
      <c r="BP909" s="440" t="str">
        <f t="shared" si="14"/>
        <v>WA.2378.EBA.994.001.AB.511121</v>
      </c>
    </row>
    <row r="910" spans="1:68">
      <c r="A910" t="s">
        <v>4935</v>
      </c>
      <c r="B910" t="s">
        <v>4936</v>
      </c>
      <c r="C910" t="s">
        <v>4937</v>
      </c>
      <c r="D910" t="s">
        <v>3795</v>
      </c>
      <c r="E910" t="s">
        <v>197</v>
      </c>
      <c r="F910" t="s">
        <v>3812</v>
      </c>
      <c r="G910" t="s">
        <v>820</v>
      </c>
      <c r="H910" t="s">
        <v>4938</v>
      </c>
      <c r="I910">
        <v>9</v>
      </c>
      <c r="J910" t="s">
        <v>5716</v>
      </c>
      <c r="K910">
        <v>1</v>
      </c>
      <c r="L910" t="s">
        <v>501</v>
      </c>
      <c r="M910" t="s">
        <v>551</v>
      </c>
      <c r="N910" t="s">
        <v>6132</v>
      </c>
      <c r="O910" t="s">
        <v>538</v>
      </c>
      <c r="P910" t="s">
        <v>8</v>
      </c>
      <c r="Q910" t="s">
        <v>4570</v>
      </c>
      <c r="R910" t="s">
        <v>4940</v>
      </c>
      <c r="S910" t="s">
        <v>195</v>
      </c>
      <c r="T910" t="s">
        <v>4570</v>
      </c>
      <c r="U910" t="s">
        <v>4570</v>
      </c>
      <c r="V910" t="s">
        <v>4496</v>
      </c>
      <c r="W910" t="s">
        <v>4570</v>
      </c>
      <c r="X910" t="s">
        <v>6140</v>
      </c>
      <c r="Y910" t="s">
        <v>4621</v>
      </c>
      <c r="Z910" t="s">
        <v>8</v>
      </c>
      <c r="AA910">
        <v>0</v>
      </c>
      <c r="AB910" t="s">
        <v>195</v>
      </c>
      <c r="AC910">
        <v>0</v>
      </c>
      <c r="AD910" t="s">
        <v>195</v>
      </c>
      <c r="AE910">
        <v>0</v>
      </c>
      <c r="AF910" t="s">
        <v>195</v>
      </c>
      <c r="AG910">
        <v>0</v>
      </c>
      <c r="AH910" t="s">
        <v>195</v>
      </c>
      <c r="AI910">
        <v>12</v>
      </c>
      <c r="AJ910" t="s">
        <v>97</v>
      </c>
      <c r="AK910">
        <v>312083</v>
      </c>
      <c r="AL910">
        <v>3744000</v>
      </c>
      <c r="AM910" t="s">
        <v>5417</v>
      </c>
      <c r="AN910">
        <v>3744000</v>
      </c>
      <c r="AO910" t="s">
        <v>4943</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6134</v>
      </c>
      <c r="BG910" t="s">
        <v>6135</v>
      </c>
      <c r="BH910" t="s">
        <v>4947</v>
      </c>
      <c r="BK910" t="s">
        <v>4636</v>
      </c>
      <c r="BL910" t="s">
        <v>6141</v>
      </c>
      <c r="BM910" t="s">
        <v>6137</v>
      </c>
      <c r="BN910" t="s">
        <v>76</v>
      </c>
      <c r="BO910" t="s">
        <v>4950</v>
      </c>
      <c r="BP910" s="440" t="str">
        <f t="shared" si="14"/>
        <v>WA.2378.EBA.994.001.AB.511122</v>
      </c>
    </row>
    <row r="911" spans="1:68">
      <c r="A911" t="s">
        <v>4935</v>
      </c>
      <c r="B911" t="s">
        <v>4936</v>
      </c>
      <c r="C911" t="s">
        <v>4937</v>
      </c>
      <c r="D911" t="s">
        <v>3795</v>
      </c>
      <c r="E911" t="s">
        <v>197</v>
      </c>
      <c r="F911" t="s">
        <v>3812</v>
      </c>
      <c r="G911" t="s">
        <v>820</v>
      </c>
      <c r="H911" t="s">
        <v>4938</v>
      </c>
      <c r="I911">
        <v>9</v>
      </c>
      <c r="J911" t="s">
        <v>5716</v>
      </c>
      <c r="K911">
        <v>1</v>
      </c>
      <c r="L911" t="s">
        <v>501</v>
      </c>
      <c r="M911" t="s">
        <v>551</v>
      </c>
      <c r="N911" t="s">
        <v>6132</v>
      </c>
      <c r="O911" t="s">
        <v>545</v>
      </c>
      <c r="P911" t="s">
        <v>8</v>
      </c>
      <c r="Q911" t="s">
        <v>4570</v>
      </c>
      <c r="R911" t="s">
        <v>4940</v>
      </c>
      <c r="S911" t="s">
        <v>195</v>
      </c>
      <c r="T911" t="s">
        <v>4570</v>
      </c>
      <c r="U911" t="s">
        <v>4570</v>
      </c>
      <c r="V911" t="s">
        <v>4496</v>
      </c>
      <c r="W911" t="s">
        <v>4570</v>
      </c>
      <c r="X911" t="s">
        <v>6142</v>
      </c>
      <c r="Y911" t="s">
        <v>4606</v>
      </c>
      <c r="Z911" t="s">
        <v>8</v>
      </c>
      <c r="AA911">
        <v>0</v>
      </c>
      <c r="AB911" t="s">
        <v>195</v>
      </c>
      <c r="AC911">
        <v>0</v>
      </c>
      <c r="AD911" t="s">
        <v>195</v>
      </c>
      <c r="AE911">
        <v>0</v>
      </c>
      <c r="AF911" t="s">
        <v>195</v>
      </c>
      <c r="AG911">
        <v>0</v>
      </c>
      <c r="AH911" t="s">
        <v>195</v>
      </c>
      <c r="AI911">
        <v>1</v>
      </c>
      <c r="AJ911" t="s">
        <v>153</v>
      </c>
      <c r="AK911">
        <v>266472000</v>
      </c>
      <c r="AL911">
        <v>266472000</v>
      </c>
      <c r="AM911" t="s">
        <v>5417</v>
      </c>
      <c r="AN911">
        <v>266472000</v>
      </c>
      <c r="AO911" t="s">
        <v>4943</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6134</v>
      </c>
      <c r="BG911" t="s">
        <v>6135</v>
      </c>
      <c r="BH911" t="s">
        <v>4947</v>
      </c>
      <c r="BK911" t="s">
        <v>4643</v>
      </c>
      <c r="BL911" t="s">
        <v>6143</v>
      </c>
      <c r="BM911" t="s">
        <v>6137</v>
      </c>
      <c r="BN911" t="s">
        <v>76</v>
      </c>
      <c r="BO911" t="s">
        <v>4950</v>
      </c>
      <c r="BP911" s="440" t="str">
        <f t="shared" si="14"/>
        <v>WA.2378.EBA.994.001.AB.512411</v>
      </c>
    </row>
    <row r="912" spans="1:68">
      <c r="A912" t="s">
        <v>4935</v>
      </c>
      <c r="B912" t="s">
        <v>4936</v>
      </c>
      <c r="C912" t="s">
        <v>4937</v>
      </c>
      <c r="D912" t="s">
        <v>3795</v>
      </c>
      <c r="E912" t="s">
        <v>197</v>
      </c>
      <c r="F912" t="s">
        <v>3812</v>
      </c>
      <c r="G912" t="s">
        <v>820</v>
      </c>
      <c r="H912" t="s">
        <v>4938</v>
      </c>
      <c r="I912">
        <v>9</v>
      </c>
      <c r="J912" t="s">
        <v>5716</v>
      </c>
      <c r="K912">
        <v>1</v>
      </c>
      <c r="L912" t="s">
        <v>501</v>
      </c>
      <c r="M912" t="s">
        <v>2095</v>
      </c>
      <c r="N912" t="s">
        <v>6144</v>
      </c>
      <c r="O912" t="s">
        <v>545</v>
      </c>
      <c r="P912" t="s">
        <v>8</v>
      </c>
      <c r="Q912" t="s">
        <v>4570</v>
      </c>
      <c r="R912" t="s">
        <v>4940</v>
      </c>
      <c r="S912" t="s">
        <v>195</v>
      </c>
      <c r="T912" t="s">
        <v>4570</v>
      </c>
      <c r="U912" t="s">
        <v>4570</v>
      </c>
      <c r="V912" t="s">
        <v>4496</v>
      </c>
      <c r="W912" t="s">
        <v>4570</v>
      </c>
      <c r="X912" t="s">
        <v>6145</v>
      </c>
      <c r="Y912" t="s">
        <v>88</v>
      </c>
      <c r="Z912" t="s">
        <v>8</v>
      </c>
      <c r="AA912">
        <v>0</v>
      </c>
      <c r="AB912" t="s">
        <v>195</v>
      </c>
      <c r="AC912">
        <v>0</v>
      </c>
      <c r="AD912" t="s">
        <v>195</v>
      </c>
      <c r="AE912">
        <v>0</v>
      </c>
      <c r="AF912" t="s">
        <v>195</v>
      </c>
      <c r="AG912">
        <v>0</v>
      </c>
      <c r="AH912" t="s">
        <v>195</v>
      </c>
      <c r="AI912">
        <v>10</v>
      </c>
      <c r="AJ912" t="s">
        <v>97</v>
      </c>
      <c r="AK912">
        <v>28347700</v>
      </c>
      <c r="AL912">
        <v>283477000</v>
      </c>
      <c r="AM912" t="s">
        <v>5417</v>
      </c>
      <c r="AN912">
        <v>283477000</v>
      </c>
      <c r="AO912" t="s">
        <v>4943</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6134</v>
      </c>
      <c r="BG912" t="s">
        <v>6146</v>
      </c>
      <c r="BH912" t="s">
        <v>4947</v>
      </c>
      <c r="BK912" t="s">
        <v>4643</v>
      </c>
      <c r="BL912" t="s">
        <v>6147</v>
      </c>
      <c r="BM912" t="s">
        <v>6137</v>
      </c>
      <c r="BN912" t="s">
        <v>76</v>
      </c>
      <c r="BO912" t="s">
        <v>4950</v>
      </c>
      <c r="BP912" s="440" t="str">
        <f t="shared" si="14"/>
        <v>WA.2378.EBA.994.001.DB.512411</v>
      </c>
    </row>
    <row r="913" spans="1:68">
      <c r="A913" t="s">
        <v>4935</v>
      </c>
      <c r="B913" t="s">
        <v>4936</v>
      </c>
      <c r="C913" t="s">
        <v>4937</v>
      </c>
      <c r="D913" t="s">
        <v>3795</v>
      </c>
      <c r="E913" t="s">
        <v>197</v>
      </c>
      <c r="F913" t="s">
        <v>3812</v>
      </c>
      <c r="G913" t="s">
        <v>820</v>
      </c>
      <c r="H913" t="s">
        <v>4938</v>
      </c>
      <c r="I913">
        <v>9</v>
      </c>
      <c r="J913" t="s">
        <v>5716</v>
      </c>
      <c r="K913">
        <v>1</v>
      </c>
      <c r="L913" t="s">
        <v>501</v>
      </c>
      <c r="M913" t="s">
        <v>2187</v>
      </c>
      <c r="N913" t="s">
        <v>3604</v>
      </c>
      <c r="O913" t="s">
        <v>545</v>
      </c>
      <c r="P913" t="s">
        <v>8</v>
      </c>
      <c r="Q913" t="s">
        <v>4570</v>
      </c>
      <c r="R913" t="s">
        <v>4940</v>
      </c>
      <c r="S913" t="s">
        <v>195</v>
      </c>
      <c r="T913" t="s">
        <v>4570</v>
      </c>
      <c r="U913" t="s">
        <v>4570</v>
      </c>
      <c r="V913" t="s">
        <v>4496</v>
      </c>
      <c r="W913" t="s">
        <v>4570</v>
      </c>
      <c r="X913" t="s">
        <v>6148</v>
      </c>
      <c r="Y913" t="s">
        <v>6149</v>
      </c>
      <c r="Z913" t="s">
        <v>8</v>
      </c>
      <c r="AA913">
        <v>0</v>
      </c>
      <c r="AB913" t="s">
        <v>195</v>
      </c>
      <c r="AC913">
        <v>0</v>
      </c>
      <c r="AD913" t="s">
        <v>195</v>
      </c>
      <c r="AE913">
        <v>0</v>
      </c>
      <c r="AF913" t="s">
        <v>195</v>
      </c>
      <c r="AG913">
        <v>0</v>
      </c>
      <c r="AH913" t="s">
        <v>195</v>
      </c>
      <c r="AI913">
        <v>1</v>
      </c>
      <c r="AJ913" t="s">
        <v>153</v>
      </c>
      <c r="AK913">
        <v>323949000</v>
      </c>
      <c r="AL913">
        <v>323949000</v>
      </c>
      <c r="AM913" t="s">
        <v>5417</v>
      </c>
      <c r="AN913">
        <v>323949000</v>
      </c>
      <c r="AO913" t="s">
        <v>4943</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6134</v>
      </c>
      <c r="BG913" t="s">
        <v>4680</v>
      </c>
      <c r="BH913" t="s">
        <v>4947</v>
      </c>
      <c r="BK913" t="s">
        <v>4643</v>
      </c>
      <c r="BL913" t="s">
        <v>6150</v>
      </c>
      <c r="BM913" t="s">
        <v>6137</v>
      </c>
      <c r="BN913" t="s">
        <v>76</v>
      </c>
      <c r="BO913" t="s">
        <v>4950</v>
      </c>
      <c r="BP913" s="440" t="str">
        <f t="shared" si="14"/>
        <v>WA.2378.EBA.994.001.GB.512411</v>
      </c>
    </row>
    <row r="914" spans="1:68">
      <c r="A914" t="s">
        <v>4935</v>
      </c>
      <c r="B914" t="s">
        <v>4936</v>
      </c>
      <c r="C914" t="s">
        <v>4937</v>
      </c>
      <c r="D914" t="s">
        <v>3795</v>
      </c>
      <c r="E914" t="s">
        <v>197</v>
      </c>
      <c r="F914" t="s">
        <v>3812</v>
      </c>
      <c r="G914" t="s">
        <v>820</v>
      </c>
      <c r="H914" t="s">
        <v>4938</v>
      </c>
      <c r="I914">
        <v>9</v>
      </c>
      <c r="J914" t="s">
        <v>5716</v>
      </c>
      <c r="K914">
        <v>1</v>
      </c>
      <c r="L914" t="s">
        <v>546</v>
      </c>
      <c r="M914" t="s">
        <v>3649</v>
      </c>
      <c r="N914" t="s">
        <v>3650</v>
      </c>
      <c r="O914" t="s">
        <v>548</v>
      </c>
      <c r="P914" t="s">
        <v>8</v>
      </c>
      <c r="Q914" t="s">
        <v>4570</v>
      </c>
      <c r="R914" t="s">
        <v>4940</v>
      </c>
      <c r="S914" t="s">
        <v>195</v>
      </c>
      <c r="T914" t="s">
        <v>4570</v>
      </c>
      <c r="U914" t="s">
        <v>4570</v>
      </c>
      <c r="V914" t="s">
        <v>4496</v>
      </c>
      <c r="W914" t="s">
        <v>4570</v>
      </c>
      <c r="X914" t="s">
        <v>6151</v>
      </c>
      <c r="Y914" t="s">
        <v>4535</v>
      </c>
      <c r="Z914" t="s">
        <v>8</v>
      </c>
      <c r="AA914">
        <v>0</v>
      </c>
      <c r="AB914" t="s">
        <v>195</v>
      </c>
      <c r="AC914">
        <v>0</v>
      </c>
      <c r="AD914" t="s">
        <v>195</v>
      </c>
      <c r="AE914">
        <v>0</v>
      </c>
      <c r="AF914" t="s">
        <v>195</v>
      </c>
      <c r="AG914">
        <v>0</v>
      </c>
      <c r="AH914" t="s">
        <v>195</v>
      </c>
      <c r="AI914">
        <v>1</v>
      </c>
      <c r="AJ914" t="s">
        <v>153</v>
      </c>
      <c r="AK914">
        <v>3000000</v>
      </c>
      <c r="AL914">
        <v>3000000</v>
      </c>
      <c r="AM914" t="s">
        <v>5417</v>
      </c>
      <c r="AN914">
        <v>3000000</v>
      </c>
      <c r="AO914" t="s">
        <v>4943</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6152</v>
      </c>
      <c r="BM914" t="s">
        <v>4949</v>
      </c>
      <c r="BN914" t="s">
        <v>6153</v>
      </c>
      <c r="BO914" t="s">
        <v>4950</v>
      </c>
      <c r="BP914" s="440" t="str">
        <f t="shared" si="14"/>
        <v>WA.2378.EBA.994.002.GE.521111</v>
      </c>
    </row>
    <row r="915" spans="1:68">
      <c r="A915" t="s">
        <v>4935</v>
      </c>
      <c r="B915" t="s">
        <v>4936</v>
      </c>
      <c r="C915" t="s">
        <v>4937</v>
      </c>
      <c r="D915" t="s">
        <v>3795</v>
      </c>
      <c r="E915" t="s">
        <v>197</v>
      </c>
      <c r="F915" t="s">
        <v>3812</v>
      </c>
      <c r="G915" t="s">
        <v>820</v>
      </c>
      <c r="H915" t="s">
        <v>4938</v>
      </c>
      <c r="I915">
        <v>9</v>
      </c>
      <c r="J915" t="s">
        <v>5716</v>
      </c>
      <c r="K915">
        <v>1</v>
      </c>
      <c r="L915" t="s">
        <v>546</v>
      </c>
      <c r="M915" t="s">
        <v>3649</v>
      </c>
      <c r="N915" t="s">
        <v>3650</v>
      </c>
      <c r="O915" t="s">
        <v>548</v>
      </c>
      <c r="P915" t="s">
        <v>8</v>
      </c>
      <c r="Q915" t="s">
        <v>4570</v>
      </c>
      <c r="R915" t="s">
        <v>4940</v>
      </c>
      <c r="S915" t="s">
        <v>195</v>
      </c>
      <c r="T915" t="s">
        <v>4570</v>
      </c>
      <c r="U915" t="s">
        <v>4570</v>
      </c>
      <c r="V915" t="s">
        <v>4951</v>
      </c>
      <c r="W915" t="s">
        <v>4496</v>
      </c>
      <c r="X915" t="s">
        <v>6154</v>
      </c>
      <c r="Y915" t="s">
        <v>4589</v>
      </c>
      <c r="Z915" t="s">
        <v>8</v>
      </c>
      <c r="AA915">
        <v>0</v>
      </c>
      <c r="AB915" t="s">
        <v>195</v>
      </c>
      <c r="AC915">
        <v>0</v>
      </c>
      <c r="AD915" t="s">
        <v>195</v>
      </c>
      <c r="AE915">
        <v>0</v>
      </c>
      <c r="AF915" t="s">
        <v>195</v>
      </c>
      <c r="AG915">
        <v>0</v>
      </c>
      <c r="AH915" t="s">
        <v>195</v>
      </c>
      <c r="AI915">
        <v>48</v>
      </c>
      <c r="AJ915" t="s">
        <v>176</v>
      </c>
      <c r="AK915">
        <v>500000</v>
      </c>
      <c r="AL915">
        <v>24000000</v>
      </c>
      <c r="AM915" t="s">
        <v>5417</v>
      </c>
      <c r="AN915">
        <v>24000000</v>
      </c>
      <c r="AO915" t="s">
        <v>4943</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6155</v>
      </c>
      <c r="BM915" t="s">
        <v>4949</v>
      </c>
      <c r="BN915" t="s">
        <v>6153</v>
      </c>
      <c r="BO915" t="s">
        <v>4950</v>
      </c>
      <c r="BP915" s="440" t="str">
        <f t="shared" si="14"/>
        <v>WA.2378.EBA.994.002.GE.521111</v>
      </c>
    </row>
    <row r="916" spans="1:68">
      <c r="A916" t="s">
        <v>4935</v>
      </c>
      <c r="B916" t="s">
        <v>4936</v>
      </c>
      <c r="C916" t="s">
        <v>4937</v>
      </c>
      <c r="D916" t="s">
        <v>3795</v>
      </c>
      <c r="E916" t="s">
        <v>197</v>
      </c>
      <c r="F916" t="s">
        <v>3812</v>
      </c>
      <c r="G916" t="s">
        <v>820</v>
      </c>
      <c r="H916" t="s">
        <v>4938</v>
      </c>
      <c r="I916">
        <v>9</v>
      </c>
      <c r="J916" t="s">
        <v>5716</v>
      </c>
      <c r="K916">
        <v>1</v>
      </c>
      <c r="L916" t="s">
        <v>546</v>
      </c>
      <c r="M916" t="s">
        <v>3649</v>
      </c>
      <c r="N916" t="s">
        <v>3650</v>
      </c>
      <c r="O916" t="s">
        <v>548</v>
      </c>
      <c r="P916" t="s">
        <v>8</v>
      </c>
      <c r="Q916" t="s">
        <v>4570</v>
      </c>
      <c r="R916" t="s">
        <v>4940</v>
      </c>
      <c r="S916" t="s">
        <v>195</v>
      </c>
      <c r="T916" t="s">
        <v>4570</v>
      </c>
      <c r="U916" t="s">
        <v>4570</v>
      </c>
      <c r="V916" t="s">
        <v>5001</v>
      </c>
      <c r="W916" t="s">
        <v>4951</v>
      </c>
      <c r="X916" t="s">
        <v>6156</v>
      </c>
      <c r="Y916" t="s">
        <v>4529</v>
      </c>
      <c r="Z916" t="s">
        <v>8</v>
      </c>
      <c r="AA916">
        <v>0</v>
      </c>
      <c r="AB916" t="s">
        <v>195</v>
      </c>
      <c r="AC916">
        <v>0</v>
      </c>
      <c r="AD916" t="s">
        <v>195</v>
      </c>
      <c r="AE916">
        <v>0</v>
      </c>
      <c r="AF916" t="s">
        <v>195</v>
      </c>
      <c r="AG916">
        <v>0</v>
      </c>
      <c r="AH916" t="s">
        <v>195</v>
      </c>
      <c r="AI916">
        <v>12</v>
      </c>
      <c r="AJ916" t="s">
        <v>78</v>
      </c>
      <c r="AK916">
        <v>500000</v>
      </c>
      <c r="AL916">
        <v>6000000</v>
      </c>
      <c r="AM916" t="s">
        <v>5417</v>
      </c>
      <c r="AN916">
        <v>6000000</v>
      </c>
      <c r="AO916" t="s">
        <v>4943</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6157</v>
      </c>
      <c r="BM916" t="s">
        <v>4949</v>
      </c>
      <c r="BN916" t="s">
        <v>6153</v>
      </c>
      <c r="BO916" t="s">
        <v>4950</v>
      </c>
      <c r="BP916" s="440" t="str">
        <f t="shared" si="14"/>
        <v>WA.2378.EBA.994.002.GE.521111</v>
      </c>
    </row>
    <row r="917" spans="1:68">
      <c r="A917" t="s">
        <v>4935</v>
      </c>
      <c r="B917" t="s">
        <v>4936</v>
      </c>
      <c r="C917" t="s">
        <v>4937</v>
      </c>
      <c r="D917" t="s">
        <v>3795</v>
      </c>
      <c r="E917" t="s">
        <v>197</v>
      </c>
      <c r="F917" t="s">
        <v>3812</v>
      </c>
      <c r="G917" t="s">
        <v>820</v>
      </c>
      <c r="H917" t="s">
        <v>4938</v>
      </c>
      <c r="I917">
        <v>9</v>
      </c>
      <c r="J917" t="s">
        <v>5716</v>
      </c>
      <c r="K917">
        <v>1</v>
      </c>
      <c r="L917" t="s">
        <v>546</v>
      </c>
      <c r="M917" t="s">
        <v>3649</v>
      </c>
      <c r="N917" t="s">
        <v>3650</v>
      </c>
      <c r="O917" t="s">
        <v>548</v>
      </c>
      <c r="P917" t="s">
        <v>8</v>
      </c>
      <c r="Q917" t="s">
        <v>4570</v>
      </c>
      <c r="R917" t="s">
        <v>4940</v>
      </c>
      <c r="S917" t="s">
        <v>195</v>
      </c>
      <c r="T917" t="s">
        <v>4570</v>
      </c>
      <c r="U917" t="s">
        <v>4570</v>
      </c>
      <c r="V917" t="s">
        <v>5092</v>
      </c>
      <c r="W917" t="s">
        <v>5001</v>
      </c>
      <c r="X917" t="s">
        <v>6158</v>
      </c>
      <c r="Y917" t="s">
        <v>4536</v>
      </c>
      <c r="Z917" t="s">
        <v>8</v>
      </c>
      <c r="AA917">
        <v>0</v>
      </c>
      <c r="AB917" t="s">
        <v>195</v>
      </c>
      <c r="AC917">
        <v>0</v>
      </c>
      <c r="AD917" t="s">
        <v>195</v>
      </c>
      <c r="AE917">
        <v>0</v>
      </c>
      <c r="AF917" t="s">
        <v>195</v>
      </c>
      <c r="AG917">
        <v>0</v>
      </c>
      <c r="AH917" t="s">
        <v>195</v>
      </c>
      <c r="AI917">
        <v>60</v>
      </c>
      <c r="AJ917" t="s">
        <v>91</v>
      </c>
      <c r="AK917">
        <v>200000</v>
      </c>
      <c r="AL917">
        <v>12000000</v>
      </c>
      <c r="AM917" t="s">
        <v>5417</v>
      </c>
      <c r="AN917">
        <v>12000000</v>
      </c>
      <c r="AO917" t="s">
        <v>4943</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6159</v>
      </c>
      <c r="BM917" t="s">
        <v>4949</v>
      </c>
      <c r="BN917" t="s">
        <v>6153</v>
      </c>
      <c r="BO917" t="s">
        <v>4950</v>
      </c>
      <c r="BP917" s="440" t="str">
        <f t="shared" si="14"/>
        <v>WA.2378.EBA.994.002.GE.521111</v>
      </c>
    </row>
    <row r="918" spans="1:68">
      <c r="A918" t="s">
        <v>4935</v>
      </c>
      <c r="B918" t="s">
        <v>4936</v>
      </c>
      <c r="C918" t="s">
        <v>4937</v>
      </c>
      <c r="D918" t="s">
        <v>3795</v>
      </c>
      <c r="E918" t="s">
        <v>197</v>
      </c>
      <c r="F918" t="s">
        <v>3812</v>
      </c>
      <c r="G918" t="s">
        <v>820</v>
      </c>
      <c r="H918" t="s">
        <v>4938</v>
      </c>
      <c r="I918">
        <v>9</v>
      </c>
      <c r="J918" t="s">
        <v>5716</v>
      </c>
      <c r="K918">
        <v>1</v>
      </c>
      <c r="L918" t="s">
        <v>546</v>
      </c>
      <c r="M918" t="s">
        <v>3649</v>
      </c>
      <c r="N918" t="s">
        <v>3650</v>
      </c>
      <c r="O918" t="s">
        <v>556</v>
      </c>
      <c r="P918" t="s">
        <v>8</v>
      </c>
      <c r="Q918" t="s">
        <v>4570</v>
      </c>
      <c r="R918" t="s">
        <v>4940</v>
      </c>
      <c r="S918" t="s">
        <v>195</v>
      </c>
      <c r="T918" t="s">
        <v>4570</v>
      </c>
      <c r="U918" t="s">
        <v>4570</v>
      </c>
      <c r="V918" t="s">
        <v>4496</v>
      </c>
      <c r="W918" t="s">
        <v>4570</v>
      </c>
      <c r="X918" t="s">
        <v>6160</v>
      </c>
      <c r="Y918" t="s">
        <v>4525</v>
      </c>
      <c r="Z918" t="s">
        <v>8</v>
      </c>
      <c r="AA918">
        <v>0</v>
      </c>
      <c r="AB918" t="s">
        <v>195</v>
      </c>
      <c r="AC918">
        <v>0</v>
      </c>
      <c r="AD918" t="s">
        <v>195</v>
      </c>
      <c r="AE918">
        <v>0</v>
      </c>
      <c r="AF918" t="s">
        <v>195</v>
      </c>
      <c r="AG918">
        <v>0</v>
      </c>
      <c r="AH918" t="s">
        <v>195</v>
      </c>
      <c r="AI918">
        <v>1</v>
      </c>
      <c r="AJ918" t="s">
        <v>6161</v>
      </c>
      <c r="AK918">
        <v>7200000</v>
      </c>
      <c r="AL918">
        <v>7200000</v>
      </c>
      <c r="AM918" t="s">
        <v>5417</v>
      </c>
      <c r="AN918">
        <v>7200000</v>
      </c>
      <c r="AO918" t="s">
        <v>4943</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6162</v>
      </c>
      <c r="BM918" t="s">
        <v>4949</v>
      </c>
      <c r="BN918" t="s">
        <v>5740</v>
      </c>
      <c r="BO918" t="s">
        <v>4950</v>
      </c>
      <c r="BP918" s="440" t="str">
        <f t="shared" si="14"/>
        <v>WA.2378.EBA.994.002.GE.523121</v>
      </c>
    </row>
    <row r="919" spans="1:68">
      <c r="A919" t="s">
        <v>4935</v>
      </c>
      <c r="B919" t="s">
        <v>4936</v>
      </c>
      <c r="C919" t="s">
        <v>4937</v>
      </c>
      <c r="D919" t="s">
        <v>3795</v>
      </c>
      <c r="E919" t="s">
        <v>197</v>
      </c>
      <c r="F919" t="s">
        <v>3812</v>
      </c>
      <c r="G919" t="s">
        <v>820</v>
      </c>
      <c r="H919" t="s">
        <v>4938</v>
      </c>
      <c r="I919">
        <v>9</v>
      </c>
      <c r="J919" t="s">
        <v>5716</v>
      </c>
      <c r="K919">
        <v>1</v>
      </c>
      <c r="L919" t="s">
        <v>546</v>
      </c>
      <c r="M919" t="s">
        <v>3649</v>
      </c>
      <c r="N919" t="s">
        <v>3650</v>
      </c>
      <c r="O919" t="s">
        <v>556</v>
      </c>
      <c r="P919" t="s">
        <v>8</v>
      </c>
      <c r="Q919" t="s">
        <v>4570</v>
      </c>
      <c r="R919" t="s">
        <v>4940</v>
      </c>
      <c r="S919" t="s">
        <v>195</v>
      </c>
      <c r="T919" t="s">
        <v>4570</v>
      </c>
      <c r="U919" t="s">
        <v>4570</v>
      </c>
      <c r="V919" t="s">
        <v>4951</v>
      </c>
      <c r="W919" t="s">
        <v>4496</v>
      </c>
      <c r="X919" t="s">
        <v>6163</v>
      </c>
      <c r="Y919" t="s">
        <v>4586</v>
      </c>
      <c r="Z919" t="s">
        <v>8</v>
      </c>
      <c r="AA919">
        <v>0</v>
      </c>
      <c r="AB919" t="s">
        <v>195</v>
      </c>
      <c r="AC919">
        <v>0</v>
      </c>
      <c r="AD919" t="s">
        <v>195</v>
      </c>
      <c r="AE919">
        <v>0</v>
      </c>
      <c r="AF919" t="s">
        <v>195</v>
      </c>
      <c r="AG919">
        <v>0</v>
      </c>
      <c r="AH919" t="s">
        <v>195</v>
      </c>
      <c r="AI919">
        <v>10</v>
      </c>
      <c r="AJ919" t="s">
        <v>42</v>
      </c>
      <c r="AK919">
        <v>730000</v>
      </c>
      <c r="AL919">
        <v>7300000</v>
      </c>
      <c r="AM919" t="s">
        <v>5417</v>
      </c>
      <c r="AN919">
        <v>7300000</v>
      </c>
      <c r="AO919" t="s">
        <v>4943</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6164</v>
      </c>
      <c r="BM919" t="s">
        <v>4949</v>
      </c>
      <c r="BN919" t="s">
        <v>5740</v>
      </c>
      <c r="BO919" t="s">
        <v>4950</v>
      </c>
      <c r="BP919" s="440" t="str">
        <f t="shared" si="14"/>
        <v>WA.2378.EBA.994.002.GE.523121</v>
      </c>
    </row>
    <row r="920" spans="1:68">
      <c r="A920" t="s">
        <v>4935</v>
      </c>
      <c r="B920" t="s">
        <v>4936</v>
      </c>
      <c r="C920" t="s">
        <v>4937</v>
      </c>
      <c r="D920" t="s">
        <v>3795</v>
      </c>
      <c r="E920" t="s">
        <v>197</v>
      </c>
      <c r="F920" t="s">
        <v>3812</v>
      </c>
      <c r="G920" t="s">
        <v>820</v>
      </c>
      <c r="H920" t="s">
        <v>4938</v>
      </c>
      <c r="I920">
        <v>9</v>
      </c>
      <c r="J920" t="s">
        <v>5716</v>
      </c>
      <c r="K920">
        <v>1</v>
      </c>
      <c r="L920" t="s">
        <v>546</v>
      </c>
      <c r="M920" t="s">
        <v>3649</v>
      </c>
      <c r="N920" t="s">
        <v>3650</v>
      </c>
      <c r="O920" t="s">
        <v>556</v>
      </c>
      <c r="P920" t="s">
        <v>8</v>
      </c>
      <c r="Q920" t="s">
        <v>4570</v>
      </c>
      <c r="R920" t="s">
        <v>4940</v>
      </c>
      <c r="S920" t="s">
        <v>195</v>
      </c>
      <c r="T920" t="s">
        <v>4570</v>
      </c>
      <c r="U920" t="s">
        <v>4570</v>
      </c>
      <c r="V920" t="s">
        <v>5001</v>
      </c>
      <c r="W920" t="s">
        <v>4951</v>
      </c>
      <c r="X920" t="s">
        <v>6165</v>
      </c>
      <c r="Y920" t="s">
        <v>4523</v>
      </c>
      <c r="Z920" t="s">
        <v>8</v>
      </c>
      <c r="AA920">
        <v>0</v>
      </c>
      <c r="AB920" t="s">
        <v>195</v>
      </c>
      <c r="AC920">
        <v>0</v>
      </c>
      <c r="AD920" t="s">
        <v>195</v>
      </c>
      <c r="AE920">
        <v>0</v>
      </c>
      <c r="AF920" t="s">
        <v>195</v>
      </c>
      <c r="AG920">
        <v>0</v>
      </c>
      <c r="AH920" t="s">
        <v>195</v>
      </c>
      <c r="AI920">
        <v>10</v>
      </c>
      <c r="AJ920" t="s">
        <v>42</v>
      </c>
      <c r="AK920">
        <v>730000</v>
      </c>
      <c r="AL920">
        <v>7300000</v>
      </c>
      <c r="AM920" t="s">
        <v>5417</v>
      </c>
      <c r="AN920">
        <v>7300000</v>
      </c>
      <c r="AO920" t="s">
        <v>4943</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6166</v>
      </c>
      <c r="BM920" t="s">
        <v>4949</v>
      </c>
      <c r="BN920" t="s">
        <v>5740</v>
      </c>
      <c r="BO920" t="s">
        <v>4950</v>
      </c>
      <c r="BP920" s="440" t="str">
        <f t="shared" si="14"/>
        <v>WA.2378.EBA.994.002.GE.523121</v>
      </c>
    </row>
    <row r="921" spans="1:68">
      <c r="A921" t="s">
        <v>4935</v>
      </c>
      <c r="B921" t="s">
        <v>4936</v>
      </c>
      <c r="C921" t="s">
        <v>4937</v>
      </c>
      <c r="D921" t="s">
        <v>3795</v>
      </c>
      <c r="E921" t="s">
        <v>197</v>
      </c>
      <c r="F921" t="s">
        <v>3812</v>
      </c>
      <c r="G921" t="s">
        <v>820</v>
      </c>
      <c r="H921" t="s">
        <v>4938</v>
      </c>
      <c r="I921">
        <v>9</v>
      </c>
      <c r="J921" t="s">
        <v>5716</v>
      </c>
      <c r="K921">
        <v>1</v>
      </c>
      <c r="L921" t="s">
        <v>546</v>
      </c>
      <c r="M921" t="s">
        <v>3649</v>
      </c>
      <c r="N921" t="s">
        <v>3650</v>
      </c>
      <c r="O921" t="s">
        <v>556</v>
      </c>
      <c r="P921" t="s">
        <v>8</v>
      </c>
      <c r="Q921" t="s">
        <v>4570</v>
      </c>
      <c r="R921" t="s">
        <v>4940</v>
      </c>
      <c r="S921" t="s">
        <v>195</v>
      </c>
      <c r="T921" t="s">
        <v>4570</v>
      </c>
      <c r="U921" t="s">
        <v>4570</v>
      </c>
      <c r="V921" t="s">
        <v>5092</v>
      </c>
      <c r="W921" t="s">
        <v>5001</v>
      </c>
      <c r="X921" t="s">
        <v>6167</v>
      </c>
      <c r="Y921" t="s">
        <v>4522</v>
      </c>
      <c r="Z921" t="s">
        <v>8</v>
      </c>
      <c r="AA921">
        <v>0</v>
      </c>
      <c r="AB921" t="s">
        <v>195</v>
      </c>
      <c r="AC921">
        <v>0</v>
      </c>
      <c r="AD921" t="s">
        <v>195</v>
      </c>
      <c r="AE921">
        <v>0</v>
      </c>
      <c r="AF921" t="s">
        <v>195</v>
      </c>
      <c r="AG921">
        <v>0</v>
      </c>
      <c r="AH921" t="s">
        <v>195</v>
      </c>
      <c r="AI921">
        <v>10</v>
      </c>
      <c r="AJ921" t="s">
        <v>42</v>
      </c>
      <c r="AK921">
        <v>690000</v>
      </c>
      <c r="AL921">
        <v>6900000</v>
      </c>
      <c r="AM921" t="s">
        <v>5417</v>
      </c>
      <c r="AN921">
        <v>6900000</v>
      </c>
      <c r="AO921" t="s">
        <v>4943</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6168</v>
      </c>
      <c r="BM921" t="s">
        <v>4949</v>
      </c>
      <c r="BN921" t="s">
        <v>5740</v>
      </c>
      <c r="BO921" t="s">
        <v>4950</v>
      </c>
      <c r="BP921" s="440" t="str">
        <f t="shared" si="14"/>
        <v>WA.2378.EBA.994.002.GE.523121</v>
      </c>
    </row>
    <row r="922" spans="1:68">
      <c r="A922" t="s">
        <v>4935</v>
      </c>
      <c r="B922" t="s">
        <v>4936</v>
      </c>
      <c r="C922" t="s">
        <v>4937</v>
      </c>
      <c r="D922" t="s">
        <v>3795</v>
      </c>
      <c r="E922" t="s">
        <v>197</v>
      </c>
      <c r="F922" t="s">
        <v>3812</v>
      </c>
      <c r="G922" t="s">
        <v>820</v>
      </c>
      <c r="H922" t="s">
        <v>4938</v>
      </c>
      <c r="I922">
        <v>9</v>
      </c>
      <c r="J922" t="s">
        <v>5716</v>
      </c>
      <c r="K922">
        <v>1</v>
      </c>
      <c r="L922" t="s">
        <v>546</v>
      </c>
      <c r="M922" t="s">
        <v>3649</v>
      </c>
      <c r="N922" t="s">
        <v>3650</v>
      </c>
      <c r="O922" t="s">
        <v>556</v>
      </c>
      <c r="P922" t="s">
        <v>8</v>
      </c>
      <c r="Q922" t="s">
        <v>4570</v>
      </c>
      <c r="R922" t="s">
        <v>4940</v>
      </c>
      <c r="S922" t="s">
        <v>195</v>
      </c>
      <c r="T922" t="s">
        <v>4570</v>
      </c>
      <c r="U922" t="s">
        <v>4570</v>
      </c>
      <c r="V922" t="s">
        <v>5096</v>
      </c>
      <c r="W922" t="s">
        <v>5092</v>
      </c>
      <c r="X922" t="s">
        <v>6169</v>
      </c>
      <c r="Y922" t="s">
        <v>4585</v>
      </c>
      <c r="Z922" t="s">
        <v>8</v>
      </c>
      <c r="AA922">
        <v>0</v>
      </c>
      <c r="AB922" t="s">
        <v>195</v>
      </c>
      <c r="AC922">
        <v>0</v>
      </c>
      <c r="AD922" t="s">
        <v>195</v>
      </c>
      <c r="AE922">
        <v>0</v>
      </c>
      <c r="AF922" t="s">
        <v>195</v>
      </c>
      <c r="AG922">
        <v>0</v>
      </c>
      <c r="AH922" t="s">
        <v>195</v>
      </c>
      <c r="AI922">
        <v>1</v>
      </c>
      <c r="AJ922" t="s">
        <v>153</v>
      </c>
      <c r="AK922">
        <v>300000</v>
      </c>
      <c r="AL922">
        <v>300000</v>
      </c>
      <c r="AM922" t="s">
        <v>5417</v>
      </c>
      <c r="AN922">
        <v>300000</v>
      </c>
      <c r="AO922" t="s">
        <v>4943</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6170</v>
      </c>
      <c r="BM922" t="s">
        <v>4949</v>
      </c>
      <c r="BN922" t="s">
        <v>5740</v>
      </c>
      <c r="BO922" t="s">
        <v>4950</v>
      </c>
      <c r="BP922" s="440" t="str">
        <f t="shared" si="14"/>
        <v>WA.2378.EBA.994.002.GE.523121</v>
      </c>
    </row>
    <row r="923" spans="1:68">
      <c r="A923" t="s">
        <v>4935</v>
      </c>
      <c r="B923" t="s">
        <v>4936</v>
      </c>
      <c r="C923" t="s">
        <v>4937</v>
      </c>
      <c r="D923" t="s">
        <v>3795</v>
      </c>
      <c r="E923" t="s">
        <v>197</v>
      </c>
      <c r="F923" t="s">
        <v>3812</v>
      </c>
      <c r="G923" t="s">
        <v>820</v>
      </c>
      <c r="H923" t="s">
        <v>4938</v>
      </c>
      <c r="I923">
        <v>9</v>
      </c>
      <c r="J923" t="s">
        <v>5469</v>
      </c>
      <c r="K923">
        <v>1</v>
      </c>
      <c r="L923" t="s">
        <v>812</v>
      </c>
      <c r="M923" t="s">
        <v>568</v>
      </c>
      <c r="N923" t="s">
        <v>1484</v>
      </c>
      <c r="O923" t="s">
        <v>503</v>
      </c>
      <c r="P923" t="s">
        <v>8</v>
      </c>
      <c r="Q923" t="s">
        <v>4570</v>
      </c>
      <c r="R923" t="s">
        <v>4940</v>
      </c>
      <c r="S923" t="s">
        <v>195</v>
      </c>
      <c r="T923" t="s">
        <v>4570</v>
      </c>
      <c r="U923" t="s">
        <v>4570</v>
      </c>
      <c r="V923" t="s">
        <v>4496</v>
      </c>
      <c r="W923" t="s">
        <v>4570</v>
      </c>
      <c r="X923" t="s">
        <v>6171</v>
      </c>
      <c r="Y923" t="s">
        <v>4489</v>
      </c>
      <c r="Z923" t="s">
        <v>8</v>
      </c>
      <c r="AA923">
        <v>0</v>
      </c>
      <c r="AB923" t="s">
        <v>195</v>
      </c>
      <c r="AC923">
        <v>0</v>
      </c>
      <c r="AD923" t="s">
        <v>195</v>
      </c>
      <c r="AE923">
        <v>0</v>
      </c>
      <c r="AF923" t="s">
        <v>195</v>
      </c>
      <c r="AG923">
        <v>0</v>
      </c>
      <c r="AH923" t="s">
        <v>195</v>
      </c>
      <c r="AI923">
        <v>569</v>
      </c>
      <c r="AJ923" t="s">
        <v>25</v>
      </c>
      <c r="AK923">
        <v>75000</v>
      </c>
      <c r="AL923">
        <v>42675000</v>
      </c>
      <c r="AM923" t="s">
        <v>5417</v>
      </c>
      <c r="AN923">
        <v>42675000</v>
      </c>
      <c r="AO923" t="s">
        <v>4943</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5883</v>
      </c>
      <c r="BM923" t="s">
        <v>4949</v>
      </c>
      <c r="BN923" t="s">
        <v>7</v>
      </c>
      <c r="BO923" t="s">
        <v>4950</v>
      </c>
      <c r="BP923" s="440" t="str">
        <f t="shared" si="14"/>
        <v>WA.2378.EBA.962.301.H.521211</v>
      </c>
    </row>
    <row r="924" spans="1:68">
      <c r="A924" t="s">
        <v>4935</v>
      </c>
      <c r="B924" t="s">
        <v>4936</v>
      </c>
      <c r="C924" t="s">
        <v>4937</v>
      </c>
      <c r="D924" t="s">
        <v>3795</v>
      </c>
      <c r="E924" t="s">
        <v>197</v>
      </c>
      <c r="F924" t="s">
        <v>3812</v>
      </c>
      <c r="G924" t="s">
        <v>820</v>
      </c>
      <c r="H924" t="s">
        <v>4938</v>
      </c>
      <c r="I924">
        <v>9</v>
      </c>
      <c r="J924" t="s">
        <v>5469</v>
      </c>
      <c r="K924">
        <v>1</v>
      </c>
      <c r="L924" t="s">
        <v>812</v>
      </c>
      <c r="M924" t="s">
        <v>568</v>
      </c>
      <c r="N924" t="s">
        <v>1484</v>
      </c>
      <c r="O924" t="s">
        <v>503</v>
      </c>
      <c r="P924" t="s">
        <v>8</v>
      </c>
      <c r="Q924" t="s">
        <v>4570</v>
      </c>
      <c r="R924" t="s">
        <v>4940</v>
      </c>
      <c r="S924" t="s">
        <v>195</v>
      </c>
      <c r="T924" t="s">
        <v>4570</v>
      </c>
      <c r="U924" t="s">
        <v>4570</v>
      </c>
      <c r="V924" t="s">
        <v>4951</v>
      </c>
      <c r="W924" t="s">
        <v>4496</v>
      </c>
      <c r="X924" t="s">
        <v>6172</v>
      </c>
      <c r="Y924" t="s">
        <v>4495</v>
      </c>
      <c r="Z924" t="s">
        <v>8</v>
      </c>
      <c r="AA924">
        <v>0</v>
      </c>
      <c r="AB924" t="s">
        <v>195</v>
      </c>
      <c r="AC924">
        <v>0</v>
      </c>
      <c r="AD924" t="s">
        <v>195</v>
      </c>
      <c r="AE924">
        <v>0</v>
      </c>
      <c r="AF924" t="s">
        <v>195</v>
      </c>
      <c r="AG924">
        <v>0</v>
      </c>
      <c r="AH924" t="s">
        <v>195</v>
      </c>
      <c r="AI924">
        <v>2</v>
      </c>
      <c r="AJ924" t="s">
        <v>9</v>
      </c>
      <c r="AK924">
        <v>1000000</v>
      </c>
      <c r="AL924">
        <v>2000000</v>
      </c>
      <c r="AM924" t="s">
        <v>5417</v>
      </c>
      <c r="AN924">
        <v>2000000</v>
      </c>
      <c r="AO924" t="s">
        <v>4943</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5885</v>
      </c>
      <c r="BM924" t="s">
        <v>4949</v>
      </c>
      <c r="BN924" t="s">
        <v>7</v>
      </c>
      <c r="BO924" t="s">
        <v>4950</v>
      </c>
      <c r="BP924" s="440" t="str">
        <f t="shared" si="14"/>
        <v>WA.2378.EBA.962.301.H.521211</v>
      </c>
    </row>
    <row r="925" spans="1:68">
      <c r="A925" t="s">
        <v>4935</v>
      </c>
      <c r="B925" t="s">
        <v>4936</v>
      </c>
      <c r="C925" t="s">
        <v>4937</v>
      </c>
      <c r="D925" t="s">
        <v>3795</v>
      </c>
      <c r="E925" t="s">
        <v>197</v>
      </c>
      <c r="F925" t="s">
        <v>3812</v>
      </c>
      <c r="G925" t="s">
        <v>820</v>
      </c>
      <c r="H925" t="s">
        <v>4938</v>
      </c>
      <c r="I925">
        <v>9</v>
      </c>
      <c r="J925" t="s">
        <v>5469</v>
      </c>
      <c r="K925">
        <v>1</v>
      </c>
      <c r="L925" t="s">
        <v>812</v>
      </c>
      <c r="M925" t="s">
        <v>568</v>
      </c>
      <c r="N925" t="s">
        <v>1484</v>
      </c>
      <c r="O925" t="s">
        <v>503</v>
      </c>
      <c r="P925" t="s">
        <v>8</v>
      </c>
      <c r="Q925" t="s">
        <v>4570</v>
      </c>
      <c r="R925" t="s">
        <v>4940</v>
      </c>
      <c r="S925" t="s">
        <v>195</v>
      </c>
      <c r="T925" t="s">
        <v>4570</v>
      </c>
      <c r="U925" t="s">
        <v>4570</v>
      </c>
      <c r="V925" t="s">
        <v>5001</v>
      </c>
      <c r="W925" t="s">
        <v>4951</v>
      </c>
      <c r="X925" t="s">
        <v>6173</v>
      </c>
      <c r="Y925" t="s">
        <v>4483</v>
      </c>
      <c r="Z925" t="s">
        <v>8</v>
      </c>
      <c r="AA925">
        <v>0</v>
      </c>
      <c r="AB925" t="s">
        <v>195</v>
      </c>
      <c r="AC925">
        <v>0</v>
      </c>
      <c r="AD925" t="s">
        <v>195</v>
      </c>
      <c r="AE925">
        <v>0</v>
      </c>
      <c r="AF925" t="s">
        <v>195</v>
      </c>
      <c r="AG925">
        <v>0</v>
      </c>
      <c r="AH925" t="s">
        <v>195</v>
      </c>
      <c r="AI925">
        <v>2</v>
      </c>
      <c r="AJ925" t="s">
        <v>9</v>
      </c>
      <c r="AK925">
        <v>1000000</v>
      </c>
      <c r="AL925">
        <v>2000000</v>
      </c>
      <c r="AM925" t="s">
        <v>5417</v>
      </c>
      <c r="AN925">
        <v>2000000</v>
      </c>
      <c r="AO925" t="s">
        <v>4943</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5887</v>
      </c>
      <c r="BM925" t="s">
        <v>4949</v>
      </c>
      <c r="BN925" t="s">
        <v>7</v>
      </c>
      <c r="BO925" t="s">
        <v>4950</v>
      </c>
      <c r="BP925" s="440" t="str">
        <f t="shared" si="14"/>
        <v>WA.2378.EBA.962.301.H.521211</v>
      </c>
    </row>
    <row r="926" spans="1:68">
      <c r="A926" t="s">
        <v>4935</v>
      </c>
      <c r="B926" t="s">
        <v>4936</v>
      </c>
      <c r="C926" t="s">
        <v>4937</v>
      </c>
      <c r="D926" t="s">
        <v>3795</v>
      </c>
      <c r="E926" t="s">
        <v>197</v>
      </c>
      <c r="F926" t="s">
        <v>3812</v>
      </c>
      <c r="G926" t="s">
        <v>820</v>
      </c>
      <c r="H926" t="s">
        <v>4938</v>
      </c>
      <c r="I926">
        <v>9</v>
      </c>
      <c r="J926" t="s">
        <v>5469</v>
      </c>
      <c r="K926">
        <v>1</v>
      </c>
      <c r="L926" t="s">
        <v>812</v>
      </c>
      <c r="M926" t="s">
        <v>568</v>
      </c>
      <c r="N926" t="s">
        <v>1484</v>
      </c>
      <c r="O926" t="s">
        <v>503</v>
      </c>
      <c r="P926" t="s">
        <v>8</v>
      </c>
      <c r="Q926" t="s">
        <v>4570</v>
      </c>
      <c r="R926" t="s">
        <v>4940</v>
      </c>
      <c r="S926" t="s">
        <v>195</v>
      </c>
      <c r="T926" t="s">
        <v>4570</v>
      </c>
      <c r="U926" t="s">
        <v>4570</v>
      </c>
      <c r="V926" t="s">
        <v>5092</v>
      </c>
      <c r="W926" t="s">
        <v>5001</v>
      </c>
      <c r="X926" t="s">
        <v>6174</v>
      </c>
      <c r="Y926" t="s">
        <v>4493</v>
      </c>
      <c r="Z926" t="s">
        <v>8</v>
      </c>
      <c r="AA926">
        <v>0</v>
      </c>
      <c r="AB926" t="s">
        <v>195</v>
      </c>
      <c r="AC926">
        <v>0</v>
      </c>
      <c r="AD926" t="s">
        <v>195</v>
      </c>
      <c r="AE926">
        <v>0</v>
      </c>
      <c r="AF926" t="s">
        <v>195</v>
      </c>
      <c r="AG926">
        <v>0</v>
      </c>
      <c r="AH926" t="s">
        <v>195</v>
      </c>
      <c r="AI926">
        <v>2</v>
      </c>
      <c r="AJ926" t="s">
        <v>9</v>
      </c>
      <c r="AK926">
        <v>1500000</v>
      </c>
      <c r="AL926">
        <v>3000000</v>
      </c>
      <c r="AM926" t="s">
        <v>5417</v>
      </c>
      <c r="AN926">
        <v>3000000</v>
      </c>
      <c r="AO926" t="s">
        <v>4943</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5115</v>
      </c>
      <c r="BM926" t="s">
        <v>4949</v>
      </c>
      <c r="BN926" t="s">
        <v>7</v>
      </c>
      <c r="BO926" t="s">
        <v>4950</v>
      </c>
      <c r="BP926" s="440" t="str">
        <f t="shared" si="14"/>
        <v>WA.2378.EBA.962.301.H.521211</v>
      </c>
    </row>
    <row r="927" spans="1:68">
      <c r="A927" t="s">
        <v>4935</v>
      </c>
      <c r="B927" t="s">
        <v>4936</v>
      </c>
      <c r="C927" t="s">
        <v>4937</v>
      </c>
      <c r="D927" t="s">
        <v>3795</v>
      </c>
      <c r="E927" t="s">
        <v>197</v>
      </c>
      <c r="F927" t="s">
        <v>3812</v>
      </c>
      <c r="G927" t="s">
        <v>820</v>
      </c>
      <c r="H927" t="s">
        <v>4938</v>
      </c>
      <c r="I927">
        <v>9</v>
      </c>
      <c r="J927" t="s">
        <v>5469</v>
      </c>
      <c r="K927">
        <v>1</v>
      </c>
      <c r="L927" t="s">
        <v>812</v>
      </c>
      <c r="M927" t="s">
        <v>568</v>
      </c>
      <c r="N927" t="s">
        <v>1484</v>
      </c>
      <c r="O927" t="s">
        <v>503</v>
      </c>
      <c r="P927" t="s">
        <v>8</v>
      </c>
      <c r="Q927" t="s">
        <v>4570</v>
      </c>
      <c r="R927" t="s">
        <v>4940</v>
      </c>
      <c r="S927" t="s">
        <v>195</v>
      </c>
      <c r="T927" t="s">
        <v>4570</v>
      </c>
      <c r="U927" t="s">
        <v>4570</v>
      </c>
      <c r="V927" t="s">
        <v>5096</v>
      </c>
      <c r="W927" t="s">
        <v>5092</v>
      </c>
      <c r="X927" t="s">
        <v>6175</v>
      </c>
      <c r="Y927" t="s">
        <v>6176</v>
      </c>
      <c r="Z927" t="s">
        <v>8</v>
      </c>
      <c r="AA927">
        <v>0</v>
      </c>
      <c r="AB927" t="s">
        <v>195</v>
      </c>
      <c r="AC927">
        <v>0</v>
      </c>
      <c r="AD927" t="s">
        <v>195</v>
      </c>
      <c r="AE927">
        <v>0</v>
      </c>
      <c r="AF927" t="s">
        <v>195</v>
      </c>
      <c r="AG927">
        <v>0</v>
      </c>
      <c r="AH927" t="s">
        <v>195</v>
      </c>
      <c r="AI927">
        <v>20</v>
      </c>
      <c r="AJ927" t="s">
        <v>176</v>
      </c>
      <c r="AK927">
        <v>450000</v>
      </c>
      <c r="AL927">
        <v>9000000</v>
      </c>
      <c r="AM927" t="s">
        <v>5417</v>
      </c>
      <c r="AN927">
        <v>9000000</v>
      </c>
      <c r="AO927" t="s">
        <v>4943</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6177</v>
      </c>
      <c r="BM927" t="s">
        <v>4949</v>
      </c>
      <c r="BN927" t="s">
        <v>7</v>
      </c>
      <c r="BO927" t="s">
        <v>4950</v>
      </c>
      <c r="BP927" s="440" t="str">
        <f t="shared" si="14"/>
        <v>WA.2378.EBA.962.301.H.521211</v>
      </c>
    </row>
    <row r="928" spans="1:68">
      <c r="A928" t="s">
        <v>4935</v>
      </c>
      <c r="B928" t="s">
        <v>4936</v>
      </c>
      <c r="C928" t="s">
        <v>4937</v>
      </c>
      <c r="D928" t="s">
        <v>3795</v>
      </c>
      <c r="E928" t="s">
        <v>197</v>
      </c>
      <c r="F928" t="s">
        <v>3812</v>
      </c>
      <c r="G928" t="s">
        <v>820</v>
      </c>
      <c r="H928" t="s">
        <v>4938</v>
      </c>
      <c r="I928">
        <v>9</v>
      </c>
      <c r="J928" t="s">
        <v>5469</v>
      </c>
      <c r="K928">
        <v>1</v>
      </c>
      <c r="L928" t="s">
        <v>812</v>
      </c>
      <c r="M928" t="s">
        <v>568</v>
      </c>
      <c r="N928" t="s">
        <v>1484</v>
      </c>
      <c r="O928" t="s">
        <v>503</v>
      </c>
      <c r="P928" t="s">
        <v>8</v>
      </c>
      <c r="Q928" t="s">
        <v>4570</v>
      </c>
      <c r="R928" t="s">
        <v>4940</v>
      </c>
      <c r="S928" t="s">
        <v>195</v>
      </c>
      <c r="T928" t="s">
        <v>4570</v>
      </c>
      <c r="U928" t="s">
        <v>4570</v>
      </c>
      <c r="V928" t="s">
        <v>5265</v>
      </c>
      <c r="W928" t="s">
        <v>5096</v>
      </c>
      <c r="X928" t="s">
        <v>6178</v>
      </c>
      <c r="Y928" t="s">
        <v>6179</v>
      </c>
      <c r="Z928" t="s">
        <v>8</v>
      </c>
      <c r="AA928">
        <v>0</v>
      </c>
      <c r="AB928" t="s">
        <v>195</v>
      </c>
      <c r="AC928">
        <v>0</v>
      </c>
      <c r="AD928" t="s">
        <v>195</v>
      </c>
      <c r="AE928">
        <v>0</v>
      </c>
      <c r="AF928" t="s">
        <v>195</v>
      </c>
      <c r="AG928">
        <v>0</v>
      </c>
      <c r="AH928" t="s">
        <v>195</v>
      </c>
      <c r="AI928">
        <v>20</v>
      </c>
      <c r="AJ928" t="s">
        <v>176</v>
      </c>
      <c r="AK928">
        <v>450000</v>
      </c>
      <c r="AL928">
        <v>9000000</v>
      </c>
      <c r="AM928" t="s">
        <v>5417</v>
      </c>
      <c r="AN928">
        <v>9000000</v>
      </c>
      <c r="AO928" t="s">
        <v>4943</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6180</v>
      </c>
      <c r="BM928" t="s">
        <v>4949</v>
      </c>
      <c r="BN928" t="s">
        <v>7</v>
      </c>
      <c r="BO928" t="s">
        <v>4950</v>
      </c>
      <c r="BP928" s="440" t="str">
        <f t="shared" si="14"/>
        <v>WA.2378.EBA.962.301.H.521211</v>
      </c>
    </row>
    <row r="929" spans="1:68">
      <c r="A929" t="s">
        <v>4935</v>
      </c>
      <c r="B929" t="s">
        <v>4936</v>
      </c>
      <c r="C929" t="s">
        <v>4937</v>
      </c>
      <c r="D929" t="s">
        <v>3795</v>
      </c>
      <c r="E929" t="s">
        <v>197</v>
      </c>
      <c r="F929" t="s">
        <v>3812</v>
      </c>
      <c r="G929" t="s">
        <v>820</v>
      </c>
      <c r="H929" t="s">
        <v>4938</v>
      </c>
      <c r="I929">
        <v>9</v>
      </c>
      <c r="J929" t="s">
        <v>5469</v>
      </c>
      <c r="K929">
        <v>1</v>
      </c>
      <c r="L929" t="s">
        <v>812</v>
      </c>
      <c r="M929" t="s">
        <v>568</v>
      </c>
      <c r="N929" t="s">
        <v>1484</v>
      </c>
      <c r="O929" t="s">
        <v>503</v>
      </c>
      <c r="P929" t="s">
        <v>8</v>
      </c>
      <c r="Q929" t="s">
        <v>4570</v>
      </c>
      <c r="R929" t="s">
        <v>4940</v>
      </c>
      <c r="S929" t="s">
        <v>195</v>
      </c>
      <c r="T929" t="s">
        <v>4570</v>
      </c>
      <c r="U929" t="s">
        <v>4570</v>
      </c>
      <c r="V929" t="s">
        <v>5269</v>
      </c>
      <c r="W929" t="s">
        <v>5265</v>
      </c>
      <c r="X929" t="s">
        <v>6181</v>
      </c>
      <c r="Y929" t="s">
        <v>6182</v>
      </c>
      <c r="Z929" t="s">
        <v>8</v>
      </c>
      <c r="AA929">
        <v>0</v>
      </c>
      <c r="AB929" t="s">
        <v>195</v>
      </c>
      <c r="AC929">
        <v>0</v>
      </c>
      <c r="AD929" t="s">
        <v>195</v>
      </c>
      <c r="AE929">
        <v>0</v>
      </c>
      <c r="AF929" t="s">
        <v>195</v>
      </c>
      <c r="AG929">
        <v>0</v>
      </c>
      <c r="AH929" t="s">
        <v>195</v>
      </c>
      <c r="AI929">
        <v>1</v>
      </c>
      <c r="AJ929" t="s">
        <v>9</v>
      </c>
      <c r="AK929">
        <v>25000000</v>
      </c>
      <c r="AL929">
        <v>25000000</v>
      </c>
      <c r="AM929" t="s">
        <v>5417</v>
      </c>
      <c r="AN929">
        <v>25000000</v>
      </c>
      <c r="AO929" t="s">
        <v>4943</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6183</v>
      </c>
      <c r="BM929" t="s">
        <v>4949</v>
      </c>
      <c r="BN929" t="s">
        <v>7</v>
      </c>
      <c r="BO929" t="s">
        <v>4950</v>
      </c>
      <c r="BP929" s="440" t="str">
        <f t="shared" si="14"/>
        <v>WA.2378.EBA.962.301.H.521211</v>
      </c>
    </row>
    <row r="930" spans="1:68">
      <c r="A930" t="s">
        <v>4935</v>
      </c>
      <c r="B930" t="s">
        <v>4936</v>
      </c>
      <c r="C930" t="s">
        <v>4937</v>
      </c>
      <c r="D930" t="s">
        <v>3795</v>
      </c>
      <c r="E930" t="s">
        <v>197</v>
      </c>
      <c r="F930" t="s">
        <v>3812</v>
      </c>
      <c r="G930" t="s">
        <v>820</v>
      </c>
      <c r="H930" t="s">
        <v>4938</v>
      </c>
      <c r="I930">
        <v>9</v>
      </c>
      <c r="J930" t="s">
        <v>5469</v>
      </c>
      <c r="K930">
        <v>1</v>
      </c>
      <c r="L930" t="s">
        <v>812</v>
      </c>
      <c r="M930" t="s">
        <v>568</v>
      </c>
      <c r="N930" t="s">
        <v>1484</v>
      </c>
      <c r="O930" t="s">
        <v>503</v>
      </c>
      <c r="P930" t="s">
        <v>8</v>
      </c>
      <c r="Q930" t="s">
        <v>4570</v>
      </c>
      <c r="R930" t="s">
        <v>4940</v>
      </c>
      <c r="S930" t="s">
        <v>195</v>
      </c>
      <c r="T930" t="s">
        <v>4570</v>
      </c>
      <c r="U930" t="s">
        <v>4570</v>
      </c>
      <c r="V930" t="s">
        <v>5413</v>
      </c>
      <c r="W930" t="s">
        <v>5269</v>
      </c>
      <c r="X930" t="s">
        <v>6184</v>
      </c>
      <c r="Y930" t="s">
        <v>6185</v>
      </c>
      <c r="Z930" t="s">
        <v>8</v>
      </c>
      <c r="AA930">
        <v>0</v>
      </c>
      <c r="AB930" t="s">
        <v>195</v>
      </c>
      <c r="AC930">
        <v>0</v>
      </c>
      <c r="AD930" t="s">
        <v>195</v>
      </c>
      <c r="AE930">
        <v>0</v>
      </c>
      <c r="AF930" t="s">
        <v>195</v>
      </c>
      <c r="AG930">
        <v>0</v>
      </c>
      <c r="AH930" t="s">
        <v>195</v>
      </c>
      <c r="AI930">
        <v>1</v>
      </c>
      <c r="AJ930" t="s">
        <v>9</v>
      </c>
      <c r="AK930">
        <v>25000000</v>
      </c>
      <c r="AL930">
        <v>25000000</v>
      </c>
      <c r="AM930" t="s">
        <v>5417</v>
      </c>
      <c r="AN930">
        <v>25000000</v>
      </c>
      <c r="AO930" t="s">
        <v>4943</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6186</v>
      </c>
      <c r="BM930" t="s">
        <v>4949</v>
      </c>
      <c r="BN930" t="s">
        <v>7</v>
      </c>
      <c r="BO930" t="s">
        <v>4950</v>
      </c>
      <c r="BP930" s="440" t="str">
        <f t="shared" si="14"/>
        <v>WA.2378.EBA.962.301.H.521211</v>
      </c>
    </row>
    <row r="931" spans="1:68">
      <c r="A931" t="s">
        <v>4935</v>
      </c>
      <c r="B931" t="s">
        <v>4936</v>
      </c>
      <c r="C931" t="s">
        <v>4937</v>
      </c>
      <c r="D931" t="s">
        <v>3795</v>
      </c>
      <c r="E931" t="s">
        <v>197</v>
      </c>
      <c r="F931" t="s">
        <v>3812</v>
      </c>
      <c r="G931" t="s">
        <v>820</v>
      </c>
      <c r="H931" t="s">
        <v>4938</v>
      </c>
      <c r="I931">
        <v>9</v>
      </c>
      <c r="J931" t="s">
        <v>5469</v>
      </c>
      <c r="K931">
        <v>1</v>
      </c>
      <c r="L931" t="s">
        <v>812</v>
      </c>
      <c r="M931" t="s">
        <v>568</v>
      </c>
      <c r="N931" t="s">
        <v>1484</v>
      </c>
      <c r="O931" t="s">
        <v>503</v>
      </c>
      <c r="P931" t="s">
        <v>8</v>
      </c>
      <c r="Q931" t="s">
        <v>4570</v>
      </c>
      <c r="R931" t="s">
        <v>4940</v>
      </c>
      <c r="S931" t="s">
        <v>195</v>
      </c>
      <c r="T931" t="s">
        <v>4570</v>
      </c>
      <c r="U931" t="s">
        <v>4570</v>
      </c>
      <c r="V931" t="s">
        <v>5417</v>
      </c>
      <c r="W931" t="s">
        <v>5413</v>
      </c>
      <c r="X931" t="s">
        <v>6187</v>
      </c>
      <c r="Y931" t="s">
        <v>6188</v>
      </c>
      <c r="Z931" t="s">
        <v>8</v>
      </c>
      <c r="AA931">
        <v>0</v>
      </c>
      <c r="AB931" t="s">
        <v>195</v>
      </c>
      <c r="AC931">
        <v>0</v>
      </c>
      <c r="AD931" t="s">
        <v>195</v>
      </c>
      <c r="AE931">
        <v>0</v>
      </c>
      <c r="AF931" t="s">
        <v>195</v>
      </c>
      <c r="AG931">
        <v>0</v>
      </c>
      <c r="AH931" t="s">
        <v>195</v>
      </c>
      <c r="AI931">
        <v>3</v>
      </c>
      <c r="AJ931" t="s">
        <v>176</v>
      </c>
      <c r="AK931">
        <v>300000</v>
      </c>
      <c r="AL931">
        <v>900000</v>
      </c>
      <c r="AM931" t="s">
        <v>5417</v>
      </c>
      <c r="AN931">
        <v>900000</v>
      </c>
      <c r="AO931" t="s">
        <v>4943</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6189</v>
      </c>
      <c r="BM931" t="s">
        <v>4949</v>
      </c>
      <c r="BN931" t="s">
        <v>7</v>
      </c>
      <c r="BO931" t="s">
        <v>4950</v>
      </c>
      <c r="BP931" s="440" t="str">
        <f t="shared" si="14"/>
        <v>WA.2378.EBA.962.301.H.521211</v>
      </c>
    </row>
    <row r="932" spans="1:68">
      <c r="A932" t="s">
        <v>5010</v>
      </c>
      <c r="B932" t="s">
        <v>4936</v>
      </c>
      <c r="C932" t="s">
        <v>4937</v>
      </c>
      <c r="D932" t="s">
        <v>3795</v>
      </c>
      <c r="E932" t="s">
        <v>197</v>
      </c>
      <c r="F932" t="s">
        <v>3812</v>
      </c>
      <c r="G932" t="s">
        <v>820</v>
      </c>
      <c r="H932" t="s">
        <v>4938</v>
      </c>
      <c r="I932">
        <v>9</v>
      </c>
      <c r="J932" t="s">
        <v>5469</v>
      </c>
      <c r="K932">
        <v>1</v>
      </c>
      <c r="L932" t="s">
        <v>812</v>
      </c>
      <c r="M932" t="s">
        <v>568</v>
      </c>
      <c r="N932" t="s">
        <v>1484</v>
      </c>
      <c r="O932" t="s">
        <v>503</v>
      </c>
      <c r="P932" t="s">
        <v>8</v>
      </c>
      <c r="Q932" t="s">
        <v>4570</v>
      </c>
      <c r="R932" t="s">
        <v>4940</v>
      </c>
      <c r="S932" t="s">
        <v>195</v>
      </c>
      <c r="T932" t="s">
        <v>4570</v>
      </c>
      <c r="U932" t="s">
        <v>4570</v>
      </c>
      <c r="V932" t="s">
        <v>4496</v>
      </c>
      <c r="W932" t="s">
        <v>4570</v>
      </c>
      <c r="X932" t="s">
        <v>6171</v>
      </c>
      <c r="Y932" t="s">
        <v>4489</v>
      </c>
      <c r="Z932" t="s">
        <v>8</v>
      </c>
      <c r="AA932">
        <v>0</v>
      </c>
      <c r="AB932" t="s">
        <v>195</v>
      </c>
      <c r="AC932">
        <v>0</v>
      </c>
      <c r="AD932" t="s">
        <v>195</v>
      </c>
      <c r="AE932">
        <v>0</v>
      </c>
      <c r="AF932" t="s">
        <v>195</v>
      </c>
      <c r="AG932">
        <v>0</v>
      </c>
      <c r="AH932" t="s">
        <v>195</v>
      </c>
      <c r="AI932">
        <v>569</v>
      </c>
      <c r="AJ932" t="s">
        <v>25</v>
      </c>
      <c r="AK932">
        <v>75000</v>
      </c>
      <c r="AL932">
        <v>42675000</v>
      </c>
      <c r="AM932" t="s">
        <v>5417</v>
      </c>
      <c r="AN932">
        <v>42675000</v>
      </c>
      <c r="AO932" t="s">
        <v>5011</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5883</v>
      </c>
      <c r="BM932" t="s">
        <v>4949</v>
      </c>
      <c r="BN932" t="s">
        <v>7</v>
      </c>
      <c r="BO932" t="s">
        <v>4950</v>
      </c>
      <c r="BP932" s="440" t="str">
        <f t="shared" si="14"/>
        <v>WA.2378.EBA.962.301.H.521211</v>
      </c>
    </row>
    <row r="933" spans="1:68">
      <c r="A933" t="s">
        <v>5010</v>
      </c>
      <c r="B933" t="s">
        <v>4936</v>
      </c>
      <c r="C933" t="s">
        <v>4937</v>
      </c>
      <c r="D933" t="s">
        <v>3795</v>
      </c>
      <c r="E933" t="s">
        <v>197</v>
      </c>
      <c r="F933" t="s">
        <v>3812</v>
      </c>
      <c r="G933" t="s">
        <v>820</v>
      </c>
      <c r="H933" t="s">
        <v>4938</v>
      </c>
      <c r="I933">
        <v>9</v>
      </c>
      <c r="J933" t="s">
        <v>5469</v>
      </c>
      <c r="K933">
        <v>1</v>
      </c>
      <c r="L933" t="s">
        <v>812</v>
      </c>
      <c r="M933" t="s">
        <v>568</v>
      </c>
      <c r="N933" t="s">
        <v>1484</v>
      </c>
      <c r="O933" t="s">
        <v>503</v>
      </c>
      <c r="P933" t="s">
        <v>8</v>
      </c>
      <c r="Q933" t="s">
        <v>4570</v>
      </c>
      <c r="R933" t="s">
        <v>4940</v>
      </c>
      <c r="S933" t="s">
        <v>195</v>
      </c>
      <c r="T933" t="s">
        <v>4570</v>
      </c>
      <c r="U933" t="s">
        <v>4570</v>
      </c>
      <c r="V933" t="s">
        <v>4951</v>
      </c>
      <c r="W933" t="s">
        <v>4496</v>
      </c>
      <c r="X933" t="s">
        <v>6172</v>
      </c>
      <c r="Y933" t="s">
        <v>4495</v>
      </c>
      <c r="Z933" t="s">
        <v>8</v>
      </c>
      <c r="AA933">
        <v>0</v>
      </c>
      <c r="AB933" t="s">
        <v>195</v>
      </c>
      <c r="AC933">
        <v>0</v>
      </c>
      <c r="AD933" t="s">
        <v>195</v>
      </c>
      <c r="AE933">
        <v>0</v>
      </c>
      <c r="AF933" t="s">
        <v>195</v>
      </c>
      <c r="AG933">
        <v>0</v>
      </c>
      <c r="AH933" t="s">
        <v>195</v>
      </c>
      <c r="AI933">
        <v>2</v>
      </c>
      <c r="AJ933" t="s">
        <v>9</v>
      </c>
      <c r="AK933">
        <v>1000000</v>
      </c>
      <c r="AL933">
        <v>2000000</v>
      </c>
      <c r="AM933" t="s">
        <v>5417</v>
      </c>
      <c r="AN933">
        <v>2000000</v>
      </c>
      <c r="AO933" t="s">
        <v>5011</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5885</v>
      </c>
      <c r="BM933" t="s">
        <v>4949</v>
      </c>
      <c r="BN933" t="s">
        <v>7</v>
      </c>
      <c r="BO933" t="s">
        <v>4950</v>
      </c>
      <c r="BP933" s="440" t="str">
        <f t="shared" si="14"/>
        <v>WA.2378.EBA.962.301.H.521211</v>
      </c>
    </row>
    <row r="934" spans="1:68">
      <c r="A934" t="s">
        <v>5010</v>
      </c>
      <c r="B934" t="s">
        <v>4936</v>
      </c>
      <c r="C934" t="s">
        <v>4937</v>
      </c>
      <c r="D934" t="s">
        <v>3795</v>
      </c>
      <c r="E934" t="s">
        <v>197</v>
      </c>
      <c r="F934" t="s">
        <v>3812</v>
      </c>
      <c r="G934" t="s">
        <v>820</v>
      </c>
      <c r="H934" t="s">
        <v>4938</v>
      </c>
      <c r="I934">
        <v>9</v>
      </c>
      <c r="J934" t="s">
        <v>5469</v>
      </c>
      <c r="K934">
        <v>1</v>
      </c>
      <c r="L934" t="s">
        <v>812</v>
      </c>
      <c r="M934" t="s">
        <v>568</v>
      </c>
      <c r="N934" t="s">
        <v>1484</v>
      </c>
      <c r="O934" t="s">
        <v>503</v>
      </c>
      <c r="P934" t="s">
        <v>8</v>
      </c>
      <c r="Q934" t="s">
        <v>4570</v>
      </c>
      <c r="R934" t="s">
        <v>4940</v>
      </c>
      <c r="S934" t="s">
        <v>195</v>
      </c>
      <c r="T934" t="s">
        <v>4570</v>
      </c>
      <c r="U934" t="s">
        <v>4570</v>
      </c>
      <c r="V934" t="s">
        <v>5001</v>
      </c>
      <c r="W934" t="s">
        <v>4951</v>
      </c>
      <c r="X934" t="s">
        <v>6173</v>
      </c>
      <c r="Y934" t="s">
        <v>4483</v>
      </c>
      <c r="Z934" t="s">
        <v>8</v>
      </c>
      <c r="AA934">
        <v>0</v>
      </c>
      <c r="AB934" t="s">
        <v>195</v>
      </c>
      <c r="AC934">
        <v>0</v>
      </c>
      <c r="AD934" t="s">
        <v>195</v>
      </c>
      <c r="AE934">
        <v>0</v>
      </c>
      <c r="AF934" t="s">
        <v>195</v>
      </c>
      <c r="AG934">
        <v>0</v>
      </c>
      <c r="AH934" t="s">
        <v>195</v>
      </c>
      <c r="AI934">
        <v>2</v>
      </c>
      <c r="AJ934" t="s">
        <v>9</v>
      </c>
      <c r="AK934">
        <v>1000000</v>
      </c>
      <c r="AL934">
        <v>2000000</v>
      </c>
      <c r="AM934" t="s">
        <v>5417</v>
      </c>
      <c r="AN934">
        <v>2000000</v>
      </c>
      <c r="AO934" t="s">
        <v>5011</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5887</v>
      </c>
      <c r="BM934" t="s">
        <v>4949</v>
      </c>
      <c r="BN934" t="s">
        <v>7</v>
      </c>
      <c r="BO934" t="s">
        <v>4950</v>
      </c>
      <c r="BP934" s="440" t="str">
        <f t="shared" si="14"/>
        <v>WA.2378.EBA.962.301.H.521211</v>
      </c>
    </row>
    <row r="935" spans="1:68">
      <c r="A935" t="s">
        <v>5010</v>
      </c>
      <c r="B935" t="s">
        <v>4936</v>
      </c>
      <c r="C935" t="s">
        <v>4937</v>
      </c>
      <c r="D935" t="s">
        <v>3795</v>
      </c>
      <c r="E935" t="s">
        <v>197</v>
      </c>
      <c r="F935" t="s">
        <v>3812</v>
      </c>
      <c r="G935" t="s">
        <v>820</v>
      </c>
      <c r="H935" t="s">
        <v>4938</v>
      </c>
      <c r="I935">
        <v>9</v>
      </c>
      <c r="J935" t="s">
        <v>5469</v>
      </c>
      <c r="K935">
        <v>1</v>
      </c>
      <c r="L935" t="s">
        <v>812</v>
      </c>
      <c r="M935" t="s">
        <v>568</v>
      </c>
      <c r="N935" t="s">
        <v>1484</v>
      </c>
      <c r="O935" t="s">
        <v>503</v>
      </c>
      <c r="P935" t="s">
        <v>8</v>
      </c>
      <c r="Q935" t="s">
        <v>4570</v>
      </c>
      <c r="R935" t="s">
        <v>4940</v>
      </c>
      <c r="S935" t="s">
        <v>195</v>
      </c>
      <c r="T935" t="s">
        <v>4570</v>
      </c>
      <c r="U935" t="s">
        <v>4570</v>
      </c>
      <c r="V935" t="s">
        <v>5092</v>
      </c>
      <c r="W935" t="s">
        <v>5001</v>
      </c>
      <c r="X935" t="s">
        <v>6174</v>
      </c>
      <c r="Y935" t="s">
        <v>4493</v>
      </c>
      <c r="Z935" t="s">
        <v>8</v>
      </c>
      <c r="AA935">
        <v>0</v>
      </c>
      <c r="AB935" t="s">
        <v>195</v>
      </c>
      <c r="AC935">
        <v>0</v>
      </c>
      <c r="AD935" t="s">
        <v>195</v>
      </c>
      <c r="AE935">
        <v>0</v>
      </c>
      <c r="AF935" t="s">
        <v>195</v>
      </c>
      <c r="AG935">
        <v>0</v>
      </c>
      <c r="AH935" t="s">
        <v>195</v>
      </c>
      <c r="AI935">
        <v>2</v>
      </c>
      <c r="AJ935" t="s">
        <v>9</v>
      </c>
      <c r="AK935">
        <v>1500000</v>
      </c>
      <c r="AL935">
        <v>3000000</v>
      </c>
      <c r="AM935" t="s">
        <v>5417</v>
      </c>
      <c r="AN935">
        <v>3000000</v>
      </c>
      <c r="AO935" t="s">
        <v>5011</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5115</v>
      </c>
      <c r="BM935" t="s">
        <v>4949</v>
      </c>
      <c r="BN935" t="s">
        <v>7</v>
      </c>
      <c r="BO935" t="s">
        <v>4950</v>
      </c>
      <c r="BP935" s="440" t="str">
        <f t="shared" si="14"/>
        <v>WA.2378.EBA.962.301.H.521211</v>
      </c>
    </row>
    <row r="936" spans="1:68">
      <c r="A936" t="s">
        <v>5010</v>
      </c>
      <c r="B936" t="s">
        <v>4936</v>
      </c>
      <c r="C936" t="s">
        <v>4937</v>
      </c>
      <c r="D936" t="s">
        <v>3795</v>
      </c>
      <c r="E936" t="s">
        <v>197</v>
      </c>
      <c r="F936" t="s">
        <v>3812</v>
      </c>
      <c r="G936" t="s">
        <v>820</v>
      </c>
      <c r="H936" t="s">
        <v>4938</v>
      </c>
      <c r="I936">
        <v>9</v>
      </c>
      <c r="J936" t="s">
        <v>5469</v>
      </c>
      <c r="K936">
        <v>1</v>
      </c>
      <c r="L936" t="s">
        <v>812</v>
      </c>
      <c r="M936" t="s">
        <v>568</v>
      </c>
      <c r="N936" t="s">
        <v>1484</v>
      </c>
      <c r="O936" t="s">
        <v>503</v>
      </c>
      <c r="P936" t="s">
        <v>8</v>
      </c>
      <c r="Q936" t="s">
        <v>4570</v>
      </c>
      <c r="R936" t="s">
        <v>4940</v>
      </c>
      <c r="S936" t="s">
        <v>195</v>
      </c>
      <c r="T936" t="s">
        <v>4570</v>
      </c>
      <c r="U936" t="s">
        <v>4570</v>
      </c>
      <c r="V936" t="s">
        <v>5096</v>
      </c>
      <c r="W936" t="s">
        <v>5092</v>
      </c>
      <c r="X936" t="s">
        <v>6175</v>
      </c>
      <c r="Y936" t="s">
        <v>6176</v>
      </c>
      <c r="Z936" t="s">
        <v>8</v>
      </c>
      <c r="AA936">
        <v>0</v>
      </c>
      <c r="AB936" t="s">
        <v>195</v>
      </c>
      <c r="AC936">
        <v>0</v>
      </c>
      <c r="AD936" t="s">
        <v>195</v>
      </c>
      <c r="AE936">
        <v>0</v>
      </c>
      <c r="AF936" t="s">
        <v>195</v>
      </c>
      <c r="AG936">
        <v>0</v>
      </c>
      <c r="AH936" t="s">
        <v>195</v>
      </c>
      <c r="AI936">
        <v>20</v>
      </c>
      <c r="AJ936" t="s">
        <v>176</v>
      </c>
      <c r="AK936">
        <v>450000</v>
      </c>
      <c r="AL936">
        <v>9000000</v>
      </c>
      <c r="AM936" t="s">
        <v>5417</v>
      </c>
      <c r="AN936">
        <v>9000000</v>
      </c>
      <c r="AO936" t="s">
        <v>5011</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6177</v>
      </c>
      <c r="BM936" t="s">
        <v>4949</v>
      </c>
      <c r="BN936" t="s">
        <v>7</v>
      </c>
      <c r="BO936" t="s">
        <v>4950</v>
      </c>
      <c r="BP936" s="440" t="str">
        <f t="shared" si="14"/>
        <v>WA.2378.EBA.962.301.H.521211</v>
      </c>
    </row>
    <row r="937" spans="1:68">
      <c r="A937" t="s">
        <v>5010</v>
      </c>
      <c r="B937" t="s">
        <v>4936</v>
      </c>
      <c r="C937" t="s">
        <v>4937</v>
      </c>
      <c r="D937" t="s">
        <v>3795</v>
      </c>
      <c r="E937" t="s">
        <v>197</v>
      </c>
      <c r="F937" t="s">
        <v>3812</v>
      </c>
      <c r="G937" t="s">
        <v>820</v>
      </c>
      <c r="H937" t="s">
        <v>4938</v>
      </c>
      <c r="I937">
        <v>9</v>
      </c>
      <c r="J937" t="s">
        <v>5469</v>
      </c>
      <c r="K937">
        <v>1</v>
      </c>
      <c r="L937" t="s">
        <v>812</v>
      </c>
      <c r="M937" t="s">
        <v>568</v>
      </c>
      <c r="N937" t="s">
        <v>1484</v>
      </c>
      <c r="O937" t="s">
        <v>503</v>
      </c>
      <c r="P937" t="s">
        <v>8</v>
      </c>
      <c r="Q937" t="s">
        <v>4570</v>
      </c>
      <c r="R937" t="s">
        <v>4940</v>
      </c>
      <c r="S937" t="s">
        <v>195</v>
      </c>
      <c r="T937" t="s">
        <v>4570</v>
      </c>
      <c r="U937" t="s">
        <v>4570</v>
      </c>
      <c r="V937" t="s">
        <v>5265</v>
      </c>
      <c r="W937" t="s">
        <v>5096</v>
      </c>
      <c r="X937" t="s">
        <v>6178</v>
      </c>
      <c r="Y937" t="s">
        <v>6179</v>
      </c>
      <c r="Z937" t="s">
        <v>8</v>
      </c>
      <c r="AA937">
        <v>0</v>
      </c>
      <c r="AB937" t="s">
        <v>195</v>
      </c>
      <c r="AC937">
        <v>0</v>
      </c>
      <c r="AD937" t="s">
        <v>195</v>
      </c>
      <c r="AE937">
        <v>0</v>
      </c>
      <c r="AF937" t="s">
        <v>195</v>
      </c>
      <c r="AG937">
        <v>0</v>
      </c>
      <c r="AH937" t="s">
        <v>195</v>
      </c>
      <c r="AI937">
        <v>20</v>
      </c>
      <c r="AJ937" t="s">
        <v>176</v>
      </c>
      <c r="AK937">
        <v>450000</v>
      </c>
      <c r="AL937">
        <v>9000000</v>
      </c>
      <c r="AM937" t="s">
        <v>5417</v>
      </c>
      <c r="AN937">
        <v>9000000</v>
      </c>
      <c r="AO937" t="s">
        <v>5011</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6180</v>
      </c>
      <c r="BM937" t="s">
        <v>4949</v>
      </c>
      <c r="BN937" t="s">
        <v>7</v>
      </c>
      <c r="BO937" t="s">
        <v>4950</v>
      </c>
      <c r="BP937" s="440" t="str">
        <f t="shared" si="14"/>
        <v>WA.2378.EBA.962.301.H.521211</v>
      </c>
    </row>
    <row r="938" spans="1:68">
      <c r="A938" t="s">
        <v>5010</v>
      </c>
      <c r="B938" t="s">
        <v>4936</v>
      </c>
      <c r="C938" t="s">
        <v>4937</v>
      </c>
      <c r="D938" t="s">
        <v>3795</v>
      </c>
      <c r="E938" t="s">
        <v>197</v>
      </c>
      <c r="F938" t="s">
        <v>3812</v>
      </c>
      <c r="G938" t="s">
        <v>820</v>
      </c>
      <c r="H938" t="s">
        <v>4938</v>
      </c>
      <c r="I938">
        <v>9</v>
      </c>
      <c r="J938" t="s">
        <v>5469</v>
      </c>
      <c r="K938">
        <v>1</v>
      </c>
      <c r="L938" t="s">
        <v>812</v>
      </c>
      <c r="M938" t="s">
        <v>568</v>
      </c>
      <c r="N938" t="s">
        <v>1484</v>
      </c>
      <c r="O938" t="s">
        <v>503</v>
      </c>
      <c r="P938" t="s">
        <v>8</v>
      </c>
      <c r="Q938" t="s">
        <v>4570</v>
      </c>
      <c r="R938" t="s">
        <v>4940</v>
      </c>
      <c r="S938" t="s">
        <v>195</v>
      </c>
      <c r="T938" t="s">
        <v>4570</v>
      </c>
      <c r="U938" t="s">
        <v>4570</v>
      </c>
      <c r="V938" t="s">
        <v>5269</v>
      </c>
      <c r="W938" t="s">
        <v>5265</v>
      </c>
      <c r="X938" t="s">
        <v>6181</v>
      </c>
      <c r="Y938" t="s">
        <v>6182</v>
      </c>
      <c r="Z938" t="s">
        <v>8</v>
      </c>
      <c r="AA938">
        <v>0</v>
      </c>
      <c r="AB938" t="s">
        <v>195</v>
      </c>
      <c r="AC938">
        <v>0</v>
      </c>
      <c r="AD938" t="s">
        <v>195</v>
      </c>
      <c r="AE938">
        <v>0</v>
      </c>
      <c r="AF938" t="s">
        <v>195</v>
      </c>
      <c r="AG938">
        <v>0</v>
      </c>
      <c r="AH938" t="s">
        <v>195</v>
      </c>
      <c r="AI938">
        <v>1</v>
      </c>
      <c r="AJ938" t="s">
        <v>9</v>
      </c>
      <c r="AK938">
        <v>25000000</v>
      </c>
      <c r="AL938">
        <v>25000000</v>
      </c>
      <c r="AM938" t="s">
        <v>5417</v>
      </c>
      <c r="AN938">
        <v>25000000</v>
      </c>
      <c r="AO938" t="s">
        <v>5011</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6183</v>
      </c>
      <c r="BM938" t="s">
        <v>4949</v>
      </c>
      <c r="BN938" t="s">
        <v>7</v>
      </c>
      <c r="BO938" t="s">
        <v>4950</v>
      </c>
      <c r="BP938" s="440" t="str">
        <f t="shared" si="14"/>
        <v>WA.2378.EBA.962.301.H.521211</v>
      </c>
    </row>
    <row r="939" spans="1:68">
      <c r="A939" t="s">
        <v>5010</v>
      </c>
      <c r="B939" t="s">
        <v>4936</v>
      </c>
      <c r="C939" t="s">
        <v>4937</v>
      </c>
      <c r="D939" t="s">
        <v>3795</v>
      </c>
      <c r="E939" t="s">
        <v>197</v>
      </c>
      <c r="F939" t="s">
        <v>3812</v>
      </c>
      <c r="G939" t="s">
        <v>820</v>
      </c>
      <c r="H939" t="s">
        <v>4938</v>
      </c>
      <c r="I939">
        <v>9</v>
      </c>
      <c r="J939" t="s">
        <v>5469</v>
      </c>
      <c r="K939">
        <v>1</v>
      </c>
      <c r="L939" t="s">
        <v>812</v>
      </c>
      <c r="M939" t="s">
        <v>568</v>
      </c>
      <c r="N939" t="s">
        <v>1484</v>
      </c>
      <c r="O939" t="s">
        <v>503</v>
      </c>
      <c r="P939" t="s">
        <v>8</v>
      </c>
      <c r="Q939" t="s">
        <v>4570</v>
      </c>
      <c r="R939" t="s">
        <v>4940</v>
      </c>
      <c r="S939" t="s">
        <v>195</v>
      </c>
      <c r="T939" t="s">
        <v>4570</v>
      </c>
      <c r="U939" t="s">
        <v>4570</v>
      </c>
      <c r="V939" t="s">
        <v>5413</v>
      </c>
      <c r="W939" t="s">
        <v>5269</v>
      </c>
      <c r="X939" t="s">
        <v>6184</v>
      </c>
      <c r="Y939" t="s">
        <v>6185</v>
      </c>
      <c r="Z939" t="s">
        <v>8</v>
      </c>
      <c r="AA939">
        <v>0</v>
      </c>
      <c r="AB939" t="s">
        <v>195</v>
      </c>
      <c r="AC939">
        <v>0</v>
      </c>
      <c r="AD939" t="s">
        <v>195</v>
      </c>
      <c r="AE939">
        <v>0</v>
      </c>
      <c r="AF939" t="s">
        <v>195</v>
      </c>
      <c r="AG939">
        <v>0</v>
      </c>
      <c r="AH939" t="s">
        <v>195</v>
      </c>
      <c r="AI939">
        <v>1</v>
      </c>
      <c r="AJ939" t="s">
        <v>9</v>
      </c>
      <c r="AK939">
        <v>25000000</v>
      </c>
      <c r="AL939">
        <v>25000000</v>
      </c>
      <c r="AM939" t="s">
        <v>5417</v>
      </c>
      <c r="AN939">
        <v>25000000</v>
      </c>
      <c r="AO939" t="s">
        <v>5011</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6186</v>
      </c>
      <c r="BM939" t="s">
        <v>4949</v>
      </c>
      <c r="BN939" t="s">
        <v>7</v>
      </c>
      <c r="BO939" t="s">
        <v>4950</v>
      </c>
      <c r="BP939" s="440" t="str">
        <f t="shared" si="14"/>
        <v>WA.2378.EBA.962.301.H.521211</v>
      </c>
    </row>
    <row r="940" spans="1:68">
      <c r="A940" t="s">
        <v>5010</v>
      </c>
      <c r="B940" t="s">
        <v>4936</v>
      </c>
      <c r="C940" t="s">
        <v>4937</v>
      </c>
      <c r="D940" t="s">
        <v>3795</v>
      </c>
      <c r="E940" t="s">
        <v>197</v>
      </c>
      <c r="F940" t="s">
        <v>3812</v>
      </c>
      <c r="G940" t="s">
        <v>820</v>
      </c>
      <c r="H940" t="s">
        <v>4938</v>
      </c>
      <c r="I940">
        <v>9</v>
      </c>
      <c r="J940" t="s">
        <v>5469</v>
      </c>
      <c r="K940">
        <v>1</v>
      </c>
      <c r="L940" t="s">
        <v>812</v>
      </c>
      <c r="M940" t="s">
        <v>568</v>
      </c>
      <c r="N940" t="s">
        <v>1484</v>
      </c>
      <c r="O940" t="s">
        <v>503</v>
      </c>
      <c r="P940" t="s">
        <v>8</v>
      </c>
      <c r="Q940" t="s">
        <v>4570</v>
      </c>
      <c r="R940" t="s">
        <v>4940</v>
      </c>
      <c r="S940" t="s">
        <v>195</v>
      </c>
      <c r="T940" t="s">
        <v>4570</v>
      </c>
      <c r="U940" t="s">
        <v>4570</v>
      </c>
      <c r="V940" t="s">
        <v>5417</v>
      </c>
      <c r="W940" t="s">
        <v>5413</v>
      </c>
      <c r="X940" t="s">
        <v>6187</v>
      </c>
      <c r="Y940" t="s">
        <v>6188</v>
      </c>
      <c r="Z940" t="s">
        <v>8</v>
      </c>
      <c r="AA940">
        <v>0</v>
      </c>
      <c r="AB940" t="s">
        <v>195</v>
      </c>
      <c r="AC940">
        <v>0</v>
      </c>
      <c r="AD940" t="s">
        <v>195</v>
      </c>
      <c r="AE940">
        <v>0</v>
      </c>
      <c r="AF940" t="s">
        <v>195</v>
      </c>
      <c r="AG940">
        <v>0</v>
      </c>
      <c r="AH940" t="s">
        <v>195</v>
      </c>
      <c r="AI940">
        <v>3</v>
      </c>
      <c r="AJ940" t="s">
        <v>176</v>
      </c>
      <c r="AK940">
        <v>300000</v>
      </c>
      <c r="AL940">
        <v>900000</v>
      </c>
      <c r="AM940" t="s">
        <v>5417</v>
      </c>
      <c r="AN940">
        <v>900000</v>
      </c>
      <c r="AO940" t="s">
        <v>5011</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6189</v>
      </c>
      <c r="BM940" t="s">
        <v>4949</v>
      </c>
      <c r="BN940" t="s">
        <v>7</v>
      </c>
      <c r="BO940" t="s">
        <v>4950</v>
      </c>
      <c r="BP940" s="440" t="str">
        <f t="shared" si="14"/>
        <v>WA.2378.EBA.962.301.H.521211</v>
      </c>
    </row>
    <row r="941" spans="1:68">
      <c r="A941" t="s">
        <v>4935</v>
      </c>
      <c r="B941" t="s">
        <v>4936</v>
      </c>
      <c r="C941" t="s">
        <v>4937</v>
      </c>
      <c r="D941" t="s">
        <v>3795</v>
      </c>
      <c r="E941" t="s">
        <v>197</v>
      </c>
      <c r="F941" t="s">
        <v>3812</v>
      </c>
      <c r="G941" t="s">
        <v>820</v>
      </c>
      <c r="H941" t="s">
        <v>4938</v>
      </c>
      <c r="I941">
        <v>9</v>
      </c>
      <c r="J941" t="s">
        <v>5469</v>
      </c>
      <c r="K941">
        <v>1</v>
      </c>
      <c r="L941" t="s">
        <v>812</v>
      </c>
      <c r="M941" t="s">
        <v>566</v>
      </c>
      <c r="N941" t="s">
        <v>154</v>
      </c>
      <c r="O941" t="s">
        <v>513</v>
      </c>
      <c r="P941" t="s">
        <v>8</v>
      </c>
      <c r="Q941" t="s">
        <v>4570</v>
      </c>
      <c r="R941" t="s">
        <v>4940</v>
      </c>
      <c r="S941" t="s">
        <v>195</v>
      </c>
      <c r="T941" t="s">
        <v>4570</v>
      </c>
      <c r="U941" t="s">
        <v>4570</v>
      </c>
      <c r="V941" t="s">
        <v>4496</v>
      </c>
      <c r="W941" t="s">
        <v>4570</v>
      </c>
      <c r="X941" t="s">
        <v>6190</v>
      </c>
      <c r="Y941" t="s">
        <v>6127</v>
      </c>
      <c r="Z941" t="s">
        <v>8</v>
      </c>
      <c r="AA941">
        <v>0</v>
      </c>
      <c r="AB941" t="s">
        <v>195</v>
      </c>
      <c r="AC941">
        <v>0</v>
      </c>
      <c r="AD941" t="s">
        <v>195</v>
      </c>
      <c r="AE941">
        <v>0</v>
      </c>
      <c r="AF941" t="s">
        <v>195</v>
      </c>
      <c r="AG941">
        <v>0</v>
      </c>
      <c r="AH941" t="s">
        <v>195</v>
      </c>
      <c r="AI941">
        <v>1</v>
      </c>
      <c r="AJ941" t="s">
        <v>9</v>
      </c>
      <c r="AK941">
        <v>432643000</v>
      </c>
      <c r="AL941">
        <v>432643000</v>
      </c>
      <c r="AM941" t="s">
        <v>5417</v>
      </c>
      <c r="AN941">
        <v>432643000</v>
      </c>
      <c r="AO941" t="s">
        <v>4943</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6128</v>
      </c>
      <c r="BM941" t="s">
        <v>4949</v>
      </c>
      <c r="BN941" t="s">
        <v>5121</v>
      </c>
      <c r="BO941" t="s">
        <v>4950</v>
      </c>
      <c r="BP941" s="440" t="str">
        <f t="shared" si="14"/>
        <v>WA.2378.EBA.962.301.F.522151</v>
      </c>
    </row>
    <row r="942" spans="1:68">
      <c r="A942" t="s">
        <v>5010</v>
      </c>
      <c r="B942" t="s">
        <v>4936</v>
      </c>
      <c r="C942" t="s">
        <v>4937</v>
      </c>
      <c r="D942" t="s">
        <v>3795</v>
      </c>
      <c r="E942" t="s">
        <v>197</v>
      </c>
      <c r="F942" t="s">
        <v>3812</v>
      </c>
      <c r="G942" t="s">
        <v>820</v>
      </c>
      <c r="H942" t="s">
        <v>4938</v>
      </c>
      <c r="I942">
        <v>9</v>
      </c>
      <c r="J942" t="s">
        <v>5469</v>
      </c>
      <c r="K942">
        <v>1</v>
      </c>
      <c r="L942" t="s">
        <v>812</v>
      </c>
      <c r="M942" t="s">
        <v>566</v>
      </c>
      <c r="N942" t="s">
        <v>154</v>
      </c>
      <c r="O942" t="s">
        <v>513</v>
      </c>
      <c r="P942" t="s">
        <v>8</v>
      </c>
      <c r="Q942" t="s">
        <v>4570</v>
      </c>
      <c r="R942" t="s">
        <v>4940</v>
      </c>
      <c r="S942" t="s">
        <v>195</v>
      </c>
      <c r="T942" t="s">
        <v>4570</v>
      </c>
      <c r="U942" t="s">
        <v>4570</v>
      </c>
      <c r="V942" t="s">
        <v>4496</v>
      </c>
      <c r="W942" t="s">
        <v>4570</v>
      </c>
      <c r="X942" t="s">
        <v>6190</v>
      </c>
      <c r="Y942" t="s">
        <v>6127</v>
      </c>
      <c r="Z942" t="s">
        <v>8</v>
      </c>
      <c r="AA942">
        <v>0</v>
      </c>
      <c r="AB942" t="s">
        <v>195</v>
      </c>
      <c r="AC942">
        <v>0</v>
      </c>
      <c r="AD942" t="s">
        <v>195</v>
      </c>
      <c r="AE942">
        <v>0</v>
      </c>
      <c r="AF942" t="s">
        <v>195</v>
      </c>
      <c r="AG942">
        <v>0</v>
      </c>
      <c r="AH942" t="s">
        <v>195</v>
      </c>
      <c r="AI942">
        <v>1</v>
      </c>
      <c r="AJ942" t="s">
        <v>9</v>
      </c>
      <c r="AK942">
        <v>432643000</v>
      </c>
      <c r="AL942">
        <v>432643000</v>
      </c>
      <c r="AM942" t="s">
        <v>5417</v>
      </c>
      <c r="AN942">
        <v>432643000</v>
      </c>
      <c r="AO942" t="s">
        <v>5011</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6128</v>
      </c>
      <c r="BM942" t="s">
        <v>4949</v>
      </c>
      <c r="BN942" t="s">
        <v>5121</v>
      </c>
      <c r="BO942" t="s">
        <v>4950</v>
      </c>
      <c r="BP942" s="440" t="str">
        <f t="shared" si="14"/>
        <v>WA.2378.EBA.962.301.F.522151</v>
      </c>
    </row>
    <row r="943" spans="1:68">
      <c r="A943" t="s">
        <v>4935</v>
      </c>
      <c r="B943" t="s">
        <v>4936</v>
      </c>
      <c r="C943" t="s">
        <v>4937</v>
      </c>
      <c r="D943" t="s">
        <v>3795</v>
      </c>
      <c r="E943" t="s">
        <v>197</v>
      </c>
      <c r="F943" t="s">
        <v>3812</v>
      </c>
      <c r="G943" t="s">
        <v>820</v>
      </c>
      <c r="H943" t="s">
        <v>4938</v>
      </c>
      <c r="I943">
        <v>9</v>
      </c>
      <c r="J943" t="s">
        <v>5469</v>
      </c>
      <c r="K943">
        <v>1</v>
      </c>
      <c r="L943" t="s">
        <v>812</v>
      </c>
      <c r="M943" t="s">
        <v>568</v>
      </c>
      <c r="N943" t="s">
        <v>1484</v>
      </c>
      <c r="O943" t="s">
        <v>510</v>
      </c>
      <c r="P943" t="s">
        <v>8</v>
      </c>
      <c r="Q943" t="s">
        <v>4570</v>
      </c>
      <c r="R943" t="s">
        <v>4940</v>
      </c>
      <c r="S943" t="s">
        <v>195</v>
      </c>
      <c r="T943" t="s">
        <v>4570</v>
      </c>
      <c r="U943" t="s">
        <v>4570</v>
      </c>
      <c r="V943" t="s">
        <v>4496</v>
      </c>
      <c r="W943" t="s">
        <v>4570</v>
      </c>
      <c r="X943" t="s">
        <v>6191</v>
      </c>
      <c r="Y943" t="s">
        <v>6192</v>
      </c>
      <c r="Z943" t="s">
        <v>8</v>
      </c>
      <c r="AA943">
        <v>0</v>
      </c>
      <c r="AB943" t="s">
        <v>195</v>
      </c>
      <c r="AC943">
        <v>0</v>
      </c>
      <c r="AD943" t="s">
        <v>195</v>
      </c>
      <c r="AE943">
        <v>0</v>
      </c>
      <c r="AF943" t="s">
        <v>195</v>
      </c>
      <c r="AG943">
        <v>0</v>
      </c>
      <c r="AH943" t="s">
        <v>195</v>
      </c>
      <c r="AI943">
        <v>4</v>
      </c>
      <c r="AJ943" t="s">
        <v>25</v>
      </c>
      <c r="AK943">
        <v>1990500</v>
      </c>
      <c r="AL943">
        <v>7962000</v>
      </c>
      <c r="AM943" t="s">
        <v>5417</v>
      </c>
      <c r="AN943">
        <v>7962000</v>
      </c>
      <c r="AO943" t="s">
        <v>4943</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6193</v>
      </c>
      <c r="BM943" t="s">
        <v>4949</v>
      </c>
      <c r="BN943" t="s">
        <v>5186</v>
      </c>
      <c r="BO943" t="s">
        <v>4950</v>
      </c>
      <c r="BP943" s="440" t="str">
        <f t="shared" si="14"/>
        <v>WA.2378.EBA.962.301.H.524111</v>
      </c>
    </row>
    <row r="944" spans="1:68">
      <c r="A944" t="s">
        <v>5010</v>
      </c>
      <c r="B944" t="s">
        <v>4936</v>
      </c>
      <c r="C944" t="s">
        <v>4937</v>
      </c>
      <c r="D944" t="s">
        <v>3795</v>
      </c>
      <c r="E944" t="s">
        <v>197</v>
      </c>
      <c r="F944" t="s">
        <v>3812</v>
      </c>
      <c r="G944" t="s">
        <v>820</v>
      </c>
      <c r="H944" t="s">
        <v>4938</v>
      </c>
      <c r="I944">
        <v>9</v>
      </c>
      <c r="J944" t="s">
        <v>5469</v>
      </c>
      <c r="K944">
        <v>1</v>
      </c>
      <c r="L944" t="s">
        <v>805</v>
      </c>
      <c r="M944" t="s">
        <v>509</v>
      </c>
      <c r="N944" t="s">
        <v>4820</v>
      </c>
      <c r="O944" t="s">
        <v>510</v>
      </c>
      <c r="P944" t="s">
        <v>8</v>
      </c>
      <c r="Q944" t="s">
        <v>4570</v>
      </c>
      <c r="R944" t="s">
        <v>4940</v>
      </c>
      <c r="S944" t="s">
        <v>195</v>
      </c>
      <c r="T944" t="s">
        <v>4570</v>
      </c>
      <c r="U944" t="s">
        <v>4570</v>
      </c>
      <c r="V944" t="s">
        <v>4496</v>
      </c>
      <c r="W944" t="s">
        <v>4570</v>
      </c>
      <c r="X944" t="s">
        <v>6060</v>
      </c>
      <c r="Y944" t="s">
        <v>6044</v>
      </c>
      <c r="Z944" t="s">
        <v>8</v>
      </c>
      <c r="AA944">
        <v>0</v>
      </c>
      <c r="AB944" t="s">
        <v>195</v>
      </c>
      <c r="AC944">
        <v>0</v>
      </c>
      <c r="AD944" t="s">
        <v>195</v>
      </c>
      <c r="AE944">
        <v>0</v>
      </c>
      <c r="AF944" t="s">
        <v>195</v>
      </c>
      <c r="AG944">
        <v>0</v>
      </c>
      <c r="AH944" t="s">
        <v>195</v>
      </c>
      <c r="AI944">
        <v>70</v>
      </c>
      <c r="AJ944" t="s">
        <v>6061</v>
      </c>
      <c r="AK944">
        <v>5000000</v>
      </c>
      <c r="AL944">
        <v>350000000</v>
      </c>
      <c r="AM944" t="s">
        <v>5417</v>
      </c>
      <c r="AN944">
        <v>350000000</v>
      </c>
      <c r="AO944" t="s">
        <v>5011</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5472</v>
      </c>
      <c r="BG944" t="s">
        <v>4872</v>
      </c>
      <c r="BH944" t="s">
        <v>4947</v>
      </c>
      <c r="BI944" t="s">
        <v>195</v>
      </c>
      <c r="BJ944" t="s">
        <v>195</v>
      </c>
      <c r="BK944" t="s">
        <v>3777</v>
      </c>
      <c r="BL944" t="s">
        <v>6048</v>
      </c>
      <c r="BM944" t="s">
        <v>4949</v>
      </c>
      <c r="BN944" t="s">
        <v>5186</v>
      </c>
      <c r="BO944" t="s">
        <v>4950</v>
      </c>
      <c r="BP944" s="440" t="str">
        <f t="shared" si="14"/>
        <v>WA.2378.EBA.962.101.C.524111</v>
      </c>
    </row>
    <row r="945" spans="1:68">
      <c r="A945" t="s">
        <v>5010</v>
      </c>
      <c r="B945" t="s">
        <v>4936</v>
      </c>
      <c r="C945" t="s">
        <v>4937</v>
      </c>
      <c r="D945" t="s">
        <v>3795</v>
      </c>
      <c r="E945" t="s">
        <v>197</v>
      </c>
      <c r="F945" t="s">
        <v>3812</v>
      </c>
      <c r="G945" t="s">
        <v>820</v>
      </c>
      <c r="H945" t="s">
        <v>4938</v>
      </c>
      <c r="I945">
        <v>9</v>
      </c>
      <c r="J945" t="s">
        <v>5469</v>
      </c>
      <c r="K945">
        <v>1</v>
      </c>
      <c r="L945" t="s">
        <v>812</v>
      </c>
      <c r="M945" t="s">
        <v>568</v>
      </c>
      <c r="N945" t="s">
        <v>1484</v>
      </c>
      <c r="O945" t="s">
        <v>510</v>
      </c>
      <c r="P945" t="s">
        <v>8</v>
      </c>
      <c r="Q945" t="s">
        <v>4570</v>
      </c>
      <c r="R945" t="s">
        <v>4940</v>
      </c>
      <c r="S945" t="s">
        <v>195</v>
      </c>
      <c r="T945" t="s">
        <v>4570</v>
      </c>
      <c r="U945" t="s">
        <v>4570</v>
      </c>
      <c r="V945" t="s">
        <v>4496</v>
      </c>
      <c r="W945" t="s">
        <v>4570</v>
      </c>
      <c r="X945" t="s">
        <v>6191</v>
      </c>
      <c r="Y945" t="s">
        <v>6192</v>
      </c>
      <c r="Z945" t="s">
        <v>8</v>
      </c>
      <c r="AA945">
        <v>0</v>
      </c>
      <c r="AB945" t="s">
        <v>195</v>
      </c>
      <c r="AC945">
        <v>0</v>
      </c>
      <c r="AD945" t="s">
        <v>195</v>
      </c>
      <c r="AE945">
        <v>0</v>
      </c>
      <c r="AF945" t="s">
        <v>195</v>
      </c>
      <c r="AG945">
        <v>0</v>
      </c>
      <c r="AH945" t="s">
        <v>195</v>
      </c>
      <c r="AI945">
        <v>4</v>
      </c>
      <c r="AJ945" t="s">
        <v>25</v>
      </c>
      <c r="AK945">
        <v>1990500</v>
      </c>
      <c r="AL945">
        <v>7962000</v>
      </c>
      <c r="AM945" t="s">
        <v>5417</v>
      </c>
      <c r="AN945">
        <v>7962000</v>
      </c>
      <c r="AO945" t="s">
        <v>5011</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6193</v>
      </c>
      <c r="BM945" t="s">
        <v>4949</v>
      </c>
      <c r="BN945" t="s">
        <v>5186</v>
      </c>
      <c r="BO945" t="s">
        <v>4950</v>
      </c>
      <c r="BP945" s="440" t="str">
        <f t="shared" si="14"/>
        <v>WA.2378.EBA.962.301.H.524111</v>
      </c>
    </row>
    <row r="946" spans="1:68">
      <c r="A946" t="s">
        <v>4935</v>
      </c>
      <c r="B946" t="s">
        <v>4936</v>
      </c>
      <c r="C946" t="s">
        <v>4937</v>
      </c>
      <c r="D946" t="s">
        <v>3770</v>
      </c>
      <c r="E946" t="s">
        <v>194</v>
      </c>
      <c r="F946" t="s">
        <v>3772</v>
      </c>
      <c r="G946" t="s">
        <v>3</v>
      </c>
      <c r="H946" t="s">
        <v>4938</v>
      </c>
      <c r="I946">
        <v>4</v>
      </c>
      <c r="J946" t="s">
        <v>501</v>
      </c>
      <c r="K946">
        <v>4</v>
      </c>
      <c r="L946" t="s">
        <v>502</v>
      </c>
      <c r="M946" t="s">
        <v>567</v>
      </c>
      <c r="N946" t="s">
        <v>6194</v>
      </c>
      <c r="O946" t="s">
        <v>526</v>
      </c>
      <c r="P946" t="s">
        <v>8</v>
      </c>
      <c r="Q946" t="s">
        <v>4570</v>
      </c>
      <c r="R946" t="s">
        <v>4940</v>
      </c>
      <c r="S946" t="s">
        <v>195</v>
      </c>
      <c r="T946" t="s">
        <v>4570</v>
      </c>
      <c r="U946" t="s">
        <v>4570</v>
      </c>
      <c r="V946" t="s">
        <v>4496</v>
      </c>
      <c r="W946" t="s">
        <v>4570</v>
      </c>
      <c r="X946" t="s">
        <v>6195</v>
      </c>
      <c r="Y946" t="s">
        <v>6194</v>
      </c>
      <c r="Z946" t="s">
        <v>8</v>
      </c>
      <c r="AA946">
        <v>0</v>
      </c>
      <c r="AB946" t="s">
        <v>195</v>
      </c>
      <c r="AC946">
        <v>0</v>
      </c>
      <c r="AD946" t="s">
        <v>195</v>
      </c>
      <c r="AE946">
        <v>0</v>
      </c>
      <c r="AF946" t="s">
        <v>195</v>
      </c>
      <c r="AG946">
        <v>0</v>
      </c>
      <c r="AH946" t="s">
        <v>195</v>
      </c>
      <c r="AI946">
        <v>1</v>
      </c>
      <c r="AJ946" t="s">
        <v>9</v>
      </c>
      <c r="AK946">
        <v>300000000</v>
      </c>
      <c r="AL946">
        <v>300000000</v>
      </c>
      <c r="AM946" t="s">
        <v>5417</v>
      </c>
      <c r="AN946">
        <v>300000000</v>
      </c>
      <c r="AO946" t="s">
        <v>4943</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6196</v>
      </c>
      <c r="BD946" t="s">
        <v>6197</v>
      </c>
      <c r="BE946" t="s">
        <v>6198</v>
      </c>
      <c r="BF946" t="s">
        <v>6199</v>
      </c>
      <c r="BG946" t="s">
        <v>6200</v>
      </c>
      <c r="BH946" t="s">
        <v>5764</v>
      </c>
      <c r="BI946" t="s">
        <v>195</v>
      </c>
      <c r="BJ946" t="s">
        <v>195</v>
      </c>
      <c r="BK946" t="s">
        <v>3786</v>
      </c>
      <c r="BL946" t="s">
        <v>6201</v>
      </c>
      <c r="BM946" t="s">
        <v>4949</v>
      </c>
      <c r="BN946" t="s">
        <v>5439</v>
      </c>
      <c r="BO946" t="s">
        <v>4950</v>
      </c>
      <c r="BP946" s="440" t="str">
        <f t="shared" si="14"/>
        <v>DL.2375.AFA.001.051.G.521219</v>
      </c>
    </row>
    <row r="947" spans="1:68">
      <c r="A947" t="s">
        <v>4935</v>
      </c>
      <c r="B947" t="s">
        <v>4936</v>
      </c>
      <c r="C947" t="s">
        <v>4937</v>
      </c>
      <c r="D947" t="s">
        <v>3770</v>
      </c>
      <c r="E947" t="s">
        <v>194</v>
      </c>
      <c r="F947" t="s">
        <v>3772</v>
      </c>
      <c r="G947" t="s">
        <v>3</v>
      </c>
      <c r="H947" t="s">
        <v>4938</v>
      </c>
      <c r="I947">
        <v>4</v>
      </c>
      <c r="J947" t="s">
        <v>501</v>
      </c>
      <c r="K947">
        <v>4</v>
      </c>
      <c r="L947" t="s">
        <v>517</v>
      </c>
      <c r="M947" t="s">
        <v>566</v>
      </c>
      <c r="N947" t="s">
        <v>6202</v>
      </c>
      <c r="O947" t="s">
        <v>526</v>
      </c>
      <c r="P947" t="s">
        <v>8</v>
      </c>
      <c r="Q947" t="s">
        <v>4570</v>
      </c>
      <c r="R947" t="s">
        <v>4940</v>
      </c>
      <c r="S947" t="s">
        <v>195</v>
      </c>
      <c r="T947" t="s">
        <v>4570</v>
      </c>
      <c r="U947" t="s">
        <v>4570</v>
      </c>
      <c r="V947" t="s">
        <v>4496</v>
      </c>
      <c r="W947" t="s">
        <v>4570</v>
      </c>
      <c r="X947" t="s">
        <v>6203</v>
      </c>
      <c r="Y947" t="s">
        <v>6202</v>
      </c>
      <c r="Z947" t="s">
        <v>8</v>
      </c>
      <c r="AA947">
        <v>0</v>
      </c>
      <c r="AB947" t="s">
        <v>195</v>
      </c>
      <c r="AC947">
        <v>0</v>
      </c>
      <c r="AD947" t="s">
        <v>195</v>
      </c>
      <c r="AE947">
        <v>0</v>
      </c>
      <c r="AF947" t="s">
        <v>195</v>
      </c>
      <c r="AG947">
        <v>0</v>
      </c>
      <c r="AH947" t="s">
        <v>195</v>
      </c>
      <c r="AI947">
        <v>1</v>
      </c>
      <c r="AJ947" t="s">
        <v>9</v>
      </c>
      <c r="AK947">
        <v>150000000</v>
      </c>
      <c r="AL947">
        <v>150000000</v>
      </c>
      <c r="AM947" t="s">
        <v>5417</v>
      </c>
      <c r="AN947">
        <v>150000000</v>
      </c>
      <c r="AO947" t="s">
        <v>4943</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6196</v>
      </c>
      <c r="BD947" t="s">
        <v>6197</v>
      </c>
      <c r="BE947" t="s">
        <v>6198</v>
      </c>
      <c r="BF947" t="s">
        <v>6204</v>
      </c>
      <c r="BG947" t="s">
        <v>6205</v>
      </c>
      <c r="BH947" t="s">
        <v>5764</v>
      </c>
      <c r="BI947" t="s">
        <v>195</v>
      </c>
      <c r="BJ947" t="s">
        <v>195</v>
      </c>
      <c r="BK947" t="s">
        <v>3786</v>
      </c>
      <c r="BL947" t="s">
        <v>6206</v>
      </c>
      <c r="BM947" t="s">
        <v>4949</v>
      </c>
      <c r="BN947" t="s">
        <v>5439</v>
      </c>
      <c r="BO947" t="s">
        <v>4950</v>
      </c>
      <c r="BP947" s="440" t="str">
        <f t="shared" si="14"/>
        <v>DL.2375.AFA.001.052.F.521219</v>
      </c>
    </row>
    <row r="948" spans="1:68">
      <c r="A948" t="s">
        <v>4935</v>
      </c>
      <c r="B948" t="s">
        <v>4936</v>
      </c>
      <c r="C948" t="s">
        <v>4937</v>
      </c>
      <c r="D948" t="s">
        <v>3770</v>
      </c>
      <c r="E948" t="s">
        <v>194</v>
      </c>
      <c r="F948" t="s">
        <v>3772</v>
      </c>
      <c r="G948" t="s">
        <v>3</v>
      </c>
      <c r="H948" t="s">
        <v>4938</v>
      </c>
      <c r="I948">
        <v>4</v>
      </c>
      <c r="J948" t="s">
        <v>501</v>
      </c>
      <c r="K948">
        <v>4</v>
      </c>
      <c r="L948" t="s">
        <v>519</v>
      </c>
      <c r="M948" t="s">
        <v>516</v>
      </c>
      <c r="N948" t="s">
        <v>6207</v>
      </c>
      <c r="O948" t="s">
        <v>526</v>
      </c>
      <c r="P948" t="s">
        <v>8</v>
      </c>
      <c r="Q948" t="s">
        <v>4570</v>
      </c>
      <c r="R948" t="s">
        <v>4940</v>
      </c>
      <c r="S948" t="s">
        <v>195</v>
      </c>
      <c r="T948" t="s">
        <v>4570</v>
      </c>
      <c r="U948" t="s">
        <v>4570</v>
      </c>
      <c r="V948" t="s">
        <v>4496</v>
      </c>
      <c r="W948" t="s">
        <v>4570</v>
      </c>
      <c r="X948" t="s">
        <v>6208</v>
      </c>
      <c r="Y948" t="s">
        <v>6207</v>
      </c>
      <c r="Z948" t="s">
        <v>8</v>
      </c>
      <c r="AA948">
        <v>0</v>
      </c>
      <c r="AB948" t="s">
        <v>195</v>
      </c>
      <c r="AC948">
        <v>0</v>
      </c>
      <c r="AD948" t="s">
        <v>195</v>
      </c>
      <c r="AE948">
        <v>0</v>
      </c>
      <c r="AF948" t="s">
        <v>195</v>
      </c>
      <c r="AG948">
        <v>0</v>
      </c>
      <c r="AH948" t="s">
        <v>195</v>
      </c>
      <c r="AI948">
        <v>1</v>
      </c>
      <c r="AJ948" t="s">
        <v>9</v>
      </c>
      <c r="AK948">
        <v>150000000</v>
      </c>
      <c r="AL948">
        <v>150000000</v>
      </c>
      <c r="AM948" t="s">
        <v>5417</v>
      </c>
      <c r="AN948">
        <v>150000000</v>
      </c>
      <c r="AO948" t="s">
        <v>4943</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6196</v>
      </c>
      <c r="BD948" t="s">
        <v>6197</v>
      </c>
      <c r="BE948" t="s">
        <v>6198</v>
      </c>
      <c r="BF948" t="s">
        <v>6209</v>
      </c>
      <c r="BG948" t="s">
        <v>6210</v>
      </c>
      <c r="BH948" t="s">
        <v>5764</v>
      </c>
      <c r="BI948" t="s">
        <v>195</v>
      </c>
      <c r="BJ948" t="s">
        <v>195</v>
      </c>
      <c r="BK948" t="s">
        <v>3786</v>
      </c>
      <c r="BL948" t="s">
        <v>6211</v>
      </c>
      <c r="BM948" t="s">
        <v>4949</v>
      </c>
      <c r="BN948" t="s">
        <v>5439</v>
      </c>
      <c r="BO948" t="s">
        <v>4950</v>
      </c>
      <c r="BP948" s="440" t="str">
        <f t="shared" si="14"/>
        <v>DL.2375.AFA.001.053.E.521219</v>
      </c>
    </row>
    <row r="949" spans="1:68">
      <c r="A949" t="s">
        <v>4935</v>
      </c>
      <c r="B949" t="s">
        <v>4936</v>
      </c>
      <c r="C949" t="s">
        <v>4937</v>
      </c>
      <c r="D949" t="s">
        <v>3770</v>
      </c>
      <c r="E949" t="s">
        <v>194</v>
      </c>
      <c r="F949" t="s">
        <v>3772</v>
      </c>
      <c r="G949" t="s">
        <v>3</v>
      </c>
      <c r="H949" t="s">
        <v>4938</v>
      </c>
      <c r="I949">
        <v>4</v>
      </c>
      <c r="J949" t="s">
        <v>501</v>
      </c>
      <c r="K949">
        <v>4</v>
      </c>
      <c r="L949" t="s">
        <v>520</v>
      </c>
      <c r="M949" t="s">
        <v>516</v>
      </c>
      <c r="N949" t="s">
        <v>6212</v>
      </c>
      <c r="O949" t="s">
        <v>526</v>
      </c>
      <c r="P949" t="s">
        <v>8</v>
      </c>
      <c r="Q949" t="s">
        <v>4570</v>
      </c>
      <c r="R949" t="s">
        <v>4940</v>
      </c>
      <c r="S949" t="s">
        <v>195</v>
      </c>
      <c r="T949" t="s">
        <v>4570</v>
      </c>
      <c r="U949" t="s">
        <v>4570</v>
      </c>
      <c r="V949" t="s">
        <v>4496</v>
      </c>
      <c r="W949" t="s">
        <v>4570</v>
      </c>
      <c r="X949" t="s">
        <v>6213</v>
      </c>
      <c r="Y949" t="s">
        <v>6212</v>
      </c>
      <c r="Z949" t="s">
        <v>8</v>
      </c>
      <c r="AA949">
        <v>0</v>
      </c>
      <c r="AB949" t="s">
        <v>195</v>
      </c>
      <c r="AC949">
        <v>0</v>
      </c>
      <c r="AD949" t="s">
        <v>195</v>
      </c>
      <c r="AE949">
        <v>0</v>
      </c>
      <c r="AF949" t="s">
        <v>195</v>
      </c>
      <c r="AG949">
        <v>0</v>
      </c>
      <c r="AH949" t="s">
        <v>195</v>
      </c>
      <c r="AI949">
        <v>1</v>
      </c>
      <c r="AJ949" t="s">
        <v>9</v>
      </c>
      <c r="AK949">
        <v>150000000</v>
      </c>
      <c r="AL949">
        <v>150000000</v>
      </c>
      <c r="AM949" t="s">
        <v>5417</v>
      </c>
      <c r="AN949">
        <v>150000000</v>
      </c>
      <c r="AO949" t="s">
        <v>4943</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6196</v>
      </c>
      <c r="BD949" t="s">
        <v>6197</v>
      </c>
      <c r="BE949" t="s">
        <v>6198</v>
      </c>
      <c r="BF949" t="s">
        <v>6214</v>
      </c>
      <c r="BG949" t="s">
        <v>6215</v>
      </c>
      <c r="BH949" t="s">
        <v>5764</v>
      </c>
      <c r="BI949" t="s">
        <v>195</v>
      </c>
      <c r="BJ949" t="s">
        <v>195</v>
      </c>
      <c r="BK949" t="s">
        <v>3786</v>
      </c>
      <c r="BL949" t="s">
        <v>6216</v>
      </c>
      <c r="BM949" t="s">
        <v>4949</v>
      </c>
      <c r="BN949" t="s">
        <v>5439</v>
      </c>
      <c r="BO949" t="s">
        <v>4950</v>
      </c>
      <c r="BP949" s="440" t="str">
        <f t="shared" si="14"/>
        <v>DL.2375.AFA.001.054.E.521219</v>
      </c>
    </row>
    <row r="950" spans="1:68">
      <c r="A950" t="s">
        <v>5010</v>
      </c>
      <c r="B950" t="s">
        <v>4936</v>
      </c>
      <c r="C950" t="s">
        <v>4937</v>
      </c>
      <c r="D950" t="s">
        <v>3770</v>
      </c>
      <c r="E950" t="s">
        <v>194</v>
      </c>
      <c r="F950" t="s">
        <v>3772</v>
      </c>
      <c r="G950" t="s">
        <v>3</v>
      </c>
      <c r="H950" t="s">
        <v>4938</v>
      </c>
      <c r="I950">
        <v>4</v>
      </c>
      <c r="J950" t="s">
        <v>501</v>
      </c>
      <c r="K950">
        <v>4</v>
      </c>
      <c r="L950" t="s">
        <v>502</v>
      </c>
      <c r="M950" t="s">
        <v>567</v>
      </c>
      <c r="N950" t="s">
        <v>6194</v>
      </c>
      <c r="O950" t="s">
        <v>526</v>
      </c>
      <c r="P950" t="s">
        <v>8</v>
      </c>
      <c r="Q950" t="s">
        <v>4570</v>
      </c>
      <c r="R950" t="s">
        <v>4940</v>
      </c>
      <c r="S950" t="s">
        <v>195</v>
      </c>
      <c r="T950" t="s">
        <v>4570</v>
      </c>
      <c r="U950" t="s">
        <v>4570</v>
      </c>
      <c r="V950" t="s">
        <v>4496</v>
      </c>
      <c r="W950" t="s">
        <v>4570</v>
      </c>
      <c r="X950" t="s">
        <v>6195</v>
      </c>
      <c r="Y950" t="s">
        <v>6194</v>
      </c>
      <c r="Z950" t="s">
        <v>8</v>
      </c>
      <c r="AA950">
        <v>0</v>
      </c>
      <c r="AB950" t="s">
        <v>195</v>
      </c>
      <c r="AC950">
        <v>0</v>
      </c>
      <c r="AD950" t="s">
        <v>195</v>
      </c>
      <c r="AE950">
        <v>0</v>
      </c>
      <c r="AF950" t="s">
        <v>195</v>
      </c>
      <c r="AG950">
        <v>0</v>
      </c>
      <c r="AH950" t="s">
        <v>195</v>
      </c>
      <c r="AI950">
        <v>1</v>
      </c>
      <c r="AJ950" t="s">
        <v>9</v>
      </c>
      <c r="AK950">
        <v>300000000</v>
      </c>
      <c r="AL950">
        <v>300000000</v>
      </c>
      <c r="AM950" t="s">
        <v>5417</v>
      </c>
      <c r="AN950">
        <v>300000000</v>
      </c>
      <c r="AO950" t="s">
        <v>5011</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6196</v>
      </c>
      <c r="BD950" t="s">
        <v>6197</v>
      </c>
      <c r="BE950" t="s">
        <v>6198</v>
      </c>
      <c r="BF950" t="s">
        <v>6199</v>
      </c>
      <c r="BG950" t="s">
        <v>6200</v>
      </c>
      <c r="BH950" t="s">
        <v>5764</v>
      </c>
      <c r="BI950" t="s">
        <v>195</v>
      </c>
      <c r="BJ950" t="s">
        <v>195</v>
      </c>
      <c r="BK950" t="s">
        <v>3786</v>
      </c>
      <c r="BL950" t="s">
        <v>6201</v>
      </c>
      <c r="BM950" t="s">
        <v>4949</v>
      </c>
      <c r="BN950" t="s">
        <v>5439</v>
      </c>
      <c r="BO950" t="s">
        <v>4950</v>
      </c>
      <c r="BP950" s="440" t="str">
        <f t="shared" si="14"/>
        <v>DL.2375.AFA.001.051.G.521219</v>
      </c>
    </row>
    <row r="951" spans="1:68">
      <c r="A951" t="s">
        <v>5010</v>
      </c>
      <c r="B951" t="s">
        <v>4936</v>
      </c>
      <c r="C951" t="s">
        <v>4937</v>
      </c>
      <c r="D951" t="s">
        <v>3770</v>
      </c>
      <c r="E951" t="s">
        <v>194</v>
      </c>
      <c r="F951" t="s">
        <v>3772</v>
      </c>
      <c r="G951" t="s">
        <v>3</v>
      </c>
      <c r="H951" t="s">
        <v>4938</v>
      </c>
      <c r="I951">
        <v>4</v>
      </c>
      <c r="J951" t="s">
        <v>501</v>
      </c>
      <c r="K951">
        <v>4</v>
      </c>
      <c r="L951" t="s">
        <v>517</v>
      </c>
      <c r="M951" t="s">
        <v>566</v>
      </c>
      <c r="N951" t="s">
        <v>6202</v>
      </c>
      <c r="O951" t="s">
        <v>526</v>
      </c>
      <c r="P951" t="s">
        <v>8</v>
      </c>
      <c r="Q951" t="s">
        <v>4570</v>
      </c>
      <c r="R951" t="s">
        <v>4940</v>
      </c>
      <c r="S951" t="s">
        <v>195</v>
      </c>
      <c r="T951" t="s">
        <v>4570</v>
      </c>
      <c r="U951" t="s">
        <v>4570</v>
      </c>
      <c r="V951" t="s">
        <v>4496</v>
      </c>
      <c r="W951" t="s">
        <v>4570</v>
      </c>
      <c r="X951" t="s">
        <v>6203</v>
      </c>
      <c r="Y951" t="s">
        <v>6202</v>
      </c>
      <c r="Z951" t="s">
        <v>8</v>
      </c>
      <c r="AA951">
        <v>0</v>
      </c>
      <c r="AB951" t="s">
        <v>195</v>
      </c>
      <c r="AC951">
        <v>0</v>
      </c>
      <c r="AD951" t="s">
        <v>195</v>
      </c>
      <c r="AE951">
        <v>0</v>
      </c>
      <c r="AF951" t="s">
        <v>195</v>
      </c>
      <c r="AG951">
        <v>0</v>
      </c>
      <c r="AH951" t="s">
        <v>195</v>
      </c>
      <c r="AI951">
        <v>1</v>
      </c>
      <c r="AJ951" t="s">
        <v>9</v>
      </c>
      <c r="AK951">
        <v>150000000</v>
      </c>
      <c r="AL951">
        <v>150000000</v>
      </c>
      <c r="AM951" t="s">
        <v>5417</v>
      </c>
      <c r="AN951">
        <v>150000000</v>
      </c>
      <c r="AO951" t="s">
        <v>5011</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6196</v>
      </c>
      <c r="BD951" t="s">
        <v>6197</v>
      </c>
      <c r="BE951" t="s">
        <v>6198</v>
      </c>
      <c r="BF951" t="s">
        <v>6204</v>
      </c>
      <c r="BG951" t="s">
        <v>6205</v>
      </c>
      <c r="BH951" t="s">
        <v>5764</v>
      </c>
      <c r="BI951" t="s">
        <v>195</v>
      </c>
      <c r="BJ951" t="s">
        <v>195</v>
      </c>
      <c r="BK951" t="s">
        <v>3786</v>
      </c>
      <c r="BL951" t="s">
        <v>6206</v>
      </c>
      <c r="BM951" t="s">
        <v>4949</v>
      </c>
      <c r="BN951" t="s">
        <v>5439</v>
      </c>
      <c r="BO951" t="s">
        <v>4950</v>
      </c>
      <c r="BP951" s="440" t="str">
        <f t="shared" si="14"/>
        <v>DL.2375.AFA.001.052.F.521219</v>
      </c>
    </row>
    <row r="952" spans="1:68">
      <c r="A952" t="s">
        <v>5010</v>
      </c>
      <c r="B952" t="s">
        <v>4936</v>
      </c>
      <c r="C952" t="s">
        <v>4937</v>
      </c>
      <c r="D952" t="s">
        <v>3770</v>
      </c>
      <c r="E952" t="s">
        <v>194</v>
      </c>
      <c r="F952" t="s">
        <v>3772</v>
      </c>
      <c r="G952" t="s">
        <v>3</v>
      </c>
      <c r="H952" t="s">
        <v>4938</v>
      </c>
      <c r="I952">
        <v>4</v>
      </c>
      <c r="J952" t="s">
        <v>501</v>
      </c>
      <c r="K952">
        <v>4</v>
      </c>
      <c r="L952" t="s">
        <v>519</v>
      </c>
      <c r="M952" t="s">
        <v>516</v>
      </c>
      <c r="N952" t="s">
        <v>6207</v>
      </c>
      <c r="O952" t="s">
        <v>526</v>
      </c>
      <c r="P952" t="s">
        <v>8</v>
      </c>
      <c r="Q952" t="s">
        <v>4570</v>
      </c>
      <c r="R952" t="s">
        <v>4940</v>
      </c>
      <c r="S952" t="s">
        <v>195</v>
      </c>
      <c r="T952" t="s">
        <v>4570</v>
      </c>
      <c r="U952" t="s">
        <v>4570</v>
      </c>
      <c r="V952" t="s">
        <v>4496</v>
      </c>
      <c r="W952" t="s">
        <v>4570</v>
      </c>
      <c r="X952" t="s">
        <v>6208</v>
      </c>
      <c r="Y952" t="s">
        <v>6207</v>
      </c>
      <c r="Z952" t="s">
        <v>8</v>
      </c>
      <c r="AA952">
        <v>0</v>
      </c>
      <c r="AB952" t="s">
        <v>195</v>
      </c>
      <c r="AC952">
        <v>0</v>
      </c>
      <c r="AD952" t="s">
        <v>195</v>
      </c>
      <c r="AE952">
        <v>0</v>
      </c>
      <c r="AF952" t="s">
        <v>195</v>
      </c>
      <c r="AG952">
        <v>0</v>
      </c>
      <c r="AH952" t="s">
        <v>195</v>
      </c>
      <c r="AI952">
        <v>1</v>
      </c>
      <c r="AJ952" t="s">
        <v>9</v>
      </c>
      <c r="AK952">
        <v>150000000</v>
      </c>
      <c r="AL952">
        <v>150000000</v>
      </c>
      <c r="AM952" t="s">
        <v>5417</v>
      </c>
      <c r="AN952">
        <v>150000000</v>
      </c>
      <c r="AO952" t="s">
        <v>5011</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6196</v>
      </c>
      <c r="BD952" t="s">
        <v>6197</v>
      </c>
      <c r="BE952" t="s">
        <v>6198</v>
      </c>
      <c r="BF952" t="s">
        <v>6209</v>
      </c>
      <c r="BG952" t="s">
        <v>6210</v>
      </c>
      <c r="BH952" t="s">
        <v>5764</v>
      </c>
      <c r="BI952" t="s">
        <v>195</v>
      </c>
      <c r="BJ952" t="s">
        <v>195</v>
      </c>
      <c r="BK952" t="s">
        <v>3786</v>
      </c>
      <c r="BL952" t="s">
        <v>6211</v>
      </c>
      <c r="BM952" t="s">
        <v>4949</v>
      </c>
      <c r="BN952" t="s">
        <v>5439</v>
      </c>
      <c r="BO952" t="s">
        <v>4950</v>
      </c>
      <c r="BP952" s="440" t="str">
        <f t="shared" si="14"/>
        <v>DL.2375.AFA.001.053.E.521219</v>
      </c>
    </row>
    <row r="953" spans="1:68">
      <c r="A953" t="s">
        <v>5010</v>
      </c>
      <c r="B953" t="s">
        <v>4936</v>
      </c>
      <c r="C953" t="s">
        <v>4937</v>
      </c>
      <c r="D953" t="s">
        <v>3770</v>
      </c>
      <c r="E953" t="s">
        <v>194</v>
      </c>
      <c r="F953" t="s">
        <v>3772</v>
      </c>
      <c r="G953" t="s">
        <v>3</v>
      </c>
      <c r="H953" t="s">
        <v>4938</v>
      </c>
      <c r="I953">
        <v>4</v>
      </c>
      <c r="J953" t="s">
        <v>501</v>
      </c>
      <c r="K953">
        <v>4</v>
      </c>
      <c r="L953" t="s">
        <v>520</v>
      </c>
      <c r="M953" t="s">
        <v>516</v>
      </c>
      <c r="N953" t="s">
        <v>6212</v>
      </c>
      <c r="O953" t="s">
        <v>526</v>
      </c>
      <c r="P953" t="s">
        <v>8</v>
      </c>
      <c r="Q953" t="s">
        <v>4570</v>
      </c>
      <c r="R953" t="s">
        <v>4940</v>
      </c>
      <c r="S953" t="s">
        <v>195</v>
      </c>
      <c r="T953" t="s">
        <v>4570</v>
      </c>
      <c r="U953" t="s">
        <v>4570</v>
      </c>
      <c r="V953" t="s">
        <v>4496</v>
      </c>
      <c r="W953" t="s">
        <v>4570</v>
      </c>
      <c r="X953" t="s">
        <v>6213</v>
      </c>
      <c r="Y953" t="s">
        <v>6212</v>
      </c>
      <c r="Z953" t="s">
        <v>8</v>
      </c>
      <c r="AA953">
        <v>0</v>
      </c>
      <c r="AB953" t="s">
        <v>195</v>
      </c>
      <c r="AC953">
        <v>0</v>
      </c>
      <c r="AD953" t="s">
        <v>195</v>
      </c>
      <c r="AE953">
        <v>0</v>
      </c>
      <c r="AF953" t="s">
        <v>195</v>
      </c>
      <c r="AG953">
        <v>0</v>
      </c>
      <c r="AH953" t="s">
        <v>195</v>
      </c>
      <c r="AI953">
        <v>1</v>
      </c>
      <c r="AJ953" t="s">
        <v>9</v>
      </c>
      <c r="AK953">
        <v>150000000</v>
      </c>
      <c r="AL953">
        <v>150000000</v>
      </c>
      <c r="AM953" t="s">
        <v>5417</v>
      </c>
      <c r="AN953">
        <v>150000000</v>
      </c>
      <c r="AO953" t="s">
        <v>5011</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6196</v>
      </c>
      <c r="BD953" t="s">
        <v>6197</v>
      </c>
      <c r="BE953" t="s">
        <v>6198</v>
      </c>
      <c r="BF953" t="s">
        <v>6214</v>
      </c>
      <c r="BG953" t="s">
        <v>6215</v>
      </c>
      <c r="BH953" t="s">
        <v>5764</v>
      </c>
      <c r="BI953" t="s">
        <v>195</v>
      </c>
      <c r="BJ953" t="s">
        <v>195</v>
      </c>
      <c r="BK953" t="s">
        <v>3786</v>
      </c>
      <c r="BL953" t="s">
        <v>6216</v>
      </c>
      <c r="BM953" t="s">
        <v>4949</v>
      </c>
      <c r="BN953" t="s">
        <v>5439</v>
      </c>
      <c r="BO953" t="s">
        <v>4950</v>
      </c>
      <c r="BP953" s="440" t="str">
        <f t="shared" si="14"/>
        <v>DL.2375.AFA.001.054.E.521219</v>
      </c>
    </row>
    <row r="954" spans="1:68">
      <c r="A954" t="s">
        <v>4935</v>
      </c>
      <c r="B954" t="s">
        <v>4936</v>
      </c>
      <c r="C954" t="s">
        <v>4937</v>
      </c>
      <c r="D954" t="s">
        <v>3795</v>
      </c>
      <c r="E954" t="s">
        <v>197</v>
      </c>
      <c r="F954" t="s">
        <v>3812</v>
      </c>
      <c r="G954" t="s">
        <v>820</v>
      </c>
      <c r="H954" t="s">
        <v>4938</v>
      </c>
      <c r="I954">
        <v>9</v>
      </c>
      <c r="J954" t="s">
        <v>5469</v>
      </c>
      <c r="K954">
        <v>1</v>
      </c>
      <c r="L954" t="s">
        <v>812</v>
      </c>
      <c r="M954" t="s">
        <v>568</v>
      </c>
      <c r="N954" t="s">
        <v>1484</v>
      </c>
      <c r="O954" t="s">
        <v>526</v>
      </c>
      <c r="P954" t="s">
        <v>8</v>
      </c>
      <c r="Q954" t="s">
        <v>4570</v>
      </c>
      <c r="R954" t="s">
        <v>4940</v>
      </c>
      <c r="S954" t="s">
        <v>195</v>
      </c>
      <c r="T954" t="s">
        <v>4570</v>
      </c>
      <c r="U954" t="s">
        <v>4570</v>
      </c>
      <c r="V954" t="s">
        <v>4496</v>
      </c>
      <c r="W954" t="s">
        <v>4570</v>
      </c>
      <c r="X954" t="s">
        <v>6217</v>
      </c>
      <c r="Y954" t="s">
        <v>6218</v>
      </c>
      <c r="Z954" t="s">
        <v>8</v>
      </c>
      <c r="AA954">
        <v>0</v>
      </c>
      <c r="AB954" t="s">
        <v>195</v>
      </c>
      <c r="AC954">
        <v>0</v>
      </c>
      <c r="AD954" t="s">
        <v>195</v>
      </c>
      <c r="AE954">
        <v>0</v>
      </c>
      <c r="AF954" t="s">
        <v>195</v>
      </c>
      <c r="AG954">
        <v>0</v>
      </c>
      <c r="AH954" t="s">
        <v>195</v>
      </c>
      <c r="AI954">
        <v>1</v>
      </c>
      <c r="AJ954" t="s">
        <v>9</v>
      </c>
      <c r="AK954">
        <v>196600000</v>
      </c>
      <c r="AL954">
        <v>196600000</v>
      </c>
      <c r="AM954" t="s">
        <v>5417</v>
      </c>
      <c r="AN954">
        <v>196600000</v>
      </c>
      <c r="AO954" t="s">
        <v>4943</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6219</v>
      </c>
      <c r="BM954" t="s">
        <v>4949</v>
      </c>
      <c r="BN954" t="s">
        <v>5439</v>
      </c>
      <c r="BO954" t="s">
        <v>4950</v>
      </c>
      <c r="BP954" s="440" t="str">
        <f t="shared" si="14"/>
        <v>WA.2378.EBA.962.301.H.521219</v>
      </c>
    </row>
    <row r="955" spans="1:68">
      <c r="A955" t="s">
        <v>4935</v>
      </c>
      <c r="B955" t="s">
        <v>4936</v>
      </c>
      <c r="C955" t="s">
        <v>4937</v>
      </c>
      <c r="D955" t="s">
        <v>3795</v>
      </c>
      <c r="E955" t="s">
        <v>197</v>
      </c>
      <c r="F955" t="s">
        <v>3812</v>
      </c>
      <c r="G955" t="s">
        <v>820</v>
      </c>
      <c r="H955" t="s">
        <v>4938</v>
      </c>
      <c r="I955">
        <v>9</v>
      </c>
      <c r="J955" t="s">
        <v>5469</v>
      </c>
      <c r="K955">
        <v>1</v>
      </c>
      <c r="L955" t="s">
        <v>812</v>
      </c>
      <c r="M955" t="s">
        <v>568</v>
      </c>
      <c r="N955" t="s">
        <v>1484</v>
      </c>
      <c r="O955" t="s">
        <v>526</v>
      </c>
      <c r="P955" t="s">
        <v>8</v>
      </c>
      <c r="Q955" t="s">
        <v>4570</v>
      </c>
      <c r="R955" t="s">
        <v>4940</v>
      </c>
      <c r="S955" t="s">
        <v>195</v>
      </c>
      <c r="T955" t="s">
        <v>4570</v>
      </c>
      <c r="U955" t="s">
        <v>4570</v>
      </c>
      <c r="V955" t="s">
        <v>4951</v>
      </c>
      <c r="W955" t="s">
        <v>4496</v>
      </c>
      <c r="X955" t="s">
        <v>6220</v>
      </c>
      <c r="Y955" t="s">
        <v>6221</v>
      </c>
      <c r="Z955" t="s">
        <v>8</v>
      </c>
      <c r="AA955">
        <v>0</v>
      </c>
      <c r="AB955" t="s">
        <v>195</v>
      </c>
      <c r="AC955">
        <v>0</v>
      </c>
      <c r="AD955" t="s">
        <v>195</v>
      </c>
      <c r="AE955">
        <v>0</v>
      </c>
      <c r="AF955" t="s">
        <v>195</v>
      </c>
      <c r="AG955">
        <v>0</v>
      </c>
      <c r="AH955" t="s">
        <v>195</v>
      </c>
      <c r="AI955">
        <v>1</v>
      </c>
      <c r="AJ955" t="s">
        <v>9</v>
      </c>
      <c r="AK955">
        <v>196600000</v>
      </c>
      <c r="AL955">
        <v>196600000</v>
      </c>
      <c r="AM955" t="s">
        <v>5417</v>
      </c>
      <c r="AN955">
        <v>196600000</v>
      </c>
      <c r="AO955" t="s">
        <v>4943</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6222</v>
      </c>
      <c r="BM955" t="s">
        <v>4949</v>
      </c>
      <c r="BN955" t="s">
        <v>5439</v>
      </c>
      <c r="BO955" t="s">
        <v>4950</v>
      </c>
      <c r="BP955" s="440" t="str">
        <f t="shared" si="14"/>
        <v>WA.2378.EBA.962.301.H.521219</v>
      </c>
    </row>
    <row r="956" spans="1:68">
      <c r="A956" t="s">
        <v>5010</v>
      </c>
      <c r="B956" t="s">
        <v>4936</v>
      </c>
      <c r="C956" t="s">
        <v>4937</v>
      </c>
      <c r="D956" t="s">
        <v>3795</v>
      </c>
      <c r="E956" t="s">
        <v>197</v>
      </c>
      <c r="F956" t="s">
        <v>3812</v>
      </c>
      <c r="G956" t="s">
        <v>820</v>
      </c>
      <c r="H956" t="s">
        <v>4938</v>
      </c>
      <c r="I956">
        <v>9</v>
      </c>
      <c r="J956" t="s">
        <v>5469</v>
      </c>
      <c r="K956">
        <v>1</v>
      </c>
      <c r="L956" t="s">
        <v>812</v>
      </c>
      <c r="M956" t="s">
        <v>568</v>
      </c>
      <c r="N956" t="s">
        <v>1484</v>
      </c>
      <c r="O956" t="s">
        <v>526</v>
      </c>
      <c r="P956" t="s">
        <v>8</v>
      </c>
      <c r="Q956" t="s">
        <v>4570</v>
      </c>
      <c r="R956" t="s">
        <v>4940</v>
      </c>
      <c r="S956" t="s">
        <v>195</v>
      </c>
      <c r="T956" t="s">
        <v>4570</v>
      </c>
      <c r="U956" t="s">
        <v>4570</v>
      </c>
      <c r="V956" t="s">
        <v>4496</v>
      </c>
      <c r="W956" t="s">
        <v>4570</v>
      </c>
      <c r="X956" t="s">
        <v>6217</v>
      </c>
      <c r="Y956" t="s">
        <v>6218</v>
      </c>
      <c r="Z956" t="s">
        <v>8</v>
      </c>
      <c r="AA956">
        <v>0</v>
      </c>
      <c r="AB956" t="s">
        <v>195</v>
      </c>
      <c r="AC956">
        <v>0</v>
      </c>
      <c r="AD956" t="s">
        <v>195</v>
      </c>
      <c r="AE956">
        <v>0</v>
      </c>
      <c r="AF956" t="s">
        <v>195</v>
      </c>
      <c r="AG956">
        <v>0</v>
      </c>
      <c r="AH956" t="s">
        <v>195</v>
      </c>
      <c r="AI956">
        <v>1</v>
      </c>
      <c r="AJ956" t="s">
        <v>9</v>
      </c>
      <c r="AK956">
        <v>196600000</v>
      </c>
      <c r="AL956">
        <v>196600000</v>
      </c>
      <c r="AM956" t="s">
        <v>5417</v>
      </c>
      <c r="AN956">
        <v>196600000</v>
      </c>
      <c r="AO956" t="s">
        <v>5011</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6219</v>
      </c>
      <c r="BM956" t="s">
        <v>4949</v>
      </c>
      <c r="BN956" t="s">
        <v>5439</v>
      </c>
      <c r="BO956" t="s">
        <v>4950</v>
      </c>
      <c r="BP956" s="440" t="str">
        <f t="shared" si="14"/>
        <v>WA.2378.EBA.962.301.H.521219</v>
      </c>
    </row>
    <row r="957" spans="1:68">
      <c r="A957" t="s">
        <v>5010</v>
      </c>
      <c r="B957" t="s">
        <v>4936</v>
      </c>
      <c r="C957" t="s">
        <v>4937</v>
      </c>
      <c r="D957" t="s">
        <v>3795</v>
      </c>
      <c r="E957" t="s">
        <v>197</v>
      </c>
      <c r="F957" t="s">
        <v>3812</v>
      </c>
      <c r="G957" t="s">
        <v>820</v>
      </c>
      <c r="H957" t="s">
        <v>4938</v>
      </c>
      <c r="I957">
        <v>9</v>
      </c>
      <c r="J957" t="s">
        <v>5469</v>
      </c>
      <c r="K957">
        <v>1</v>
      </c>
      <c r="L957" t="s">
        <v>812</v>
      </c>
      <c r="M957" t="s">
        <v>568</v>
      </c>
      <c r="N957" t="s">
        <v>1484</v>
      </c>
      <c r="O957" t="s">
        <v>526</v>
      </c>
      <c r="P957" t="s">
        <v>8</v>
      </c>
      <c r="Q957" t="s">
        <v>4570</v>
      </c>
      <c r="R957" t="s">
        <v>4940</v>
      </c>
      <c r="S957" t="s">
        <v>195</v>
      </c>
      <c r="T957" t="s">
        <v>4570</v>
      </c>
      <c r="U957" t="s">
        <v>4570</v>
      </c>
      <c r="V957" t="s">
        <v>4951</v>
      </c>
      <c r="W957" t="s">
        <v>4496</v>
      </c>
      <c r="X957" t="s">
        <v>6220</v>
      </c>
      <c r="Y957" t="s">
        <v>6221</v>
      </c>
      <c r="Z957" t="s">
        <v>8</v>
      </c>
      <c r="AA957">
        <v>0</v>
      </c>
      <c r="AB957" t="s">
        <v>195</v>
      </c>
      <c r="AC957">
        <v>0</v>
      </c>
      <c r="AD957" t="s">
        <v>195</v>
      </c>
      <c r="AE957">
        <v>0</v>
      </c>
      <c r="AF957" t="s">
        <v>195</v>
      </c>
      <c r="AG957">
        <v>0</v>
      </c>
      <c r="AH957" t="s">
        <v>195</v>
      </c>
      <c r="AI957">
        <v>1</v>
      </c>
      <c r="AJ957" t="s">
        <v>9</v>
      </c>
      <c r="AK957">
        <v>196600000</v>
      </c>
      <c r="AL957">
        <v>196600000</v>
      </c>
      <c r="AM957" t="s">
        <v>5417</v>
      </c>
      <c r="AN957">
        <v>196600000</v>
      </c>
      <c r="AO957" t="s">
        <v>5011</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6222</v>
      </c>
      <c r="BM957" t="s">
        <v>4949</v>
      </c>
      <c r="BN957" t="s">
        <v>5439</v>
      </c>
      <c r="BO957" t="s">
        <v>4950</v>
      </c>
      <c r="BP957" s="440" t="str">
        <f t="shared" si="14"/>
        <v>WA.2378.EBA.962.301.H.521219</v>
      </c>
    </row>
    <row r="958" spans="1:68">
      <c r="A958" t="s">
        <v>4935</v>
      </c>
      <c r="B958" t="s">
        <v>4936</v>
      </c>
      <c r="C958" t="s">
        <v>4937</v>
      </c>
      <c r="D958" t="s">
        <v>3795</v>
      </c>
      <c r="E958" t="s">
        <v>197</v>
      </c>
      <c r="F958" t="s">
        <v>3812</v>
      </c>
      <c r="G958" t="s">
        <v>820</v>
      </c>
      <c r="H958" t="s">
        <v>4938</v>
      </c>
      <c r="I958">
        <v>9</v>
      </c>
      <c r="J958" t="s">
        <v>5469</v>
      </c>
      <c r="K958">
        <v>1</v>
      </c>
      <c r="L958" t="s">
        <v>812</v>
      </c>
      <c r="M958" t="s">
        <v>567</v>
      </c>
      <c r="N958" t="s">
        <v>56</v>
      </c>
      <c r="O958" t="s">
        <v>530</v>
      </c>
      <c r="P958" t="s">
        <v>8</v>
      </c>
      <c r="Q958" t="s">
        <v>4570</v>
      </c>
      <c r="R958" t="s">
        <v>4940</v>
      </c>
      <c r="S958" t="s">
        <v>195</v>
      </c>
      <c r="T958" t="s">
        <v>4570</v>
      </c>
      <c r="U958" t="s">
        <v>4570</v>
      </c>
      <c r="V958" t="s">
        <v>4496</v>
      </c>
      <c r="W958" t="s">
        <v>4570</v>
      </c>
      <c r="X958" t="s">
        <v>6223</v>
      </c>
      <c r="Y958" t="s">
        <v>6127</v>
      </c>
      <c r="Z958" t="s">
        <v>8</v>
      </c>
      <c r="AA958">
        <v>0</v>
      </c>
      <c r="AB958" t="s">
        <v>195</v>
      </c>
      <c r="AC958">
        <v>0</v>
      </c>
      <c r="AD958" t="s">
        <v>195</v>
      </c>
      <c r="AE958">
        <v>0</v>
      </c>
      <c r="AF958" t="s">
        <v>195</v>
      </c>
      <c r="AG958">
        <v>0</v>
      </c>
      <c r="AH958" t="s">
        <v>195</v>
      </c>
      <c r="AI958">
        <v>1</v>
      </c>
      <c r="AJ958" t="s">
        <v>9</v>
      </c>
      <c r="AK958">
        <v>266494000</v>
      </c>
      <c r="AL958">
        <v>266494000</v>
      </c>
      <c r="AM958" t="s">
        <v>5417</v>
      </c>
      <c r="AN958">
        <v>266494000</v>
      </c>
      <c r="AO958" t="s">
        <v>4943</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6128</v>
      </c>
      <c r="BM958" t="s">
        <v>4949</v>
      </c>
      <c r="BN958" t="s">
        <v>5444</v>
      </c>
      <c r="BO958" t="s">
        <v>4950</v>
      </c>
      <c r="BP958" s="440" t="str">
        <f t="shared" si="14"/>
        <v>WA.2378.EBA.962.301.G.521811</v>
      </c>
    </row>
    <row r="959" spans="1:68">
      <c r="A959" t="s">
        <v>5010</v>
      </c>
      <c r="B959" t="s">
        <v>4936</v>
      </c>
      <c r="C959" t="s">
        <v>4937</v>
      </c>
      <c r="D959" t="s">
        <v>3795</v>
      </c>
      <c r="E959" t="s">
        <v>197</v>
      </c>
      <c r="F959" t="s">
        <v>3812</v>
      </c>
      <c r="G959" t="s">
        <v>820</v>
      </c>
      <c r="H959" t="s">
        <v>4938</v>
      </c>
      <c r="I959">
        <v>9</v>
      </c>
      <c r="J959" t="s">
        <v>5469</v>
      </c>
      <c r="K959">
        <v>1</v>
      </c>
      <c r="L959" t="s">
        <v>812</v>
      </c>
      <c r="M959" t="s">
        <v>567</v>
      </c>
      <c r="N959" t="s">
        <v>56</v>
      </c>
      <c r="O959" t="s">
        <v>530</v>
      </c>
      <c r="P959" t="s">
        <v>8</v>
      </c>
      <c r="Q959" t="s">
        <v>4570</v>
      </c>
      <c r="R959" t="s">
        <v>4940</v>
      </c>
      <c r="S959" t="s">
        <v>195</v>
      </c>
      <c r="T959" t="s">
        <v>4570</v>
      </c>
      <c r="U959" t="s">
        <v>4570</v>
      </c>
      <c r="V959" t="s">
        <v>4496</v>
      </c>
      <c r="W959" t="s">
        <v>4570</v>
      </c>
      <c r="X959" t="s">
        <v>6223</v>
      </c>
      <c r="Y959" t="s">
        <v>6127</v>
      </c>
      <c r="Z959" t="s">
        <v>8</v>
      </c>
      <c r="AA959">
        <v>0</v>
      </c>
      <c r="AB959" t="s">
        <v>195</v>
      </c>
      <c r="AC959">
        <v>0</v>
      </c>
      <c r="AD959" t="s">
        <v>195</v>
      </c>
      <c r="AE959">
        <v>0</v>
      </c>
      <c r="AF959" t="s">
        <v>195</v>
      </c>
      <c r="AG959">
        <v>0</v>
      </c>
      <c r="AH959" t="s">
        <v>195</v>
      </c>
      <c r="AI959">
        <v>1</v>
      </c>
      <c r="AJ959" t="s">
        <v>9</v>
      </c>
      <c r="AK959">
        <v>266494000</v>
      </c>
      <c r="AL959">
        <v>266494000</v>
      </c>
      <c r="AM959" t="s">
        <v>5417</v>
      </c>
      <c r="AN959">
        <v>266494000</v>
      </c>
      <c r="AO959" t="s">
        <v>5011</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6128</v>
      </c>
      <c r="BM959" t="s">
        <v>4949</v>
      </c>
      <c r="BN959" t="s">
        <v>5444</v>
      </c>
      <c r="BO959" t="s">
        <v>4950</v>
      </c>
      <c r="BP959" s="440" t="str">
        <f t="shared" si="14"/>
        <v>WA.2378.EBA.962.301.G.521811</v>
      </c>
    </row>
    <row r="960" spans="1:68">
      <c r="A960" t="s">
        <v>4935</v>
      </c>
      <c r="B960" t="s">
        <v>4936</v>
      </c>
      <c r="C960" t="s">
        <v>4937</v>
      </c>
      <c r="D960" t="s">
        <v>3795</v>
      </c>
      <c r="E960" t="s">
        <v>197</v>
      </c>
      <c r="F960" t="s">
        <v>3812</v>
      </c>
      <c r="G960" t="s">
        <v>820</v>
      </c>
      <c r="H960" t="s">
        <v>4938</v>
      </c>
      <c r="I960">
        <v>9</v>
      </c>
      <c r="J960" t="s">
        <v>5469</v>
      </c>
      <c r="K960">
        <v>1</v>
      </c>
      <c r="L960" t="s">
        <v>812</v>
      </c>
      <c r="M960" t="s">
        <v>516</v>
      </c>
      <c r="N960" t="s">
        <v>152</v>
      </c>
      <c r="O960" t="s">
        <v>504</v>
      </c>
      <c r="P960" t="s">
        <v>8</v>
      </c>
      <c r="Q960" t="s">
        <v>4570</v>
      </c>
      <c r="R960" t="s">
        <v>4940</v>
      </c>
      <c r="S960" t="s">
        <v>195</v>
      </c>
      <c r="T960" t="s">
        <v>4570</v>
      </c>
      <c r="U960" t="s">
        <v>4570</v>
      </c>
      <c r="V960" t="s">
        <v>4496</v>
      </c>
      <c r="W960" t="s">
        <v>4570</v>
      </c>
      <c r="X960" t="s">
        <v>6224</v>
      </c>
      <c r="Y960" t="s">
        <v>4820</v>
      </c>
      <c r="Z960" t="s">
        <v>8</v>
      </c>
      <c r="AA960">
        <v>0</v>
      </c>
      <c r="AB960" t="s">
        <v>195</v>
      </c>
      <c r="AC960">
        <v>0</v>
      </c>
      <c r="AD960" t="s">
        <v>195</v>
      </c>
      <c r="AE960">
        <v>0</v>
      </c>
      <c r="AF960" t="s">
        <v>195</v>
      </c>
      <c r="AG960">
        <v>0</v>
      </c>
      <c r="AH960" t="s">
        <v>195</v>
      </c>
      <c r="AI960">
        <v>1</v>
      </c>
      <c r="AJ960" t="s">
        <v>9</v>
      </c>
      <c r="AK960">
        <v>515818000</v>
      </c>
      <c r="AL960">
        <v>515818000</v>
      </c>
      <c r="AM960" t="s">
        <v>5417</v>
      </c>
      <c r="AN960">
        <v>515818000</v>
      </c>
      <c r="AO960" t="s">
        <v>4943</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6068</v>
      </c>
      <c r="BM960" t="s">
        <v>4949</v>
      </c>
      <c r="BN960" t="s">
        <v>5509</v>
      </c>
      <c r="BO960" t="s">
        <v>4950</v>
      </c>
      <c r="BP960" s="440" t="str">
        <f t="shared" si="14"/>
        <v>WA.2378.EBA.962.301.E.524113</v>
      </c>
    </row>
    <row r="961" spans="1:68">
      <c r="A961" t="s">
        <v>5010</v>
      </c>
      <c r="B961" t="s">
        <v>4936</v>
      </c>
      <c r="C961" t="s">
        <v>4937</v>
      </c>
      <c r="D961" t="s">
        <v>3795</v>
      </c>
      <c r="E961" t="s">
        <v>197</v>
      </c>
      <c r="F961" t="s">
        <v>3812</v>
      </c>
      <c r="G961" t="s">
        <v>820</v>
      </c>
      <c r="H961" t="s">
        <v>4938</v>
      </c>
      <c r="I961">
        <v>9</v>
      </c>
      <c r="J961" t="s">
        <v>5469</v>
      </c>
      <c r="K961">
        <v>1</v>
      </c>
      <c r="L961" t="s">
        <v>812</v>
      </c>
      <c r="M961" t="s">
        <v>516</v>
      </c>
      <c r="N961" t="s">
        <v>152</v>
      </c>
      <c r="O961" t="s">
        <v>504</v>
      </c>
      <c r="P961" t="s">
        <v>8</v>
      </c>
      <c r="Q961" t="s">
        <v>4570</v>
      </c>
      <c r="R961" t="s">
        <v>4940</v>
      </c>
      <c r="S961" t="s">
        <v>195</v>
      </c>
      <c r="T961" t="s">
        <v>4570</v>
      </c>
      <c r="U961" t="s">
        <v>4570</v>
      </c>
      <c r="V961" t="s">
        <v>4496</v>
      </c>
      <c r="W961" t="s">
        <v>4570</v>
      </c>
      <c r="X961" t="s">
        <v>6224</v>
      </c>
      <c r="Y961" t="s">
        <v>4820</v>
      </c>
      <c r="Z961" t="s">
        <v>8</v>
      </c>
      <c r="AA961">
        <v>0</v>
      </c>
      <c r="AB961" t="s">
        <v>195</v>
      </c>
      <c r="AC961">
        <v>0</v>
      </c>
      <c r="AD961" t="s">
        <v>195</v>
      </c>
      <c r="AE961">
        <v>0</v>
      </c>
      <c r="AF961" t="s">
        <v>195</v>
      </c>
      <c r="AG961">
        <v>0</v>
      </c>
      <c r="AH961" t="s">
        <v>195</v>
      </c>
      <c r="AI961">
        <v>1</v>
      </c>
      <c r="AJ961" t="s">
        <v>9</v>
      </c>
      <c r="AK961">
        <v>515818000</v>
      </c>
      <c r="AL961">
        <v>515818000</v>
      </c>
      <c r="AM961" t="s">
        <v>5417</v>
      </c>
      <c r="AN961">
        <v>515818000</v>
      </c>
      <c r="AO961" t="s">
        <v>5011</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6068</v>
      </c>
      <c r="BM961" t="s">
        <v>4949</v>
      </c>
      <c r="BN961" t="s">
        <v>5509</v>
      </c>
      <c r="BO961" t="s">
        <v>4950</v>
      </c>
      <c r="BP961" s="440" t="str">
        <f t="shared" si="14"/>
        <v>WA.2378.EBA.962.301.E.524113</v>
      </c>
    </row>
    <row r="962" spans="1:68">
      <c r="A962" t="s">
        <v>4935</v>
      </c>
      <c r="B962" t="s">
        <v>4936</v>
      </c>
      <c r="C962" t="s">
        <v>4937</v>
      </c>
      <c r="D962" t="s">
        <v>3795</v>
      </c>
      <c r="E962" t="s">
        <v>197</v>
      </c>
      <c r="F962" t="s">
        <v>3812</v>
      </c>
      <c r="G962" t="s">
        <v>820</v>
      </c>
      <c r="H962" t="s">
        <v>4938</v>
      </c>
      <c r="I962">
        <v>9</v>
      </c>
      <c r="J962" t="s">
        <v>5469</v>
      </c>
      <c r="K962">
        <v>1</v>
      </c>
      <c r="L962" t="s">
        <v>812</v>
      </c>
      <c r="M962" t="s">
        <v>568</v>
      </c>
      <c r="N962" t="s">
        <v>1484</v>
      </c>
      <c r="O962" t="s">
        <v>553</v>
      </c>
      <c r="P962" t="s">
        <v>8</v>
      </c>
      <c r="Q962" t="s">
        <v>4570</v>
      </c>
      <c r="R962" t="s">
        <v>4940</v>
      </c>
      <c r="S962" t="s">
        <v>195</v>
      </c>
      <c r="T962" t="s">
        <v>4570</v>
      </c>
      <c r="U962" t="s">
        <v>4570</v>
      </c>
      <c r="V962" t="s">
        <v>4496</v>
      </c>
      <c r="W962" t="s">
        <v>4570</v>
      </c>
      <c r="X962" t="s">
        <v>6225</v>
      </c>
      <c r="Y962" t="s">
        <v>6226</v>
      </c>
      <c r="Z962" t="s">
        <v>8</v>
      </c>
      <c r="AA962">
        <v>0</v>
      </c>
      <c r="AB962" t="s">
        <v>195</v>
      </c>
      <c r="AC962">
        <v>0</v>
      </c>
      <c r="AD962" t="s">
        <v>195</v>
      </c>
      <c r="AE962">
        <v>0</v>
      </c>
      <c r="AF962" t="s">
        <v>195</v>
      </c>
      <c r="AG962">
        <v>0</v>
      </c>
      <c r="AH962" t="s">
        <v>195</v>
      </c>
      <c r="AI962">
        <v>2</v>
      </c>
      <c r="AJ962" t="s">
        <v>9</v>
      </c>
      <c r="AK962">
        <v>40000000</v>
      </c>
      <c r="AL962">
        <v>80000000</v>
      </c>
      <c r="AM962" t="s">
        <v>5417</v>
      </c>
      <c r="AN962">
        <v>80000000</v>
      </c>
      <c r="AO962" t="s">
        <v>4943</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6227</v>
      </c>
      <c r="BM962" t="s">
        <v>4949</v>
      </c>
      <c r="BN962" t="s">
        <v>95</v>
      </c>
      <c r="BO962" t="s">
        <v>4950</v>
      </c>
      <c r="BP962" s="440" t="str">
        <f t="shared" ref="BP962:BP1025" si="15">_xlfn.TEXTJOIN(".",TRUE,D962,E962,F962,J962,L962,M962,O962)</f>
        <v>WA.2378.EBA.962.301.H.522141</v>
      </c>
    </row>
    <row r="963" spans="1:68">
      <c r="A963" t="s">
        <v>4935</v>
      </c>
      <c r="B963" t="s">
        <v>4936</v>
      </c>
      <c r="C963" t="s">
        <v>4937</v>
      </c>
      <c r="D963" t="s">
        <v>3795</v>
      </c>
      <c r="E963" t="s">
        <v>197</v>
      </c>
      <c r="F963" t="s">
        <v>3812</v>
      </c>
      <c r="G963" t="s">
        <v>820</v>
      </c>
      <c r="H963" t="s">
        <v>4938</v>
      </c>
      <c r="I963">
        <v>9</v>
      </c>
      <c r="J963" t="s">
        <v>5469</v>
      </c>
      <c r="K963">
        <v>1</v>
      </c>
      <c r="L963" t="s">
        <v>812</v>
      </c>
      <c r="M963" t="s">
        <v>568</v>
      </c>
      <c r="N963" t="s">
        <v>1484</v>
      </c>
      <c r="O963" t="s">
        <v>553</v>
      </c>
      <c r="P963" t="s">
        <v>8</v>
      </c>
      <c r="Q963" t="s">
        <v>4570</v>
      </c>
      <c r="R963" t="s">
        <v>4940</v>
      </c>
      <c r="S963" t="s">
        <v>195</v>
      </c>
      <c r="T963" t="s">
        <v>4570</v>
      </c>
      <c r="U963" t="s">
        <v>4570</v>
      </c>
      <c r="V963" t="s">
        <v>4951</v>
      </c>
      <c r="W963" t="s">
        <v>4496</v>
      </c>
      <c r="X963" t="s">
        <v>6228</v>
      </c>
      <c r="Y963" t="s">
        <v>6229</v>
      </c>
      <c r="Z963" t="s">
        <v>8</v>
      </c>
      <c r="AA963">
        <v>0</v>
      </c>
      <c r="AB963" t="s">
        <v>195</v>
      </c>
      <c r="AC963">
        <v>0</v>
      </c>
      <c r="AD963" t="s">
        <v>195</v>
      </c>
      <c r="AE963">
        <v>0</v>
      </c>
      <c r="AF963" t="s">
        <v>195</v>
      </c>
      <c r="AG963">
        <v>0</v>
      </c>
      <c r="AH963" t="s">
        <v>195</v>
      </c>
      <c r="AI963">
        <v>2</v>
      </c>
      <c r="AJ963" t="s">
        <v>9</v>
      </c>
      <c r="AK963">
        <v>10000000</v>
      </c>
      <c r="AL963">
        <v>20000000</v>
      </c>
      <c r="AM963" t="s">
        <v>5417</v>
      </c>
      <c r="AN963">
        <v>20000000</v>
      </c>
      <c r="AO963" t="s">
        <v>4943</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6230</v>
      </c>
      <c r="BM963" t="s">
        <v>4949</v>
      </c>
      <c r="BN963" t="s">
        <v>95</v>
      </c>
      <c r="BO963" t="s">
        <v>4950</v>
      </c>
      <c r="BP963" s="440" t="str">
        <f t="shared" si="15"/>
        <v>WA.2378.EBA.962.301.H.522141</v>
      </c>
    </row>
    <row r="964" spans="1:68">
      <c r="A964" t="s">
        <v>4935</v>
      </c>
      <c r="B964" t="s">
        <v>4936</v>
      </c>
      <c r="C964" t="s">
        <v>4937</v>
      </c>
      <c r="D964" t="s">
        <v>3795</v>
      </c>
      <c r="E964" t="s">
        <v>197</v>
      </c>
      <c r="F964" t="s">
        <v>3812</v>
      </c>
      <c r="G964" t="s">
        <v>820</v>
      </c>
      <c r="H964" t="s">
        <v>4938</v>
      </c>
      <c r="I964">
        <v>9</v>
      </c>
      <c r="J964" t="s">
        <v>5469</v>
      </c>
      <c r="K964">
        <v>1</v>
      </c>
      <c r="L964" t="s">
        <v>812</v>
      </c>
      <c r="M964" t="s">
        <v>568</v>
      </c>
      <c r="N964" t="s">
        <v>1484</v>
      </c>
      <c r="O964" t="s">
        <v>553</v>
      </c>
      <c r="P964" t="s">
        <v>8</v>
      </c>
      <c r="Q964" t="s">
        <v>4570</v>
      </c>
      <c r="R964" t="s">
        <v>4940</v>
      </c>
      <c r="S964" t="s">
        <v>195</v>
      </c>
      <c r="T964" t="s">
        <v>4570</v>
      </c>
      <c r="U964" t="s">
        <v>4570</v>
      </c>
      <c r="V964" t="s">
        <v>5001</v>
      </c>
      <c r="W964" t="s">
        <v>4951</v>
      </c>
      <c r="X964" t="s">
        <v>6231</v>
      </c>
      <c r="Y964" t="s">
        <v>6232</v>
      </c>
      <c r="Z964" t="s">
        <v>8</v>
      </c>
      <c r="AA964">
        <v>0</v>
      </c>
      <c r="AB964" t="s">
        <v>195</v>
      </c>
      <c r="AC964">
        <v>0</v>
      </c>
      <c r="AD964" t="s">
        <v>195</v>
      </c>
      <c r="AE964">
        <v>0</v>
      </c>
      <c r="AF964" t="s">
        <v>195</v>
      </c>
      <c r="AG964">
        <v>0</v>
      </c>
      <c r="AH964" t="s">
        <v>195</v>
      </c>
      <c r="AI964">
        <v>2</v>
      </c>
      <c r="AJ964" t="s">
        <v>9</v>
      </c>
      <c r="AK964">
        <v>10000000</v>
      </c>
      <c r="AL964">
        <v>20000000</v>
      </c>
      <c r="AM964" t="s">
        <v>5417</v>
      </c>
      <c r="AN964">
        <v>20000000</v>
      </c>
      <c r="AO964" t="s">
        <v>4943</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6233</v>
      </c>
      <c r="BM964" t="s">
        <v>4949</v>
      </c>
      <c r="BN964" t="s">
        <v>95</v>
      </c>
      <c r="BO964" t="s">
        <v>4950</v>
      </c>
      <c r="BP964" s="440" t="str">
        <f t="shared" si="15"/>
        <v>WA.2378.EBA.962.301.H.522141</v>
      </c>
    </row>
    <row r="965" spans="1:68">
      <c r="A965" t="s">
        <v>5010</v>
      </c>
      <c r="B965" t="s">
        <v>4936</v>
      </c>
      <c r="C965" t="s">
        <v>4937</v>
      </c>
      <c r="D965" t="s">
        <v>3795</v>
      </c>
      <c r="E965" t="s">
        <v>197</v>
      </c>
      <c r="F965" t="s">
        <v>3812</v>
      </c>
      <c r="G965" t="s">
        <v>820</v>
      </c>
      <c r="H965" t="s">
        <v>4938</v>
      </c>
      <c r="I965">
        <v>9</v>
      </c>
      <c r="J965" t="s">
        <v>5469</v>
      </c>
      <c r="K965">
        <v>1</v>
      </c>
      <c r="L965" t="s">
        <v>812</v>
      </c>
      <c r="M965" t="s">
        <v>568</v>
      </c>
      <c r="N965" t="s">
        <v>1484</v>
      </c>
      <c r="O965" t="s">
        <v>553</v>
      </c>
      <c r="P965" t="s">
        <v>8</v>
      </c>
      <c r="Q965" t="s">
        <v>4570</v>
      </c>
      <c r="R965" t="s">
        <v>4940</v>
      </c>
      <c r="S965" t="s">
        <v>195</v>
      </c>
      <c r="T965" t="s">
        <v>4570</v>
      </c>
      <c r="U965" t="s">
        <v>4570</v>
      </c>
      <c r="V965" t="s">
        <v>4496</v>
      </c>
      <c r="W965" t="s">
        <v>4570</v>
      </c>
      <c r="X965" t="s">
        <v>6225</v>
      </c>
      <c r="Y965" t="s">
        <v>6226</v>
      </c>
      <c r="Z965" t="s">
        <v>8</v>
      </c>
      <c r="AA965">
        <v>0</v>
      </c>
      <c r="AB965" t="s">
        <v>195</v>
      </c>
      <c r="AC965">
        <v>0</v>
      </c>
      <c r="AD965" t="s">
        <v>195</v>
      </c>
      <c r="AE965">
        <v>0</v>
      </c>
      <c r="AF965" t="s">
        <v>195</v>
      </c>
      <c r="AG965">
        <v>0</v>
      </c>
      <c r="AH965" t="s">
        <v>195</v>
      </c>
      <c r="AI965">
        <v>2</v>
      </c>
      <c r="AJ965" t="s">
        <v>9</v>
      </c>
      <c r="AK965">
        <v>40000000</v>
      </c>
      <c r="AL965">
        <v>80000000</v>
      </c>
      <c r="AM965" t="s">
        <v>5417</v>
      </c>
      <c r="AN965">
        <v>80000000</v>
      </c>
      <c r="AO965" t="s">
        <v>5011</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6227</v>
      </c>
      <c r="BM965" t="s">
        <v>4949</v>
      </c>
      <c r="BN965" t="s">
        <v>95</v>
      </c>
      <c r="BO965" t="s">
        <v>4950</v>
      </c>
      <c r="BP965" s="440" t="str">
        <f t="shared" si="15"/>
        <v>WA.2378.EBA.962.301.H.522141</v>
      </c>
    </row>
    <row r="966" spans="1:68">
      <c r="A966" t="s">
        <v>5010</v>
      </c>
      <c r="B966" t="s">
        <v>4936</v>
      </c>
      <c r="C966" t="s">
        <v>4937</v>
      </c>
      <c r="D966" t="s">
        <v>3795</v>
      </c>
      <c r="E966" t="s">
        <v>197</v>
      </c>
      <c r="F966" t="s">
        <v>3812</v>
      </c>
      <c r="G966" t="s">
        <v>820</v>
      </c>
      <c r="H966" t="s">
        <v>4938</v>
      </c>
      <c r="I966">
        <v>9</v>
      </c>
      <c r="J966" t="s">
        <v>5469</v>
      </c>
      <c r="K966">
        <v>1</v>
      </c>
      <c r="L966" t="s">
        <v>812</v>
      </c>
      <c r="M966" t="s">
        <v>568</v>
      </c>
      <c r="N966" t="s">
        <v>1484</v>
      </c>
      <c r="O966" t="s">
        <v>553</v>
      </c>
      <c r="P966" t="s">
        <v>8</v>
      </c>
      <c r="Q966" t="s">
        <v>4570</v>
      </c>
      <c r="R966" t="s">
        <v>4940</v>
      </c>
      <c r="S966" t="s">
        <v>195</v>
      </c>
      <c r="T966" t="s">
        <v>4570</v>
      </c>
      <c r="U966" t="s">
        <v>4570</v>
      </c>
      <c r="V966" t="s">
        <v>4951</v>
      </c>
      <c r="W966" t="s">
        <v>4496</v>
      </c>
      <c r="X966" t="s">
        <v>6228</v>
      </c>
      <c r="Y966" t="s">
        <v>6229</v>
      </c>
      <c r="Z966" t="s">
        <v>8</v>
      </c>
      <c r="AA966">
        <v>0</v>
      </c>
      <c r="AB966" t="s">
        <v>195</v>
      </c>
      <c r="AC966">
        <v>0</v>
      </c>
      <c r="AD966" t="s">
        <v>195</v>
      </c>
      <c r="AE966">
        <v>0</v>
      </c>
      <c r="AF966" t="s">
        <v>195</v>
      </c>
      <c r="AG966">
        <v>0</v>
      </c>
      <c r="AH966" t="s">
        <v>195</v>
      </c>
      <c r="AI966">
        <v>2</v>
      </c>
      <c r="AJ966" t="s">
        <v>9</v>
      </c>
      <c r="AK966">
        <v>10000000</v>
      </c>
      <c r="AL966">
        <v>20000000</v>
      </c>
      <c r="AM966" t="s">
        <v>5417</v>
      </c>
      <c r="AN966">
        <v>20000000</v>
      </c>
      <c r="AO966" t="s">
        <v>5011</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6230</v>
      </c>
      <c r="BM966" t="s">
        <v>4949</v>
      </c>
      <c r="BN966" t="s">
        <v>95</v>
      </c>
      <c r="BO966" t="s">
        <v>4950</v>
      </c>
      <c r="BP966" s="440" t="str">
        <f t="shared" si="15"/>
        <v>WA.2378.EBA.962.301.H.522141</v>
      </c>
    </row>
    <row r="967" spans="1:68">
      <c r="A967" t="s">
        <v>5010</v>
      </c>
      <c r="B967" t="s">
        <v>4936</v>
      </c>
      <c r="C967" t="s">
        <v>4937</v>
      </c>
      <c r="D967" t="s">
        <v>3795</v>
      </c>
      <c r="E967" t="s">
        <v>197</v>
      </c>
      <c r="F967" t="s">
        <v>3812</v>
      </c>
      <c r="G967" t="s">
        <v>820</v>
      </c>
      <c r="H967" t="s">
        <v>4938</v>
      </c>
      <c r="I967">
        <v>9</v>
      </c>
      <c r="J967" t="s">
        <v>5469</v>
      </c>
      <c r="K967">
        <v>1</v>
      </c>
      <c r="L967" t="s">
        <v>812</v>
      </c>
      <c r="M967" t="s">
        <v>568</v>
      </c>
      <c r="N967" t="s">
        <v>1484</v>
      </c>
      <c r="O967" t="s">
        <v>553</v>
      </c>
      <c r="P967" t="s">
        <v>8</v>
      </c>
      <c r="Q967" t="s">
        <v>4570</v>
      </c>
      <c r="R967" t="s">
        <v>4940</v>
      </c>
      <c r="S967" t="s">
        <v>195</v>
      </c>
      <c r="T967" t="s">
        <v>4570</v>
      </c>
      <c r="U967" t="s">
        <v>4570</v>
      </c>
      <c r="V967" t="s">
        <v>5001</v>
      </c>
      <c r="W967" t="s">
        <v>4951</v>
      </c>
      <c r="X967" t="s">
        <v>6231</v>
      </c>
      <c r="Y967" t="s">
        <v>6232</v>
      </c>
      <c r="Z967" t="s">
        <v>8</v>
      </c>
      <c r="AA967">
        <v>0</v>
      </c>
      <c r="AB967" t="s">
        <v>195</v>
      </c>
      <c r="AC967">
        <v>0</v>
      </c>
      <c r="AD967" t="s">
        <v>195</v>
      </c>
      <c r="AE967">
        <v>0</v>
      </c>
      <c r="AF967" t="s">
        <v>195</v>
      </c>
      <c r="AG967">
        <v>0</v>
      </c>
      <c r="AH967" t="s">
        <v>195</v>
      </c>
      <c r="AI967">
        <v>2</v>
      </c>
      <c r="AJ967" t="s">
        <v>9</v>
      </c>
      <c r="AK967">
        <v>10000000</v>
      </c>
      <c r="AL967">
        <v>20000000</v>
      </c>
      <c r="AM967" t="s">
        <v>5417</v>
      </c>
      <c r="AN967">
        <v>20000000</v>
      </c>
      <c r="AO967" t="s">
        <v>5011</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6233</v>
      </c>
      <c r="BM967" t="s">
        <v>4949</v>
      </c>
      <c r="BN967" t="s">
        <v>95</v>
      </c>
      <c r="BO967" t="s">
        <v>4950</v>
      </c>
      <c r="BP967" s="440" t="str">
        <f t="shared" si="15"/>
        <v>WA.2378.EBA.962.301.H.522141</v>
      </c>
    </row>
    <row r="968" spans="1:68">
      <c r="A968" t="s">
        <v>4935</v>
      </c>
      <c r="B968" t="s">
        <v>4936</v>
      </c>
      <c r="C968" t="s">
        <v>4937</v>
      </c>
      <c r="D968" t="s">
        <v>3770</v>
      </c>
      <c r="E968" t="s">
        <v>194</v>
      </c>
      <c r="F968" t="s">
        <v>3772</v>
      </c>
      <c r="G968" t="s">
        <v>3</v>
      </c>
      <c r="H968" t="s">
        <v>4938</v>
      </c>
      <c r="I968">
        <v>4</v>
      </c>
      <c r="J968" t="s">
        <v>501</v>
      </c>
      <c r="K968">
        <v>4</v>
      </c>
      <c r="L968" t="s">
        <v>502</v>
      </c>
      <c r="M968" t="s">
        <v>511</v>
      </c>
      <c r="N968" t="s">
        <v>20</v>
      </c>
      <c r="O968" t="s">
        <v>512</v>
      </c>
      <c r="P968" t="s">
        <v>8</v>
      </c>
      <c r="Q968" t="s">
        <v>4570</v>
      </c>
      <c r="R968" t="s">
        <v>4940</v>
      </c>
      <c r="S968" t="s">
        <v>195</v>
      </c>
      <c r="T968" t="s">
        <v>4570</v>
      </c>
      <c r="U968" t="s">
        <v>4570</v>
      </c>
      <c r="V968" t="s">
        <v>4496</v>
      </c>
      <c r="W968" t="s">
        <v>4570</v>
      </c>
      <c r="X968" t="s">
        <v>6234</v>
      </c>
      <c r="Y968" t="s">
        <v>6235</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4943</v>
      </c>
      <c r="AP968">
        <v>0</v>
      </c>
      <c r="AQ968">
        <v>181050</v>
      </c>
      <c r="AR968">
        <v>63910</v>
      </c>
      <c r="AS968">
        <v>395888</v>
      </c>
      <c r="AT968">
        <v>564010</v>
      </c>
      <c r="AU968">
        <v>103188</v>
      </c>
      <c r="AV968">
        <v>50000</v>
      </c>
      <c r="AW968">
        <v>50000</v>
      </c>
      <c r="AX968">
        <v>50000</v>
      </c>
      <c r="AY968">
        <v>28129</v>
      </c>
      <c r="AZ968">
        <v>13825</v>
      </c>
      <c r="BA968">
        <v>1500000</v>
      </c>
      <c r="BB968" t="s">
        <v>3771</v>
      </c>
      <c r="BC968" t="s">
        <v>6196</v>
      </c>
      <c r="BD968" t="s">
        <v>6197</v>
      </c>
      <c r="BE968" t="s">
        <v>6198</v>
      </c>
      <c r="BF968" t="s">
        <v>6199</v>
      </c>
      <c r="BG968" t="s">
        <v>6236</v>
      </c>
      <c r="BH968" t="s">
        <v>5764</v>
      </c>
      <c r="BI968" t="s">
        <v>195</v>
      </c>
      <c r="BJ968" t="s">
        <v>195</v>
      </c>
      <c r="BK968" t="s">
        <v>3821</v>
      </c>
      <c r="BL968" t="s">
        <v>6237</v>
      </c>
      <c r="BM968" t="s">
        <v>4949</v>
      </c>
      <c r="BN968" t="s">
        <v>5439</v>
      </c>
      <c r="BO968" t="s">
        <v>5620</v>
      </c>
      <c r="BP968" s="440" t="str">
        <f t="shared" si="15"/>
        <v>DL.2375.AFA.001.051.D.521241</v>
      </c>
    </row>
    <row r="969" spans="1:68">
      <c r="A969" t="s">
        <v>4935</v>
      </c>
      <c r="B969" t="s">
        <v>4936</v>
      </c>
      <c r="C969" t="s">
        <v>4937</v>
      </c>
      <c r="D969" t="s">
        <v>3770</v>
      </c>
      <c r="E969" t="s">
        <v>194</v>
      </c>
      <c r="F969" t="s">
        <v>3772</v>
      </c>
      <c r="G969" t="s">
        <v>3</v>
      </c>
      <c r="H969" t="s">
        <v>4938</v>
      </c>
      <c r="I969">
        <v>4</v>
      </c>
      <c r="J969" t="s">
        <v>501</v>
      </c>
      <c r="K969">
        <v>4</v>
      </c>
      <c r="L969" t="s">
        <v>517</v>
      </c>
      <c r="M969" t="s">
        <v>508</v>
      </c>
      <c r="N969" t="s">
        <v>29</v>
      </c>
      <c r="O969" t="s">
        <v>512</v>
      </c>
      <c r="P969" t="s">
        <v>8</v>
      </c>
      <c r="Q969" t="s">
        <v>4570</v>
      </c>
      <c r="R969" t="s">
        <v>4940</v>
      </c>
      <c r="S969" t="s">
        <v>195</v>
      </c>
      <c r="T969" t="s">
        <v>4570</v>
      </c>
      <c r="U969" t="s">
        <v>4570</v>
      </c>
      <c r="V969" t="s">
        <v>4496</v>
      </c>
      <c r="W969" t="s">
        <v>4570</v>
      </c>
      <c r="X969" t="s">
        <v>6238</v>
      </c>
      <c r="Y969" t="s">
        <v>6239</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4943</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6196</v>
      </c>
      <c r="BD969" t="s">
        <v>6197</v>
      </c>
      <c r="BE969" t="s">
        <v>6198</v>
      </c>
      <c r="BF969" t="s">
        <v>6204</v>
      </c>
      <c r="BG969" t="s">
        <v>6240</v>
      </c>
      <c r="BH969" t="s">
        <v>5764</v>
      </c>
      <c r="BI969" t="s">
        <v>195</v>
      </c>
      <c r="BJ969" t="s">
        <v>195</v>
      </c>
      <c r="BK969" t="s">
        <v>3821</v>
      </c>
      <c r="BL969" t="s">
        <v>6241</v>
      </c>
      <c r="BM969" t="s">
        <v>4949</v>
      </c>
      <c r="BN969" t="s">
        <v>5439</v>
      </c>
      <c r="BO969" t="s">
        <v>5620</v>
      </c>
      <c r="BP969" s="440" t="str">
        <f t="shared" si="15"/>
        <v>DL.2375.AFA.001.052.B.521241</v>
      </c>
    </row>
    <row r="970" spans="1:68">
      <c r="A970" t="s">
        <v>4935</v>
      </c>
      <c r="B970" t="s">
        <v>4936</v>
      </c>
      <c r="C970" t="s">
        <v>4937</v>
      </c>
      <c r="D970" t="s">
        <v>3770</v>
      </c>
      <c r="E970" t="s">
        <v>194</v>
      </c>
      <c r="F970" t="s">
        <v>3772</v>
      </c>
      <c r="G970" t="s">
        <v>3</v>
      </c>
      <c r="H970" t="s">
        <v>4938</v>
      </c>
      <c r="I970">
        <v>4</v>
      </c>
      <c r="J970" t="s">
        <v>501</v>
      </c>
      <c r="K970">
        <v>4</v>
      </c>
      <c r="L970" t="s">
        <v>519</v>
      </c>
      <c r="M970" t="s">
        <v>8</v>
      </c>
      <c r="N970" t="s">
        <v>37</v>
      </c>
      <c r="O970" t="s">
        <v>512</v>
      </c>
      <c r="P970" t="s">
        <v>8</v>
      </c>
      <c r="Q970" t="s">
        <v>4570</v>
      </c>
      <c r="R970" t="s">
        <v>4940</v>
      </c>
      <c r="S970" t="s">
        <v>195</v>
      </c>
      <c r="T970" t="s">
        <v>4570</v>
      </c>
      <c r="U970" t="s">
        <v>4570</v>
      </c>
      <c r="V970" t="s">
        <v>4496</v>
      </c>
      <c r="W970" t="s">
        <v>4570</v>
      </c>
      <c r="X970" t="s">
        <v>6242</v>
      </c>
      <c r="Y970" t="s">
        <v>6243</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4943</v>
      </c>
      <c r="AP970">
        <v>0</v>
      </c>
      <c r="AQ970">
        <v>78098</v>
      </c>
      <c r="AR970">
        <v>606108</v>
      </c>
      <c r="AS970">
        <v>685839</v>
      </c>
      <c r="AT970">
        <v>430000</v>
      </c>
      <c r="AU970">
        <v>891503</v>
      </c>
      <c r="AV970">
        <v>862440</v>
      </c>
      <c r="AW970">
        <v>894769</v>
      </c>
      <c r="AX970">
        <v>871669</v>
      </c>
      <c r="AY970">
        <v>873493</v>
      </c>
      <c r="AZ970">
        <v>256081</v>
      </c>
      <c r="BA970">
        <v>6450000</v>
      </c>
      <c r="BB970" t="s">
        <v>3771</v>
      </c>
      <c r="BC970" t="s">
        <v>6196</v>
      </c>
      <c r="BD970" t="s">
        <v>6197</v>
      </c>
      <c r="BE970" t="s">
        <v>6198</v>
      </c>
      <c r="BF970" t="s">
        <v>6209</v>
      </c>
      <c r="BG970" t="s">
        <v>6244</v>
      </c>
      <c r="BH970" t="s">
        <v>5764</v>
      </c>
      <c r="BI970" t="s">
        <v>195</v>
      </c>
      <c r="BJ970" t="s">
        <v>195</v>
      </c>
      <c r="BK970" t="s">
        <v>3821</v>
      </c>
      <c r="BL970" t="s">
        <v>6245</v>
      </c>
      <c r="BM970" t="s">
        <v>4949</v>
      </c>
      <c r="BN970" t="s">
        <v>5439</v>
      </c>
      <c r="BO970" t="s">
        <v>5620</v>
      </c>
      <c r="BP970" s="440" t="str">
        <f t="shared" si="15"/>
        <v>DL.2375.AFA.001.053.A.521241</v>
      </c>
    </row>
    <row r="971" spans="1:68">
      <c r="A971" t="s">
        <v>4935</v>
      </c>
      <c r="B971" t="s">
        <v>4936</v>
      </c>
      <c r="C971" t="s">
        <v>4937</v>
      </c>
      <c r="D971" t="s">
        <v>3770</v>
      </c>
      <c r="E971" t="s">
        <v>194</v>
      </c>
      <c r="F971" t="s">
        <v>3772</v>
      </c>
      <c r="G971" t="s">
        <v>3</v>
      </c>
      <c r="H971" t="s">
        <v>4938</v>
      </c>
      <c r="I971">
        <v>4</v>
      </c>
      <c r="J971" t="s">
        <v>501</v>
      </c>
      <c r="K971">
        <v>4</v>
      </c>
      <c r="L971" t="s">
        <v>520</v>
      </c>
      <c r="M971" t="s">
        <v>8</v>
      </c>
      <c r="N971" t="s">
        <v>39</v>
      </c>
      <c r="O971" t="s">
        <v>512</v>
      </c>
      <c r="P971" t="s">
        <v>8</v>
      </c>
      <c r="Q971" t="s">
        <v>4570</v>
      </c>
      <c r="R971" t="s">
        <v>4940</v>
      </c>
      <c r="S971" t="s">
        <v>195</v>
      </c>
      <c r="T971" t="s">
        <v>4570</v>
      </c>
      <c r="U971" t="s">
        <v>4570</v>
      </c>
      <c r="V971" t="s">
        <v>4496</v>
      </c>
      <c r="W971" t="s">
        <v>4570</v>
      </c>
      <c r="X971" t="s">
        <v>6246</v>
      </c>
      <c r="Y971" t="s">
        <v>6247</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4943</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6196</v>
      </c>
      <c r="BD971" t="s">
        <v>6197</v>
      </c>
      <c r="BE971" t="s">
        <v>6198</v>
      </c>
      <c r="BF971" t="s">
        <v>6214</v>
      </c>
      <c r="BG971" t="s">
        <v>6248</v>
      </c>
      <c r="BH971" t="s">
        <v>5764</v>
      </c>
      <c r="BI971" t="s">
        <v>195</v>
      </c>
      <c r="BJ971" t="s">
        <v>195</v>
      </c>
      <c r="BK971" t="s">
        <v>3821</v>
      </c>
      <c r="BL971" t="s">
        <v>6249</v>
      </c>
      <c r="BM971" t="s">
        <v>4949</v>
      </c>
      <c r="BN971" t="s">
        <v>5439</v>
      </c>
      <c r="BO971" t="s">
        <v>5620</v>
      </c>
      <c r="BP971" s="440" t="str">
        <f t="shared" si="15"/>
        <v>DL.2375.AFA.001.054.A.521241</v>
      </c>
    </row>
    <row r="972" spans="1:68">
      <c r="A972" t="s">
        <v>5010</v>
      </c>
      <c r="B972" t="s">
        <v>4936</v>
      </c>
      <c r="C972" t="s">
        <v>4937</v>
      </c>
      <c r="D972" t="s">
        <v>3770</v>
      </c>
      <c r="E972" t="s">
        <v>194</v>
      </c>
      <c r="F972" t="s">
        <v>3772</v>
      </c>
      <c r="G972" t="s">
        <v>3</v>
      </c>
      <c r="H972" t="s">
        <v>4938</v>
      </c>
      <c r="I972">
        <v>4</v>
      </c>
      <c r="J972" t="s">
        <v>501</v>
      </c>
      <c r="K972">
        <v>4</v>
      </c>
      <c r="L972" t="s">
        <v>502</v>
      </c>
      <c r="M972" t="s">
        <v>511</v>
      </c>
      <c r="N972" t="s">
        <v>20</v>
      </c>
      <c r="O972" t="s">
        <v>512</v>
      </c>
      <c r="P972" t="s">
        <v>8</v>
      </c>
      <c r="Q972" t="s">
        <v>4570</v>
      </c>
      <c r="R972" t="s">
        <v>4940</v>
      </c>
      <c r="S972" t="s">
        <v>195</v>
      </c>
      <c r="T972" t="s">
        <v>4570</v>
      </c>
      <c r="U972" t="s">
        <v>4570</v>
      </c>
      <c r="V972" t="s">
        <v>4496</v>
      </c>
      <c r="W972" t="s">
        <v>4570</v>
      </c>
      <c r="X972" t="s">
        <v>6234</v>
      </c>
      <c r="Y972" t="s">
        <v>6235</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5011</v>
      </c>
      <c r="AP972">
        <v>0</v>
      </c>
      <c r="AQ972">
        <v>181050</v>
      </c>
      <c r="AR972">
        <v>63910</v>
      </c>
      <c r="AS972">
        <v>395888</v>
      </c>
      <c r="AT972">
        <v>564010</v>
      </c>
      <c r="AU972">
        <v>103188</v>
      </c>
      <c r="AV972">
        <v>50000</v>
      </c>
      <c r="AW972">
        <v>50000</v>
      </c>
      <c r="AX972">
        <v>50000</v>
      </c>
      <c r="AY972">
        <v>28129</v>
      </c>
      <c r="AZ972">
        <v>13825</v>
      </c>
      <c r="BA972">
        <v>1500000</v>
      </c>
      <c r="BB972" t="s">
        <v>3771</v>
      </c>
      <c r="BC972" t="s">
        <v>6196</v>
      </c>
      <c r="BD972" t="s">
        <v>6197</v>
      </c>
      <c r="BE972" t="s">
        <v>6198</v>
      </c>
      <c r="BF972" t="s">
        <v>6199</v>
      </c>
      <c r="BG972" t="s">
        <v>6236</v>
      </c>
      <c r="BH972" t="s">
        <v>5764</v>
      </c>
      <c r="BI972" t="s">
        <v>195</v>
      </c>
      <c r="BJ972" t="s">
        <v>195</v>
      </c>
      <c r="BK972" t="s">
        <v>3821</v>
      </c>
      <c r="BL972" t="s">
        <v>6237</v>
      </c>
      <c r="BM972" t="s">
        <v>4949</v>
      </c>
      <c r="BN972" t="s">
        <v>5439</v>
      </c>
      <c r="BO972" t="s">
        <v>5620</v>
      </c>
      <c r="BP972" s="440" t="str">
        <f t="shared" si="15"/>
        <v>DL.2375.AFA.001.051.D.521241</v>
      </c>
    </row>
    <row r="973" spans="1:68">
      <c r="A973" t="s">
        <v>5010</v>
      </c>
      <c r="B973" t="s">
        <v>4936</v>
      </c>
      <c r="C973" t="s">
        <v>4937</v>
      </c>
      <c r="D973" t="s">
        <v>3770</v>
      </c>
      <c r="E973" t="s">
        <v>194</v>
      </c>
      <c r="F973" t="s">
        <v>3772</v>
      </c>
      <c r="G973" t="s">
        <v>3</v>
      </c>
      <c r="H973" t="s">
        <v>4938</v>
      </c>
      <c r="I973">
        <v>4</v>
      </c>
      <c r="J973" t="s">
        <v>501</v>
      </c>
      <c r="K973">
        <v>4</v>
      </c>
      <c r="L973" t="s">
        <v>517</v>
      </c>
      <c r="M973" t="s">
        <v>508</v>
      </c>
      <c r="N973" t="s">
        <v>29</v>
      </c>
      <c r="O973" t="s">
        <v>512</v>
      </c>
      <c r="P973" t="s">
        <v>8</v>
      </c>
      <c r="Q973" t="s">
        <v>4570</v>
      </c>
      <c r="R973" t="s">
        <v>4940</v>
      </c>
      <c r="S973" t="s">
        <v>195</v>
      </c>
      <c r="T973" t="s">
        <v>4570</v>
      </c>
      <c r="U973" t="s">
        <v>4570</v>
      </c>
      <c r="V973" t="s">
        <v>4496</v>
      </c>
      <c r="W973" t="s">
        <v>4570</v>
      </c>
      <c r="X973" t="s">
        <v>6238</v>
      </c>
      <c r="Y973" t="s">
        <v>6239</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5011</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6196</v>
      </c>
      <c r="BD973" t="s">
        <v>6197</v>
      </c>
      <c r="BE973" t="s">
        <v>6198</v>
      </c>
      <c r="BF973" t="s">
        <v>6204</v>
      </c>
      <c r="BG973" t="s">
        <v>6240</v>
      </c>
      <c r="BH973" t="s">
        <v>5764</v>
      </c>
      <c r="BI973" t="s">
        <v>195</v>
      </c>
      <c r="BJ973" t="s">
        <v>195</v>
      </c>
      <c r="BK973" t="s">
        <v>3821</v>
      </c>
      <c r="BL973" t="s">
        <v>6241</v>
      </c>
      <c r="BM973" t="s">
        <v>4949</v>
      </c>
      <c r="BN973" t="s">
        <v>5439</v>
      </c>
      <c r="BO973" t="s">
        <v>5620</v>
      </c>
      <c r="BP973" s="440" t="str">
        <f t="shared" si="15"/>
        <v>DL.2375.AFA.001.052.B.521241</v>
      </c>
    </row>
    <row r="974" spans="1:68">
      <c r="A974" t="s">
        <v>5010</v>
      </c>
      <c r="B974" t="s">
        <v>4936</v>
      </c>
      <c r="C974" t="s">
        <v>4937</v>
      </c>
      <c r="D974" t="s">
        <v>3770</v>
      </c>
      <c r="E974" t="s">
        <v>194</v>
      </c>
      <c r="F974" t="s">
        <v>3772</v>
      </c>
      <c r="G974" t="s">
        <v>3</v>
      </c>
      <c r="H974" t="s">
        <v>4938</v>
      </c>
      <c r="I974">
        <v>4</v>
      </c>
      <c r="J974" t="s">
        <v>501</v>
      </c>
      <c r="K974">
        <v>4</v>
      </c>
      <c r="L974" t="s">
        <v>519</v>
      </c>
      <c r="M974" t="s">
        <v>8</v>
      </c>
      <c r="N974" t="s">
        <v>37</v>
      </c>
      <c r="O974" t="s">
        <v>512</v>
      </c>
      <c r="P974" t="s">
        <v>8</v>
      </c>
      <c r="Q974" t="s">
        <v>4570</v>
      </c>
      <c r="R974" t="s">
        <v>4940</v>
      </c>
      <c r="S974" t="s">
        <v>195</v>
      </c>
      <c r="T974" t="s">
        <v>4570</v>
      </c>
      <c r="U974" t="s">
        <v>4570</v>
      </c>
      <c r="V974" t="s">
        <v>4496</v>
      </c>
      <c r="W974" t="s">
        <v>4570</v>
      </c>
      <c r="X974" t="s">
        <v>6242</v>
      </c>
      <c r="Y974" t="s">
        <v>6243</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5011</v>
      </c>
      <c r="AP974">
        <v>0</v>
      </c>
      <c r="AQ974">
        <v>78098</v>
      </c>
      <c r="AR974">
        <v>606108</v>
      </c>
      <c r="AS974">
        <v>685839</v>
      </c>
      <c r="AT974">
        <v>430000</v>
      </c>
      <c r="AU974">
        <v>891503</v>
      </c>
      <c r="AV974">
        <v>862440</v>
      </c>
      <c r="AW974">
        <v>894769</v>
      </c>
      <c r="AX974">
        <v>871669</v>
      </c>
      <c r="AY974">
        <v>873493</v>
      </c>
      <c r="AZ974">
        <v>256081</v>
      </c>
      <c r="BA974">
        <v>6450000</v>
      </c>
      <c r="BB974" t="s">
        <v>3771</v>
      </c>
      <c r="BC974" t="s">
        <v>6196</v>
      </c>
      <c r="BD974" t="s">
        <v>6197</v>
      </c>
      <c r="BE974" t="s">
        <v>6198</v>
      </c>
      <c r="BF974" t="s">
        <v>6209</v>
      </c>
      <c r="BG974" t="s">
        <v>6244</v>
      </c>
      <c r="BH974" t="s">
        <v>5764</v>
      </c>
      <c r="BI974" t="s">
        <v>195</v>
      </c>
      <c r="BJ974" t="s">
        <v>195</v>
      </c>
      <c r="BK974" t="s">
        <v>3821</v>
      </c>
      <c r="BL974" t="s">
        <v>6245</v>
      </c>
      <c r="BM974" t="s">
        <v>4949</v>
      </c>
      <c r="BN974" t="s">
        <v>5439</v>
      </c>
      <c r="BO974" t="s">
        <v>5620</v>
      </c>
      <c r="BP974" s="440" t="str">
        <f t="shared" si="15"/>
        <v>DL.2375.AFA.001.053.A.521241</v>
      </c>
    </row>
    <row r="975" spans="1:68">
      <c r="A975" t="s">
        <v>5010</v>
      </c>
      <c r="B975" t="s">
        <v>4936</v>
      </c>
      <c r="C975" t="s">
        <v>4937</v>
      </c>
      <c r="D975" t="s">
        <v>3770</v>
      </c>
      <c r="E975" t="s">
        <v>194</v>
      </c>
      <c r="F975" t="s">
        <v>3772</v>
      </c>
      <c r="G975" t="s">
        <v>3</v>
      </c>
      <c r="H975" t="s">
        <v>4938</v>
      </c>
      <c r="I975">
        <v>4</v>
      </c>
      <c r="J975" t="s">
        <v>501</v>
      </c>
      <c r="K975">
        <v>4</v>
      </c>
      <c r="L975" t="s">
        <v>520</v>
      </c>
      <c r="M975" t="s">
        <v>8</v>
      </c>
      <c r="N975" t="s">
        <v>39</v>
      </c>
      <c r="O975" t="s">
        <v>512</v>
      </c>
      <c r="P975" t="s">
        <v>8</v>
      </c>
      <c r="Q975" t="s">
        <v>4570</v>
      </c>
      <c r="R975" t="s">
        <v>4940</v>
      </c>
      <c r="S975" t="s">
        <v>195</v>
      </c>
      <c r="T975" t="s">
        <v>4570</v>
      </c>
      <c r="U975" t="s">
        <v>4570</v>
      </c>
      <c r="V975" t="s">
        <v>4496</v>
      </c>
      <c r="W975" t="s">
        <v>4570</v>
      </c>
      <c r="X975" t="s">
        <v>6246</v>
      </c>
      <c r="Y975" t="s">
        <v>6247</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5011</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6196</v>
      </c>
      <c r="BD975" t="s">
        <v>6197</v>
      </c>
      <c r="BE975" t="s">
        <v>6198</v>
      </c>
      <c r="BF975" t="s">
        <v>6214</v>
      </c>
      <c r="BG975" t="s">
        <v>6248</v>
      </c>
      <c r="BH975" t="s">
        <v>5764</v>
      </c>
      <c r="BI975" t="s">
        <v>195</v>
      </c>
      <c r="BJ975" t="s">
        <v>195</v>
      </c>
      <c r="BK975" t="s">
        <v>3821</v>
      </c>
      <c r="BL975" t="s">
        <v>6249</v>
      </c>
      <c r="BM975" t="s">
        <v>4949</v>
      </c>
      <c r="BN975" t="s">
        <v>5439</v>
      </c>
      <c r="BO975" t="s">
        <v>5620</v>
      </c>
      <c r="BP975" s="440" t="str">
        <f t="shared" si="15"/>
        <v>DL.2375.AFA.001.054.A.521241</v>
      </c>
    </row>
    <row r="976" spans="1:68">
      <c r="A976" t="s">
        <v>4935</v>
      </c>
      <c r="B976" t="s">
        <v>4936</v>
      </c>
      <c r="C976" t="s">
        <v>4937</v>
      </c>
      <c r="D976" t="s">
        <v>3795</v>
      </c>
      <c r="E976" t="s">
        <v>197</v>
      </c>
      <c r="F976" t="s">
        <v>3812</v>
      </c>
      <c r="G976" t="s">
        <v>820</v>
      </c>
      <c r="H976" t="s">
        <v>4938</v>
      </c>
      <c r="I976">
        <v>9</v>
      </c>
      <c r="J976" t="s">
        <v>5469</v>
      </c>
      <c r="K976">
        <v>1</v>
      </c>
      <c r="L976" t="s">
        <v>805</v>
      </c>
      <c r="M976" t="s">
        <v>508</v>
      </c>
      <c r="N976" t="s">
        <v>134</v>
      </c>
      <c r="O976" t="s">
        <v>512</v>
      </c>
      <c r="P976" t="s">
        <v>8</v>
      </c>
      <c r="Q976" t="s">
        <v>4570</v>
      </c>
      <c r="R976" t="s">
        <v>4940</v>
      </c>
      <c r="S976" t="s">
        <v>195</v>
      </c>
      <c r="T976" t="s">
        <v>4570</v>
      </c>
      <c r="U976" t="s">
        <v>4570</v>
      </c>
      <c r="V976" t="s">
        <v>4496</v>
      </c>
      <c r="W976" t="s">
        <v>4570</v>
      </c>
      <c r="X976" t="s">
        <v>6250</v>
      </c>
      <c r="Y976" t="s">
        <v>6251</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4943</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5472</v>
      </c>
      <c r="BG976" t="s">
        <v>5473</v>
      </c>
      <c r="BH976" t="s">
        <v>4947</v>
      </c>
      <c r="BI976" t="s">
        <v>195</v>
      </c>
      <c r="BJ976" t="s">
        <v>195</v>
      </c>
      <c r="BK976" t="s">
        <v>3821</v>
      </c>
      <c r="BL976" t="s">
        <v>6252</v>
      </c>
      <c r="BM976" t="s">
        <v>4949</v>
      </c>
      <c r="BN976" t="s">
        <v>5439</v>
      </c>
      <c r="BO976" t="s">
        <v>5620</v>
      </c>
      <c r="BP976" s="440" t="str">
        <f t="shared" si="15"/>
        <v>WA.2378.EBA.962.101.B.521241</v>
      </c>
    </row>
    <row r="977" spans="1:68">
      <c r="A977" t="s">
        <v>4935</v>
      </c>
      <c r="B977" t="s">
        <v>4936</v>
      </c>
      <c r="C977" t="s">
        <v>4937</v>
      </c>
      <c r="D977" t="s">
        <v>3795</v>
      </c>
      <c r="E977" t="s">
        <v>197</v>
      </c>
      <c r="F977" t="s">
        <v>3812</v>
      </c>
      <c r="G977" t="s">
        <v>820</v>
      </c>
      <c r="H977" t="s">
        <v>4938</v>
      </c>
      <c r="I977">
        <v>9</v>
      </c>
      <c r="J977" t="s">
        <v>5469</v>
      </c>
      <c r="K977">
        <v>1</v>
      </c>
      <c r="L977" t="s">
        <v>805</v>
      </c>
      <c r="M977" t="s">
        <v>508</v>
      </c>
      <c r="N977" t="s">
        <v>134</v>
      </c>
      <c r="O977" t="s">
        <v>512</v>
      </c>
      <c r="P977" t="s">
        <v>8</v>
      </c>
      <c r="Q977" t="s">
        <v>4570</v>
      </c>
      <c r="R977" t="s">
        <v>4940</v>
      </c>
      <c r="S977" t="s">
        <v>195</v>
      </c>
      <c r="T977" t="s">
        <v>4570</v>
      </c>
      <c r="U977" t="s">
        <v>4570</v>
      </c>
      <c r="V977" t="s">
        <v>4951</v>
      </c>
      <c r="W977" t="s">
        <v>4496</v>
      </c>
      <c r="X977" t="s">
        <v>6253</v>
      </c>
      <c r="Y977" t="s">
        <v>6254</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4943</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5472</v>
      </c>
      <c r="BG977" t="s">
        <v>5473</v>
      </c>
      <c r="BH977" t="s">
        <v>4947</v>
      </c>
      <c r="BI977" t="s">
        <v>195</v>
      </c>
      <c r="BJ977" t="s">
        <v>195</v>
      </c>
      <c r="BK977" t="s">
        <v>3821</v>
      </c>
      <c r="BL977" t="s">
        <v>6255</v>
      </c>
      <c r="BM977" t="s">
        <v>4949</v>
      </c>
      <c r="BN977" t="s">
        <v>5439</v>
      </c>
      <c r="BO977" t="s">
        <v>5620</v>
      </c>
      <c r="BP977" s="440" t="str">
        <f t="shared" si="15"/>
        <v>WA.2378.EBA.962.101.B.521241</v>
      </c>
    </row>
    <row r="978" spans="1:68">
      <c r="A978" t="s">
        <v>4935</v>
      </c>
      <c r="B978" t="s">
        <v>4936</v>
      </c>
      <c r="C978" t="s">
        <v>4937</v>
      </c>
      <c r="D978" t="s">
        <v>3795</v>
      </c>
      <c r="E978" t="s">
        <v>197</v>
      </c>
      <c r="F978" t="s">
        <v>3812</v>
      </c>
      <c r="G978" t="s">
        <v>820</v>
      </c>
      <c r="H978" t="s">
        <v>4938</v>
      </c>
      <c r="I978">
        <v>9</v>
      </c>
      <c r="J978" t="s">
        <v>5469</v>
      </c>
      <c r="K978">
        <v>1</v>
      </c>
      <c r="L978" t="s">
        <v>812</v>
      </c>
      <c r="M978" t="s">
        <v>516</v>
      </c>
      <c r="N978" t="s">
        <v>152</v>
      </c>
      <c r="O978" t="s">
        <v>512</v>
      </c>
      <c r="P978" t="s">
        <v>8</v>
      </c>
      <c r="Q978" t="s">
        <v>4570</v>
      </c>
      <c r="R978" t="s">
        <v>4940</v>
      </c>
      <c r="S978" t="s">
        <v>195</v>
      </c>
      <c r="T978" t="s">
        <v>4570</v>
      </c>
      <c r="U978" t="s">
        <v>4570</v>
      </c>
      <c r="V978" t="s">
        <v>4496</v>
      </c>
      <c r="W978" t="s">
        <v>4570</v>
      </c>
      <c r="X978" t="s">
        <v>6256</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4943</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6257</v>
      </c>
      <c r="BM978" t="s">
        <v>4949</v>
      </c>
      <c r="BN978" t="s">
        <v>5439</v>
      </c>
      <c r="BO978" t="s">
        <v>5620</v>
      </c>
      <c r="BP978" s="440" t="str">
        <f t="shared" si="15"/>
        <v>WA.2378.EBA.962.301.E.521241</v>
      </c>
    </row>
    <row r="979" spans="1:68">
      <c r="A979" t="s">
        <v>4935</v>
      </c>
      <c r="B979" t="s">
        <v>4936</v>
      </c>
      <c r="C979" t="s">
        <v>4937</v>
      </c>
      <c r="D979" t="s">
        <v>3795</v>
      </c>
      <c r="E979" t="s">
        <v>197</v>
      </c>
      <c r="F979" t="s">
        <v>3812</v>
      </c>
      <c r="G979" t="s">
        <v>820</v>
      </c>
      <c r="H979" t="s">
        <v>4938</v>
      </c>
      <c r="I979">
        <v>9</v>
      </c>
      <c r="J979" t="s">
        <v>5469</v>
      </c>
      <c r="K979">
        <v>1</v>
      </c>
      <c r="L979" t="s">
        <v>812</v>
      </c>
      <c r="M979" t="s">
        <v>516</v>
      </c>
      <c r="N979" t="s">
        <v>152</v>
      </c>
      <c r="O979" t="s">
        <v>512</v>
      </c>
      <c r="P979" t="s">
        <v>8</v>
      </c>
      <c r="Q979" t="s">
        <v>4570</v>
      </c>
      <c r="R979" t="s">
        <v>4940</v>
      </c>
      <c r="S979" t="s">
        <v>195</v>
      </c>
      <c r="T979" t="s">
        <v>4570</v>
      </c>
      <c r="U979" t="s">
        <v>4570</v>
      </c>
      <c r="V979" t="s">
        <v>4951</v>
      </c>
      <c r="W979" t="s">
        <v>4496</v>
      </c>
      <c r="X979" t="s">
        <v>6258</v>
      </c>
      <c r="Y979" t="s">
        <v>4553</v>
      </c>
      <c r="Z979" t="s">
        <v>8</v>
      </c>
      <c r="AA979">
        <v>0</v>
      </c>
      <c r="AB979" t="s">
        <v>195</v>
      </c>
      <c r="AC979">
        <v>0</v>
      </c>
      <c r="AD979" t="s">
        <v>195</v>
      </c>
      <c r="AE979">
        <v>0</v>
      </c>
      <c r="AF979" t="s">
        <v>195</v>
      </c>
      <c r="AG979">
        <v>0</v>
      </c>
      <c r="AH979" t="s">
        <v>195</v>
      </c>
      <c r="AI979">
        <v>1</v>
      </c>
      <c r="AJ979" t="s">
        <v>4840</v>
      </c>
      <c r="AK979">
        <v>24334280</v>
      </c>
      <c r="AL979">
        <v>24334000</v>
      </c>
      <c r="AM979" t="s">
        <v>195</v>
      </c>
      <c r="AN979">
        <v>0</v>
      </c>
      <c r="AO979" t="s">
        <v>4943</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6259</v>
      </c>
      <c r="BM979" t="s">
        <v>4949</v>
      </c>
      <c r="BN979" t="s">
        <v>5439</v>
      </c>
      <c r="BO979" t="s">
        <v>5620</v>
      </c>
      <c r="BP979" s="440" t="str">
        <f t="shared" si="15"/>
        <v>WA.2378.EBA.962.301.E.521241</v>
      </c>
    </row>
    <row r="980" spans="1:68">
      <c r="A980" t="s">
        <v>4935</v>
      </c>
      <c r="B980" t="s">
        <v>4936</v>
      </c>
      <c r="C980" t="s">
        <v>4937</v>
      </c>
      <c r="D980" t="s">
        <v>3795</v>
      </c>
      <c r="E980" t="s">
        <v>197</v>
      </c>
      <c r="F980" t="s">
        <v>3812</v>
      </c>
      <c r="G980" t="s">
        <v>820</v>
      </c>
      <c r="H980" t="s">
        <v>4938</v>
      </c>
      <c r="I980">
        <v>9</v>
      </c>
      <c r="J980" t="s">
        <v>5469</v>
      </c>
      <c r="K980">
        <v>1</v>
      </c>
      <c r="L980" t="s">
        <v>812</v>
      </c>
      <c r="M980" t="s">
        <v>516</v>
      </c>
      <c r="N980" t="s">
        <v>152</v>
      </c>
      <c r="O980" t="s">
        <v>512</v>
      </c>
      <c r="P980" t="s">
        <v>8</v>
      </c>
      <c r="Q980" t="s">
        <v>4570</v>
      </c>
      <c r="R980" t="s">
        <v>4940</v>
      </c>
      <c r="S980" t="s">
        <v>195</v>
      </c>
      <c r="T980" t="s">
        <v>4570</v>
      </c>
      <c r="U980" t="s">
        <v>4570</v>
      </c>
      <c r="V980" t="s">
        <v>5001</v>
      </c>
      <c r="W980" t="s">
        <v>4951</v>
      </c>
      <c r="X980" t="s">
        <v>6260</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4943</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6261</v>
      </c>
      <c r="BM980" t="s">
        <v>4949</v>
      </c>
      <c r="BN980" t="s">
        <v>5439</v>
      </c>
      <c r="BO980" t="s">
        <v>5620</v>
      </c>
      <c r="BP980" s="440" t="str">
        <f t="shared" si="15"/>
        <v>WA.2378.EBA.962.301.E.521241</v>
      </c>
    </row>
    <row r="981" spans="1:68">
      <c r="A981" t="s">
        <v>5010</v>
      </c>
      <c r="B981" t="s">
        <v>4936</v>
      </c>
      <c r="C981" t="s">
        <v>4937</v>
      </c>
      <c r="D981" t="s">
        <v>3795</v>
      </c>
      <c r="E981" t="s">
        <v>197</v>
      </c>
      <c r="F981" t="s">
        <v>3812</v>
      </c>
      <c r="G981" t="s">
        <v>820</v>
      </c>
      <c r="H981" t="s">
        <v>4938</v>
      </c>
      <c r="I981">
        <v>9</v>
      </c>
      <c r="J981" t="s">
        <v>5469</v>
      </c>
      <c r="K981">
        <v>1</v>
      </c>
      <c r="L981" t="s">
        <v>805</v>
      </c>
      <c r="M981" t="s">
        <v>508</v>
      </c>
      <c r="N981" t="s">
        <v>134</v>
      </c>
      <c r="O981" t="s">
        <v>512</v>
      </c>
      <c r="P981" t="s">
        <v>8</v>
      </c>
      <c r="Q981" t="s">
        <v>4570</v>
      </c>
      <c r="R981" t="s">
        <v>4940</v>
      </c>
      <c r="S981" t="s">
        <v>195</v>
      </c>
      <c r="T981" t="s">
        <v>4570</v>
      </c>
      <c r="U981" t="s">
        <v>4570</v>
      </c>
      <c r="V981" t="s">
        <v>4496</v>
      </c>
      <c r="W981" t="s">
        <v>4570</v>
      </c>
      <c r="X981" t="s">
        <v>6250</v>
      </c>
      <c r="Y981" t="s">
        <v>6251</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5011</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5472</v>
      </c>
      <c r="BG981" t="s">
        <v>5473</v>
      </c>
      <c r="BH981" t="s">
        <v>4947</v>
      </c>
      <c r="BI981" t="s">
        <v>195</v>
      </c>
      <c r="BJ981" t="s">
        <v>195</v>
      </c>
      <c r="BK981" t="s">
        <v>3821</v>
      </c>
      <c r="BL981" t="s">
        <v>6252</v>
      </c>
      <c r="BM981" t="s">
        <v>4949</v>
      </c>
      <c r="BN981" t="s">
        <v>5439</v>
      </c>
      <c r="BO981" t="s">
        <v>5620</v>
      </c>
      <c r="BP981" s="440" t="str">
        <f t="shared" si="15"/>
        <v>WA.2378.EBA.962.101.B.521241</v>
      </c>
    </row>
    <row r="982" spans="1:68">
      <c r="A982" t="s">
        <v>5010</v>
      </c>
      <c r="B982" t="s">
        <v>4936</v>
      </c>
      <c r="C982" t="s">
        <v>4937</v>
      </c>
      <c r="D982" t="s">
        <v>3795</v>
      </c>
      <c r="E982" t="s">
        <v>197</v>
      </c>
      <c r="F982" t="s">
        <v>3812</v>
      </c>
      <c r="G982" t="s">
        <v>820</v>
      </c>
      <c r="H982" t="s">
        <v>4938</v>
      </c>
      <c r="I982">
        <v>9</v>
      </c>
      <c r="J982" t="s">
        <v>5469</v>
      </c>
      <c r="K982">
        <v>1</v>
      </c>
      <c r="L982" t="s">
        <v>805</v>
      </c>
      <c r="M982" t="s">
        <v>508</v>
      </c>
      <c r="N982" t="s">
        <v>134</v>
      </c>
      <c r="O982" t="s">
        <v>512</v>
      </c>
      <c r="P982" t="s">
        <v>8</v>
      </c>
      <c r="Q982" t="s">
        <v>4570</v>
      </c>
      <c r="R982" t="s">
        <v>4940</v>
      </c>
      <c r="S982" t="s">
        <v>195</v>
      </c>
      <c r="T982" t="s">
        <v>4570</v>
      </c>
      <c r="U982" t="s">
        <v>4570</v>
      </c>
      <c r="V982" t="s">
        <v>4951</v>
      </c>
      <c r="W982" t="s">
        <v>4496</v>
      </c>
      <c r="X982" t="s">
        <v>6253</v>
      </c>
      <c r="Y982" t="s">
        <v>6254</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5011</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5472</v>
      </c>
      <c r="BG982" t="s">
        <v>5473</v>
      </c>
      <c r="BH982" t="s">
        <v>4947</v>
      </c>
      <c r="BI982" t="s">
        <v>195</v>
      </c>
      <c r="BJ982" t="s">
        <v>195</v>
      </c>
      <c r="BK982" t="s">
        <v>3821</v>
      </c>
      <c r="BL982" t="s">
        <v>6255</v>
      </c>
      <c r="BM982" t="s">
        <v>4949</v>
      </c>
      <c r="BN982" t="s">
        <v>5439</v>
      </c>
      <c r="BO982" t="s">
        <v>5620</v>
      </c>
      <c r="BP982" s="440" t="str">
        <f t="shared" si="15"/>
        <v>WA.2378.EBA.962.101.B.521241</v>
      </c>
    </row>
    <row r="983" spans="1:68">
      <c r="A983" t="s">
        <v>5010</v>
      </c>
      <c r="B983" t="s">
        <v>4936</v>
      </c>
      <c r="C983" t="s">
        <v>4937</v>
      </c>
      <c r="D983" t="s">
        <v>3795</v>
      </c>
      <c r="E983" t="s">
        <v>197</v>
      </c>
      <c r="F983" t="s">
        <v>3812</v>
      </c>
      <c r="G983" t="s">
        <v>820</v>
      </c>
      <c r="H983" t="s">
        <v>4938</v>
      </c>
      <c r="I983">
        <v>9</v>
      </c>
      <c r="J983" t="s">
        <v>5469</v>
      </c>
      <c r="K983">
        <v>1</v>
      </c>
      <c r="L983" t="s">
        <v>812</v>
      </c>
      <c r="M983" t="s">
        <v>516</v>
      </c>
      <c r="N983" t="s">
        <v>152</v>
      </c>
      <c r="O983" t="s">
        <v>512</v>
      </c>
      <c r="P983" t="s">
        <v>8</v>
      </c>
      <c r="Q983" t="s">
        <v>4570</v>
      </c>
      <c r="R983" t="s">
        <v>4940</v>
      </c>
      <c r="S983" t="s">
        <v>195</v>
      </c>
      <c r="T983" t="s">
        <v>4570</v>
      </c>
      <c r="U983" t="s">
        <v>4570</v>
      </c>
      <c r="V983" t="s">
        <v>4496</v>
      </c>
      <c r="W983" t="s">
        <v>4570</v>
      </c>
      <c r="X983" t="s">
        <v>6256</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5011</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6257</v>
      </c>
      <c r="BM983" t="s">
        <v>4949</v>
      </c>
      <c r="BN983" t="s">
        <v>5439</v>
      </c>
      <c r="BO983" t="s">
        <v>5620</v>
      </c>
      <c r="BP983" s="440" t="str">
        <f t="shared" si="15"/>
        <v>WA.2378.EBA.962.301.E.521241</v>
      </c>
    </row>
    <row r="984" spans="1:68">
      <c r="A984" t="s">
        <v>5010</v>
      </c>
      <c r="B984" t="s">
        <v>4936</v>
      </c>
      <c r="C984" t="s">
        <v>4937</v>
      </c>
      <c r="D984" t="s">
        <v>3795</v>
      </c>
      <c r="E984" t="s">
        <v>197</v>
      </c>
      <c r="F984" t="s">
        <v>3812</v>
      </c>
      <c r="G984" t="s">
        <v>820</v>
      </c>
      <c r="H984" t="s">
        <v>4938</v>
      </c>
      <c r="I984">
        <v>9</v>
      </c>
      <c r="J984" t="s">
        <v>5469</v>
      </c>
      <c r="K984">
        <v>1</v>
      </c>
      <c r="L984" t="s">
        <v>812</v>
      </c>
      <c r="M984" t="s">
        <v>516</v>
      </c>
      <c r="N984" t="s">
        <v>152</v>
      </c>
      <c r="O984" t="s">
        <v>512</v>
      </c>
      <c r="P984" t="s">
        <v>8</v>
      </c>
      <c r="Q984" t="s">
        <v>4570</v>
      </c>
      <c r="R984" t="s">
        <v>4940</v>
      </c>
      <c r="S984" t="s">
        <v>195</v>
      </c>
      <c r="T984" t="s">
        <v>4570</v>
      </c>
      <c r="U984" t="s">
        <v>4570</v>
      </c>
      <c r="V984" t="s">
        <v>4951</v>
      </c>
      <c r="W984" t="s">
        <v>4496</v>
      </c>
      <c r="X984" t="s">
        <v>6258</v>
      </c>
      <c r="Y984" t="s">
        <v>4553</v>
      </c>
      <c r="Z984" t="s">
        <v>8</v>
      </c>
      <c r="AA984">
        <v>0</v>
      </c>
      <c r="AB984" t="s">
        <v>195</v>
      </c>
      <c r="AC984">
        <v>0</v>
      </c>
      <c r="AD984" t="s">
        <v>195</v>
      </c>
      <c r="AE984">
        <v>0</v>
      </c>
      <c r="AF984" t="s">
        <v>195</v>
      </c>
      <c r="AG984">
        <v>0</v>
      </c>
      <c r="AH984" t="s">
        <v>195</v>
      </c>
      <c r="AI984">
        <v>1</v>
      </c>
      <c r="AJ984" t="s">
        <v>4840</v>
      </c>
      <c r="AK984">
        <v>24335000</v>
      </c>
      <c r="AL984">
        <v>24335000</v>
      </c>
      <c r="AM984" t="s">
        <v>195</v>
      </c>
      <c r="AN984">
        <v>0</v>
      </c>
      <c r="AO984" t="s">
        <v>5011</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6259</v>
      </c>
      <c r="BM984" t="s">
        <v>4949</v>
      </c>
      <c r="BN984" t="s">
        <v>5439</v>
      </c>
      <c r="BO984" t="s">
        <v>5620</v>
      </c>
      <c r="BP984" s="440" t="str">
        <f t="shared" si="15"/>
        <v>WA.2378.EBA.962.301.E.521241</v>
      </c>
    </row>
    <row r="985" spans="1:68">
      <c r="A985" t="s">
        <v>5010</v>
      </c>
      <c r="B985" t="s">
        <v>4936</v>
      </c>
      <c r="C985" t="s">
        <v>4937</v>
      </c>
      <c r="D985" t="s">
        <v>3795</v>
      </c>
      <c r="E985" t="s">
        <v>197</v>
      </c>
      <c r="F985" t="s">
        <v>3812</v>
      </c>
      <c r="G985" t="s">
        <v>820</v>
      </c>
      <c r="H985" t="s">
        <v>4938</v>
      </c>
      <c r="I985">
        <v>9</v>
      </c>
      <c r="J985" t="s">
        <v>5469</v>
      </c>
      <c r="K985">
        <v>1</v>
      </c>
      <c r="L985" t="s">
        <v>812</v>
      </c>
      <c r="M985" t="s">
        <v>516</v>
      </c>
      <c r="N985" t="s">
        <v>152</v>
      </c>
      <c r="O985" t="s">
        <v>512</v>
      </c>
      <c r="P985" t="s">
        <v>8</v>
      </c>
      <c r="Q985" t="s">
        <v>4570</v>
      </c>
      <c r="R985" t="s">
        <v>4940</v>
      </c>
      <c r="S985" t="s">
        <v>195</v>
      </c>
      <c r="T985" t="s">
        <v>4570</v>
      </c>
      <c r="U985" t="s">
        <v>4570</v>
      </c>
      <c r="V985" t="s">
        <v>5001</v>
      </c>
      <c r="W985" t="s">
        <v>4951</v>
      </c>
      <c r="X985" t="s">
        <v>6260</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5011</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6261</v>
      </c>
      <c r="BM985" t="s">
        <v>4949</v>
      </c>
      <c r="BN985" t="s">
        <v>5439</v>
      </c>
      <c r="BO985" t="s">
        <v>5620</v>
      </c>
      <c r="BP985" s="440" t="str">
        <f t="shared" si="15"/>
        <v>WA.2378.EBA.962.301.E.521241</v>
      </c>
    </row>
    <row r="986" spans="1:68">
      <c r="A986" t="s">
        <v>4935</v>
      </c>
      <c r="B986" t="s">
        <v>4936</v>
      </c>
      <c r="C986" t="s">
        <v>4937</v>
      </c>
      <c r="D986" t="s">
        <v>3770</v>
      </c>
      <c r="E986" t="s">
        <v>194</v>
      </c>
      <c r="F986" t="s">
        <v>3772</v>
      </c>
      <c r="G986" t="s">
        <v>3</v>
      </c>
      <c r="H986" t="s">
        <v>4938</v>
      </c>
      <c r="I986">
        <v>4</v>
      </c>
      <c r="J986" t="s">
        <v>501</v>
      </c>
      <c r="K986">
        <v>4</v>
      </c>
      <c r="L986" t="s">
        <v>502</v>
      </c>
      <c r="M986" t="s">
        <v>511</v>
      </c>
      <c r="N986" t="s">
        <v>20</v>
      </c>
      <c r="O986" t="s">
        <v>515</v>
      </c>
      <c r="P986" t="s">
        <v>8</v>
      </c>
      <c r="Q986" t="s">
        <v>4570</v>
      </c>
      <c r="R986" t="s">
        <v>4940</v>
      </c>
      <c r="S986" t="s">
        <v>195</v>
      </c>
      <c r="T986" t="s">
        <v>4570</v>
      </c>
      <c r="U986" t="s">
        <v>4570</v>
      </c>
      <c r="V986" t="s">
        <v>4496</v>
      </c>
      <c r="W986" t="s">
        <v>4570</v>
      </c>
      <c r="X986" t="s">
        <v>6262</v>
      </c>
      <c r="Y986" t="s">
        <v>6263</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4943</v>
      </c>
      <c r="AP986">
        <v>0</v>
      </c>
      <c r="AQ986">
        <v>92335</v>
      </c>
      <c r="AR986">
        <v>32594</v>
      </c>
      <c r="AS986">
        <v>201903</v>
      </c>
      <c r="AT986">
        <v>287645</v>
      </c>
      <c r="AU986">
        <v>52626</v>
      </c>
      <c r="AV986">
        <v>25500</v>
      </c>
      <c r="AW986">
        <v>25500</v>
      </c>
      <c r="AX986">
        <v>25500</v>
      </c>
      <c r="AY986">
        <v>14346</v>
      </c>
      <c r="AZ986">
        <v>7051</v>
      </c>
      <c r="BA986">
        <v>765000</v>
      </c>
      <c r="BB986" t="s">
        <v>3771</v>
      </c>
      <c r="BC986" t="s">
        <v>6196</v>
      </c>
      <c r="BD986" t="s">
        <v>6197</v>
      </c>
      <c r="BE986" t="s">
        <v>6198</v>
      </c>
      <c r="BF986" t="s">
        <v>6199</v>
      </c>
      <c r="BG986" t="s">
        <v>6236</v>
      </c>
      <c r="BH986" t="s">
        <v>5764</v>
      </c>
      <c r="BI986" t="s">
        <v>195</v>
      </c>
      <c r="BJ986" t="s">
        <v>195</v>
      </c>
      <c r="BK986" t="s">
        <v>3778</v>
      </c>
      <c r="BL986" t="s">
        <v>6264</v>
      </c>
      <c r="BM986" t="s">
        <v>4949</v>
      </c>
      <c r="BN986" t="s">
        <v>5121</v>
      </c>
      <c r="BO986" t="s">
        <v>5620</v>
      </c>
      <c r="BP986" s="440" t="str">
        <f t="shared" si="15"/>
        <v>DL.2375.AFA.001.051.D.522192</v>
      </c>
    </row>
    <row r="987" spans="1:68">
      <c r="A987" t="s">
        <v>4935</v>
      </c>
      <c r="B987" t="s">
        <v>4936</v>
      </c>
      <c r="C987" t="s">
        <v>4937</v>
      </c>
      <c r="D987" t="s">
        <v>3770</v>
      </c>
      <c r="E987" t="s">
        <v>194</v>
      </c>
      <c r="F987" t="s">
        <v>3772</v>
      </c>
      <c r="G987" t="s">
        <v>3</v>
      </c>
      <c r="H987" t="s">
        <v>4938</v>
      </c>
      <c r="I987">
        <v>4</v>
      </c>
      <c r="J987" t="s">
        <v>501</v>
      </c>
      <c r="K987">
        <v>4</v>
      </c>
      <c r="L987" t="s">
        <v>519</v>
      </c>
      <c r="M987" t="s">
        <v>8</v>
      </c>
      <c r="N987" t="s">
        <v>37</v>
      </c>
      <c r="O987" t="s">
        <v>515</v>
      </c>
      <c r="P987" t="s">
        <v>8</v>
      </c>
      <c r="Q987" t="s">
        <v>4570</v>
      </c>
      <c r="R987" t="s">
        <v>4940</v>
      </c>
      <c r="S987" t="s">
        <v>195</v>
      </c>
      <c r="T987" t="s">
        <v>4570</v>
      </c>
      <c r="U987" t="s">
        <v>4570</v>
      </c>
      <c r="V987" t="s">
        <v>4496</v>
      </c>
      <c r="W987" t="s">
        <v>4570</v>
      </c>
      <c r="X987" t="s">
        <v>6265</v>
      </c>
      <c r="Y987" t="s">
        <v>6266</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4943</v>
      </c>
      <c r="AP987">
        <v>0</v>
      </c>
      <c r="AQ987">
        <v>6054</v>
      </c>
      <c r="AR987">
        <v>46985</v>
      </c>
      <c r="AS987">
        <v>53166</v>
      </c>
      <c r="AT987">
        <v>33333</v>
      </c>
      <c r="AU987">
        <v>69109</v>
      </c>
      <c r="AV987">
        <v>66856</v>
      </c>
      <c r="AW987">
        <v>69362</v>
      </c>
      <c r="AX987">
        <v>67571</v>
      </c>
      <c r="AY987">
        <v>67713</v>
      </c>
      <c r="AZ987">
        <v>19851</v>
      </c>
      <c r="BA987">
        <v>500000</v>
      </c>
      <c r="BB987" t="s">
        <v>3771</v>
      </c>
      <c r="BC987" t="s">
        <v>6196</v>
      </c>
      <c r="BD987" t="s">
        <v>6197</v>
      </c>
      <c r="BE987" t="s">
        <v>6198</v>
      </c>
      <c r="BF987" t="s">
        <v>6209</v>
      </c>
      <c r="BG987" t="s">
        <v>6244</v>
      </c>
      <c r="BH987" t="s">
        <v>5764</v>
      </c>
      <c r="BI987" t="s">
        <v>195</v>
      </c>
      <c r="BJ987" t="s">
        <v>195</v>
      </c>
      <c r="BK987" t="s">
        <v>3778</v>
      </c>
      <c r="BL987" t="s">
        <v>6267</v>
      </c>
      <c r="BM987" t="s">
        <v>4949</v>
      </c>
      <c r="BN987" t="s">
        <v>5121</v>
      </c>
      <c r="BO987" t="s">
        <v>5620</v>
      </c>
      <c r="BP987" s="440" t="str">
        <f t="shared" si="15"/>
        <v>DL.2375.AFA.001.053.A.522192</v>
      </c>
    </row>
    <row r="988" spans="1:68">
      <c r="A988" t="s">
        <v>4935</v>
      </c>
      <c r="B988" t="s">
        <v>4936</v>
      </c>
      <c r="C988" t="s">
        <v>4937</v>
      </c>
      <c r="D988" t="s">
        <v>3770</v>
      </c>
      <c r="E988" t="s">
        <v>194</v>
      </c>
      <c r="F988" t="s">
        <v>3772</v>
      </c>
      <c r="G988" t="s">
        <v>3</v>
      </c>
      <c r="H988" t="s">
        <v>4938</v>
      </c>
      <c r="I988">
        <v>4</v>
      </c>
      <c r="J988" t="s">
        <v>501</v>
      </c>
      <c r="K988">
        <v>4</v>
      </c>
      <c r="L988" t="s">
        <v>520</v>
      </c>
      <c r="M988" t="s">
        <v>8</v>
      </c>
      <c r="N988" t="s">
        <v>39</v>
      </c>
      <c r="O988" t="s">
        <v>515</v>
      </c>
      <c r="P988" t="s">
        <v>8</v>
      </c>
      <c r="Q988" t="s">
        <v>4570</v>
      </c>
      <c r="R988" t="s">
        <v>4940</v>
      </c>
      <c r="S988" t="s">
        <v>195</v>
      </c>
      <c r="T988" t="s">
        <v>4570</v>
      </c>
      <c r="U988" t="s">
        <v>4570</v>
      </c>
      <c r="V988" t="s">
        <v>4496</v>
      </c>
      <c r="W988" t="s">
        <v>4570</v>
      </c>
      <c r="X988" t="s">
        <v>6268</v>
      </c>
      <c r="Y988" t="s">
        <v>6269</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4943</v>
      </c>
      <c r="AP988">
        <v>0</v>
      </c>
      <c r="AQ988">
        <v>5255</v>
      </c>
      <c r="AR988">
        <v>24988</v>
      </c>
      <c r="AS988">
        <v>16194</v>
      </c>
      <c r="AT988">
        <v>36601</v>
      </c>
      <c r="AU988">
        <v>26350</v>
      </c>
      <c r="AV988">
        <v>25400</v>
      </c>
      <c r="AW988">
        <v>13441</v>
      </c>
      <c r="AX988">
        <v>6627</v>
      </c>
      <c r="AY988">
        <v>27754</v>
      </c>
      <c r="AZ988">
        <v>4890</v>
      </c>
      <c r="BA988">
        <v>187500</v>
      </c>
      <c r="BB988" t="s">
        <v>3771</v>
      </c>
      <c r="BC988" t="s">
        <v>6196</v>
      </c>
      <c r="BD988" t="s">
        <v>6197</v>
      </c>
      <c r="BE988" t="s">
        <v>6198</v>
      </c>
      <c r="BF988" t="s">
        <v>6214</v>
      </c>
      <c r="BG988" t="s">
        <v>6248</v>
      </c>
      <c r="BH988" t="s">
        <v>5764</v>
      </c>
      <c r="BI988" t="s">
        <v>195</v>
      </c>
      <c r="BJ988" t="s">
        <v>195</v>
      </c>
      <c r="BK988" t="s">
        <v>3778</v>
      </c>
      <c r="BL988" t="s">
        <v>6270</v>
      </c>
      <c r="BM988" t="s">
        <v>4949</v>
      </c>
      <c r="BN988" t="s">
        <v>5121</v>
      </c>
      <c r="BO988" t="s">
        <v>5620</v>
      </c>
      <c r="BP988" s="440" t="str">
        <f t="shared" si="15"/>
        <v>DL.2375.AFA.001.054.A.522192</v>
      </c>
    </row>
    <row r="989" spans="1:68">
      <c r="A989" t="s">
        <v>5010</v>
      </c>
      <c r="B989" t="s">
        <v>4936</v>
      </c>
      <c r="C989" t="s">
        <v>4937</v>
      </c>
      <c r="D989" t="s">
        <v>3770</v>
      </c>
      <c r="E989" t="s">
        <v>194</v>
      </c>
      <c r="F989" t="s">
        <v>3772</v>
      </c>
      <c r="G989" t="s">
        <v>3</v>
      </c>
      <c r="H989" t="s">
        <v>4938</v>
      </c>
      <c r="I989">
        <v>4</v>
      </c>
      <c r="J989" t="s">
        <v>501</v>
      </c>
      <c r="K989">
        <v>4</v>
      </c>
      <c r="L989" t="s">
        <v>502</v>
      </c>
      <c r="M989" t="s">
        <v>511</v>
      </c>
      <c r="N989" t="s">
        <v>20</v>
      </c>
      <c r="O989" t="s">
        <v>515</v>
      </c>
      <c r="P989" t="s">
        <v>8</v>
      </c>
      <c r="Q989" t="s">
        <v>4570</v>
      </c>
      <c r="R989" t="s">
        <v>4940</v>
      </c>
      <c r="S989" t="s">
        <v>195</v>
      </c>
      <c r="T989" t="s">
        <v>4570</v>
      </c>
      <c r="U989" t="s">
        <v>4570</v>
      </c>
      <c r="V989" t="s">
        <v>4496</v>
      </c>
      <c r="W989" t="s">
        <v>4570</v>
      </c>
      <c r="X989" t="s">
        <v>6262</v>
      </c>
      <c r="Y989" t="s">
        <v>6263</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5011</v>
      </c>
      <c r="AP989">
        <v>0</v>
      </c>
      <c r="AQ989">
        <v>92335</v>
      </c>
      <c r="AR989">
        <v>32594</v>
      </c>
      <c r="AS989">
        <v>201903</v>
      </c>
      <c r="AT989">
        <v>287645</v>
      </c>
      <c r="AU989">
        <v>52626</v>
      </c>
      <c r="AV989">
        <v>25500</v>
      </c>
      <c r="AW989">
        <v>25500</v>
      </c>
      <c r="AX989">
        <v>25500</v>
      </c>
      <c r="AY989">
        <v>14346</v>
      </c>
      <c r="AZ989">
        <v>7051</v>
      </c>
      <c r="BA989">
        <v>765000</v>
      </c>
      <c r="BB989" t="s">
        <v>3771</v>
      </c>
      <c r="BC989" t="s">
        <v>6196</v>
      </c>
      <c r="BD989" t="s">
        <v>6197</v>
      </c>
      <c r="BE989" t="s">
        <v>6198</v>
      </c>
      <c r="BF989" t="s">
        <v>6199</v>
      </c>
      <c r="BG989" t="s">
        <v>6236</v>
      </c>
      <c r="BH989" t="s">
        <v>5764</v>
      </c>
      <c r="BI989" t="s">
        <v>195</v>
      </c>
      <c r="BJ989" t="s">
        <v>195</v>
      </c>
      <c r="BK989" t="s">
        <v>3778</v>
      </c>
      <c r="BL989" t="s">
        <v>6264</v>
      </c>
      <c r="BM989" t="s">
        <v>4949</v>
      </c>
      <c r="BN989" t="s">
        <v>5121</v>
      </c>
      <c r="BO989" t="s">
        <v>5620</v>
      </c>
      <c r="BP989" s="440" t="str">
        <f t="shared" si="15"/>
        <v>DL.2375.AFA.001.051.D.522192</v>
      </c>
    </row>
    <row r="990" spans="1:68">
      <c r="A990" t="s">
        <v>5010</v>
      </c>
      <c r="B990" t="s">
        <v>4936</v>
      </c>
      <c r="C990" t="s">
        <v>4937</v>
      </c>
      <c r="D990" t="s">
        <v>3770</v>
      </c>
      <c r="E990" t="s">
        <v>194</v>
      </c>
      <c r="F990" t="s">
        <v>3772</v>
      </c>
      <c r="G990" t="s">
        <v>3</v>
      </c>
      <c r="H990" t="s">
        <v>4938</v>
      </c>
      <c r="I990">
        <v>4</v>
      </c>
      <c r="J990" t="s">
        <v>501</v>
      </c>
      <c r="K990">
        <v>4</v>
      </c>
      <c r="L990" t="s">
        <v>519</v>
      </c>
      <c r="M990" t="s">
        <v>8</v>
      </c>
      <c r="N990" t="s">
        <v>37</v>
      </c>
      <c r="O990" t="s">
        <v>515</v>
      </c>
      <c r="P990" t="s">
        <v>8</v>
      </c>
      <c r="Q990" t="s">
        <v>4570</v>
      </c>
      <c r="R990" t="s">
        <v>4940</v>
      </c>
      <c r="S990" t="s">
        <v>195</v>
      </c>
      <c r="T990" t="s">
        <v>4570</v>
      </c>
      <c r="U990" t="s">
        <v>4570</v>
      </c>
      <c r="V990" t="s">
        <v>4496</v>
      </c>
      <c r="W990" t="s">
        <v>4570</v>
      </c>
      <c r="X990" t="s">
        <v>6265</v>
      </c>
      <c r="Y990" t="s">
        <v>6266</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5011</v>
      </c>
      <c r="AP990">
        <v>0</v>
      </c>
      <c r="AQ990">
        <v>6054</v>
      </c>
      <c r="AR990">
        <v>46985</v>
      </c>
      <c r="AS990">
        <v>53166</v>
      </c>
      <c r="AT990">
        <v>33333</v>
      </c>
      <c r="AU990">
        <v>69109</v>
      </c>
      <c r="AV990">
        <v>66856</v>
      </c>
      <c r="AW990">
        <v>69362</v>
      </c>
      <c r="AX990">
        <v>67571</v>
      </c>
      <c r="AY990">
        <v>67713</v>
      </c>
      <c r="AZ990">
        <v>19851</v>
      </c>
      <c r="BA990">
        <v>500000</v>
      </c>
      <c r="BB990" t="s">
        <v>3771</v>
      </c>
      <c r="BC990" t="s">
        <v>6196</v>
      </c>
      <c r="BD990" t="s">
        <v>6197</v>
      </c>
      <c r="BE990" t="s">
        <v>6198</v>
      </c>
      <c r="BF990" t="s">
        <v>6209</v>
      </c>
      <c r="BG990" t="s">
        <v>6244</v>
      </c>
      <c r="BH990" t="s">
        <v>5764</v>
      </c>
      <c r="BI990" t="s">
        <v>195</v>
      </c>
      <c r="BJ990" t="s">
        <v>195</v>
      </c>
      <c r="BK990" t="s">
        <v>3778</v>
      </c>
      <c r="BL990" t="s">
        <v>6267</v>
      </c>
      <c r="BM990" t="s">
        <v>4949</v>
      </c>
      <c r="BN990" t="s">
        <v>5121</v>
      </c>
      <c r="BO990" t="s">
        <v>5620</v>
      </c>
      <c r="BP990" s="440" t="str">
        <f t="shared" si="15"/>
        <v>DL.2375.AFA.001.053.A.522192</v>
      </c>
    </row>
    <row r="991" spans="1:68">
      <c r="A991" t="s">
        <v>5010</v>
      </c>
      <c r="B991" t="s">
        <v>4936</v>
      </c>
      <c r="C991" t="s">
        <v>4937</v>
      </c>
      <c r="D991" t="s">
        <v>3770</v>
      </c>
      <c r="E991" t="s">
        <v>194</v>
      </c>
      <c r="F991" t="s">
        <v>3772</v>
      </c>
      <c r="G991" t="s">
        <v>3</v>
      </c>
      <c r="H991" t="s">
        <v>4938</v>
      </c>
      <c r="I991">
        <v>4</v>
      </c>
      <c r="J991" t="s">
        <v>501</v>
      </c>
      <c r="K991">
        <v>4</v>
      </c>
      <c r="L991" t="s">
        <v>520</v>
      </c>
      <c r="M991" t="s">
        <v>8</v>
      </c>
      <c r="N991" t="s">
        <v>39</v>
      </c>
      <c r="O991" t="s">
        <v>515</v>
      </c>
      <c r="P991" t="s">
        <v>8</v>
      </c>
      <c r="Q991" t="s">
        <v>4570</v>
      </c>
      <c r="R991" t="s">
        <v>4940</v>
      </c>
      <c r="S991" t="s">
        <v>195</v>
      </c>
      <c r="T991" t="s">
        <v>4570</v>
      </c>
      <c r="U991" t="s">
        <v>4570</v>
      </c>
      <c r="V991" t="s">
        <v>4496</v>
      </c>
      <c r="W991" t="s">
        <v>4570</v>
      </c>
      <c r="X991" t="s">
        <v>6268</v>
      </c>
      <c r="Y991" t="s">
        <v>6269</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5011</v>
      </c>
      <c r="AP991">
        <v>0</v>
      </c>
      <c r="AQ991">
        <v>5255</v>
      </c>
      <c r="AR991">
        <v>24988</v>
      </c>
      <c r="AS991">
        <v>16194</v>
      </c>
      <c r="AT991">
        <v>36601</v>
      </c>
      <c r="AU991">
        <v>26350</v>
      </c>
      <c r="AV991">
        <v>25400</v>
      </c>
      <c r="AW991">
        <v>13441</v>
      </c>
      <c r="AX991">
        <v>6627</v>
      </c>
      <c r="AY991">
        <v>27754</v>
      </c>
      <c r="AZ991">
        <v>4890</v>
      </c>
      <c r="BA991">
        <v>187500</v>
      </c>
      <c r="BB991" t="s">
        <v>3771</v>
      </c>
      <c r="BC991" t="s">
        <v>6196</v>
      </c>
      <c r="BD991" t="s">
        <v>6197</v>
      </c>
      <c r="BE991" t="s">
        <v>6198</v>
      </c>
      <c r="BF991" t="s">
        <v>6214</v>
      </c>
      <c r="BG991" t="s">
        <v>6248</v>
      </c>
      <c r="BH991" t="s">
        <v>5764</v>
      </c>
      <c r="BI991" t="s">
        <v>195</v>
      </c>
      <c r="BJ991" t="s">
        <v>195</v>
      </c>
      <c r="BK991" t="s">
        <v>3778</v>
      </c>
      <c r="BL991" t="s">
        <v>6270</v>
      </c>
      <c r="BM991" t="s">
        <v>4949</v>
      </c>
      <c r="BN991" t="s">
        <v>5121</v>
      </c>
      <c r="BO991" t="s">
        <v>5620</v>
      </c>
      <c r="BP991" s="440" t="str">
        <f t="shared" si="15"/>
        <v>DL.2375.AFA.001.054.A.522192</v>
      </c>
    </row>
    <row r="992" spans="1:68">
      <c r="A992" t="s">
        <v>4935</v>
      </c>
      <c r="B992" t="s">
        <v>4936</v>
      </c>
      <c r="C992" t="s">
        <v>4937</v>
      </c>
      <c r="D992" t="s">
        <v>3795</v>
      </c>
      <c r="E992" t="s">
        <v>197</v>
      </c>
      <c r="F992" t="s">
        <v>3812</v>
      </c>
      <c r="G992" t="s">
        <v>820</v>
      </c>
      <c r="H992" t="s">
        <v>4938</v>
      </c>
      <c r="I992">
        <v>9</v>
      </c>
      <c r="J992" t="s">
        <v>5469</v>
      </c>
      <c r="K992">
        <v>1</v>
      </c>
      <c r="L992" t="s">
        <v>805</v>
      </c>
      <c r="M992" t="s">
        <v>508</v>
      </c>
      <c r="N992" t="s">
        <v>134</v>
      </c>
      <c r="O992" t="s">
        <v>515</v>
      </c>
      <c r="P992" t="s">
        <v>8</v>
      </c>
      <c r="Q992" t="s">
        <v>4570</v>
      </c>
      <c r="R992" t="s">
        <v>4940</v>
      </c>
      <c r="S992" t="s">
        <v>195</v>
      </c>
      <c r="T992" t="s">
        <v>4570</v>
      </c>
      <c r="U992" t="s">
        <v>4570</v>
      </c>
      <c r="V992" t="s">
        <v>4496</v>
      </c>
      <c r="W992" t="s">
        <v>4570</v>
      </c>
      <c r="X992" t="s">
        <v>6271</v>
      </c>
      <c r="Y992" t="s">
        <v>6272</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4943</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5472</v>
      </c>
      <c r="BG992" t="s">
        <v>5473</v>
      </c>
      <c r="BH992" t="s">
        <v>4947</v>
      </c>
      <c r="BI992" t="s">
        <v>195</v>
      </c>
      <c r="BJ992" t="s">
        <v>195</v>
      </c>
      <c r="BK992" t="s">
        <v>3778</v>
      </c>
      <c r="BL992" t="s">
        <v>6273</v>
      </c>
      <c r="BM992" t="s">
        <v>4949</v>
      </c>
      <c r="BN992" t="s">
        <v>5121</v>
      </c>
      <c r="BO992" t="s">
        <v>5620</v>
      </c>
      <c r="BP992" s="440" t="str">
        <f t="shared" si="15"/>
        <v>WA.2378.EBA.962.101.B.522192</v>
      </c>
    </row>
    <row r="993" spans="1:68">
      <c r="A993" t="s">
        <v>4935</v>
      </c>
      <c r="B993" t="s">
        <v>4936</v>
      </c>
      <c r="C993" t="s">
        <v>4937</v>
      </c>
      <c r="D993" t="s">
        <v>3795</v>
      </c>
      <c r="E993" t="s">
        <v>197</v>
      </c>
      <c r="F993" t="s">
        <v>3812</v>
      </c>
      <c r="G993" t="s">
        <v>820</v>
      </c>
      <c r="H993" t="s">
        <v>4938</v>
      </c>
      <c r="I993">
        <v>9</v>
      </c>
      <c r="J993" t="s">
        <v>5469</v>
      </c>
      <c r="K993">
        <v>1</v>
      </c>
      <c r="L993" t="s">
        <v>812</v>
      </c>
      <c r="M993" t="s">
        <v>508</v>
      </c>
      <c r="N993" t="s">
        <v>150</v>
      </c>
      <c r="O993" t="s">
        <v>515</v>
      </c>
      <c r="P993" t="s">
        <v>8</v>
      </c>
      <c r="Q993" t="s">
        <v>4570</v>
      </c>
      <c r="R993" t="s">
        <v>4940</v>
      </c>
      <c r="S993" t="s">
        <v>195</v>
      </c>
      <c r="T993" t="s">
        <v>4570</v>
      </c>
      <c r="U993" t="s">
        <v>4570</v>
      </c>
      <c r="V993" t="s">
        <v>4496</v>
      </c>
      <c r="W993" t="s">
        <v>4570</v>
      </c>
      <c r="X993" t="s">
        <v>6274</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4943</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6275</v>
      </c>
      <c r="BM993" t="s">
        <v>4949</v>
      </c>
      <c r="BN993" t="s">
        <v>5121</v>
      </c>
      <c r="BO993" t="s">
        <v>5620</v>
      </c>
      <c r="BP993" s="440" t="str">
        <f t="shared" si="15"/>
        <v>WA.2378.EBA.962.301.B.522192</v>
      </c>
    </row>
    <row r="994" spans="1:68">
      <c r="A994" t="s">
        <v>4935</v>
      </c>
      <c r="B994" t="s">
        <v>4936</v>
      </c>
      <c r="C994" t="s">
        <v>4937</v>
      </c>
      <c r="D994" t="s">
        <v>3795</v>
      </c>
      <c r="E994" t="s">
        <v>197</v>
      </c>
      <c r="F994" t="s">
        <v>3812</v>
      </c>
      <c r="G994" t="s">
        <v>820</v>
      </c>
      <c r="H994" t="s">
        <v>4938</v>
      </c>
      <c r="I994">
        <v>9</v>
      </c>
      <c r="J994" t="s">
        <v>5469</v>
      </c>
      <c r="K994">
        <v>1</v>
      </c>
      <c r="L994" t="s">
        <v>812</v>
      </c>
      <c r="M994" t="s">
        <v>516</v>
      </c>
      <c r="N994" t="s">
        <v>152</v>
      </c>
      <c r="O994" t="s">
        <v>515</v>
      </c>
      <c r="P994" t="s">
        <v>8</v>
      </c>
      <c r="Q994" t="s">
        <v>4570</v>
      </c>
      <c r="R994" t="s">
        <v>4940</v>
      </c>
      <c r="S994" t="s">
        <v>195</v>
      </c>
      <c r="T994" t="s">
        <v>4570</v>
      </c>
      <c r="U994" t="s">
        <v>4570</v>
      </c>
      <c r="V994" t="s">
        <v>4496</v>
      </c>
      <c r="W994" t="s">
        <v>4570</v>
      </c>
      <c r="X994" t="s">
        <v>6276</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4943</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6275</v>
      </c>
      <c r="BM994" t="s">
        <v>4949</v>
      </c>
      <c r="BN994" t="s">
        <v>5121</v>
      </c>
      <c r="BO994" t="s">
        <v>5620</v>
      </c>
      <c r="BP994" s="440" t="str">
        <f t="shared" si="15"/>
        <v>WA.2378.EBA.962.301.E.522192</v>
      </c>
    </row>
    <row r="995" spans="1:68">
      <c r="A995" t="s">
        <v>5010</v>
      </c>
      <c r="B995" t="s">
        <v>4936</v>
      </c>
      <c r="C995" t="s">
        <v>4937</v>
      </c>
      <c r="D995" t="s">
        <v>3795</v>
      </c>
      <c r="E995" t="s">
        <v>197</v>
      </c>
      <c r="F995" t="s">
        <v>3812</v>
      </c>
      <c r="G995" t="s">
        <v>820</v>
      </c>
      <c r="H995" t="s">
        <v>4938</v>
      </c>
      <c r="I995">
        <v>9</v>
      </c>
      <c r="J995" t="s">
        <v>5469</v>
      </c>
      <c r="K995">
        <v>1</v>
      </c>
      <c r="L995" t="s">
        <v>805</v>
      </c>
      <c r="M995" t="s">
        <v>508</v>
      </c>
      <c r="N995" t="s">
        <v>134</v>
      </c>
      <c r="O995" t="s">
        <v>515</v>
      </c>
      <c r="P995" t="s">
        <v>8</v>
      </c>
      <c r="Q995" t="s">
        <v>4570</v>
      </c>
      <c r="R995" t="s">
        <v>4940</v>
      </c>
      <c r="S995" t="s">
        <v>195</v>
      </c>
      <c r="T995" t="s">
        <v>4570</v>
      </c>
      <c r="U995" t="s">
        <v>4570</v>
      </c>
      <c r="V995" t="s">
        <v>4496</v>
      </c>
      <c r="W995" t="s">
        <v>4570</v>
      </c>
      <c r="X995" t="s">
        <v>6271</v>
      </c>
      <c r="Y995" t="s">
        <v>6272</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5011</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5472</v>
      </c>
      <c r="BG995" t="s">
        <v>5473</v>
      </c>
      <c r="BH995" t="s">
        <v>4947</v>
      </c>
      <c r="BI995" t="s">
        <v>195</v>
      </c>
      <c r="BJ995" t="s">
        <v>195</v>
      </c>
      <c r="BK995" t="s">
        <v>3778</v>
      </c>
      <c r="BL995" t="s">
        <v>6273</v>
      </c>
      <c r="BM995" t="s">
        <v>4949</v>
      </c>
      <c r="BN995" t="s">
        <v>5121</v>
      </c>
      <c r="BO995" t="s">
        <v>5620</v>
      </c>
      <c r="BP995" s="440" t="str">
        <f t="shared" si="15"/>
        <v>WA.2378.EBA.962.101.B.522192</v>
      </c>
    </row>
    <row r="996" spans="1:68">
      <c r="A996" t="s">
        <v>5010</v>
      </c>
      <c r="B996" t="s">
        <v>4936</v>
      </c>
      <c r="C996" t="s">
        <v>4937</v>
      </c>
      <c r="D996" t="s">
        <v>3795</v>
      </c>
      <c r="E996" t="s">
        <v>197</v>
      </c>
      <c r="F996" t="s">
        <v>3812</v>
      </c>
      <c r="G996" t="s">
        <v>820</v>
      </c>
      <c r="H996" t="s">
        <v>4938</v>
      </c>
      <c r="I996">
        <v>9</v>
      </c>
      <c r="J996" t="s">
        <v>5469</v>
      </c>
      <c r="K996">
        <v>1</v>
      </c>
      <c r="L996" t="s">
        <v>812</v>
      </c>
      <c r="M996" t="s">
        <v>508</v>
      </c>
      <c r="N996" t="s">
        <v>150</v>
      </c>
      <c r="O996" t="s">
        <v>515</v>
      </c>
      <c r="P996" t="s">
        <v>8</v>
      </c>
      <c r="Q996" t="s">
        <v>4570</v>
      </c>
      <c r="R996" t="s">
        <v>4940</v>
      </c>
      <c r="S996" t="s">
        <v>195</v>
      </c>
      <c r="T996" t="s">
        <v>4570</v>
      </c>
      <c r="U996" t="s">
        <v>4570</v>
      </c>
      <c r="V996" t="s">
        <v>4496</v>
      </c>
      <c r="W996" t="s">
        <v>4570</v>
      </c>
      <c r="X996" t="s">
        <v>6274</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5011</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6275</v>
      </c>
      <c r="BM996" t="s">
        <v>4949</v>
      </c>
      <c r="BN996" t="s">
        <v>5121</v>
      </c>
      <c r="BO996" t="s">
        <v>5620</v>
      </c>
      <c r="BP996" s="440" t="str">
        <f t="shared" si="15"/>
        <v>WA.2378.EBA.962.301.B.522192</v>
      </c>
    </row>
    <row r="997" spans="1:68">
      <c r="A997" t="s">
        <v>5010</v>
      </c>
      <c r="B997" t="s">
        <v>4936</v>
      </c>
      <c r="C997" t="s">
        <v>4937</v>
      </c>
      <c r="D997" t="s">
        <v>3795</v>
      </c>
      <c r="E997" t="s">
        <v>197</v>
      </c>
      <c r="F997" t="s">
        <v>3812</v>
      </c>
      <c r="G997" t="s">
        <v>820</v>
      </c>
      <c r="H997" t="s">
        <v>4938</v>
      </c>
      <c r="I997">
        <v>9</v>
      </c>
      <c r="J997" t="s">
        <v>5469</v>
      </c>
      <c r="K997">
        <v>1</v>
      </c>
      <c r="L997" t="s">
        <v>812</v>
      </c>
      <c r="M997" t="s">
        <v>516</v>
      </c>
      <c r="N997" t="s">
        <v>152</v>
      </c>
      <c r="O997" t="s">
        <v>515</v>
      </c>
      <c r="P997" t="s">
        <v>8</v>
      </c>
      <c r="Q997" t="s">
        <v>4570</v>
      </c>
      <c r="R997" t="s">
        <v>4940</v>
      </c>
      <c r="S997" t="s">
        <v>195</v>
      </c>
      <c r="T997" t="s">
        <v>4570</v>
      </c>
      <c r="U997" t="s">
        <v>4570</v>
      </c>
      <c r="V997" t="s">
        <v>4496</v>
      </c>
      <c r="W997" t="s">
        <v>4570</v>
      </c>
      <c r="X997" t="s">
        <v>6276</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5011</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6275</v>
      </c>
      <c r="BM997" t="s">
        <v>4949</v>
      </c>
      <c r="BN997" t="s">
        <v>5121</v>
      </c>
      <c r="BO997" t="s">
        <v>5620</v>
      </c>
      <c r="BP997" s="440" t="str">
        <f t="shared" si="15"/>
        <v>WA.2378.EBA.962.301.E.522192</v>
      </c>
    </row>
    <row r="998" spans="1:68">
      <c r="A998" t="s">
        <v>4935</v>
      </c>
      <c r="B998" t="s">
        <v>4936</v>
      </c>
      <c r="C998" t="s">
        <v>4937</v>
      </c>
      <c r="D998" t="s">
        <v>3770</v>
      </c>
      <c r="E998" t="s">
        <v>194</v>
      </c>
      <c r="F998" t="s">
        <v>3772</v>
      </c>
      <c r="G998" t="s">
        <v>3</v>
      </c>
      <c r="H998" t="s">
        <v>4938</v>
      </c>
      <c r="I998">
        <v>4</v>
      </c>
      <c r="J998" t="s">
        <v>501</v>
      </c>
      <c r="K998">
        <v>4</v>
      </c>
      <c r="L998" t="s">
        <v>502</v>
      </c>
      <c r="M998" t="s">
        <v>8</v>
      </c>
      <c r="N998" t="s">
        <v>6</v>
      </c>
      <c r="O998" t="s">
        <v>513</v>
      </c>
      <c r="P998" t="s">
        <v>8</v>
      </c>
      <c r="Q998" t="s">
        <v>4570</v>
      </c>
      <c r="R998" t="s">
        <v>4940</v>
      </c>
      <c r="S998" t="s">
        <v>195</v>
      </c>
      <c r="T998" t="s">
        <v>4570</v>
      </c>
      <c r="U998" t="s">
        <v>4570</v>
      </c>
      <c r="V998" t="s">
        <v>4496</v>
      </c>
      <c r="W998" t="s">
        <v>4570</v>
      </c>
      <c r="X998" t="s">
        <v>5096</v>
      </c>
      <c r="Y998" t="s">
        <v>6277</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4943</v>
      </c>
      <c r="AP998">
        <v>0</v>
      </c>
      <c r="AQ998">
        <v>271575</v>
      </c>
      <c r="AR998">
        <v>95865</v>
      </c>
      <c r="AS998">
        <v>593832</v>
      </c>
      <c r="AT998">
        <v>846016</v>
      </c>
      <c r="AU998">
        <v>154782</v>
      </c>
      <c r="AV998">
        <v>75000</v>
      </c>
      <c r="AW998">
        <v>75000</v>
      </c>
      <c r="AX998">
        <v>75000</v>
      </c>
      <c r="AY998">
        <v>42194</v>
      </c>
      <c r="AZ998">
        <v>20737</v>
      </c>
      <c r="BA998">
        <v>2249999</v>
      </c>
      <c r="BB998" t="s">
        <v>3771</v>
      </c>
      <c r="BC998" t="s">
        <v>6196</v>
      </c>
      <c r="BD998" t="s">
        <v>6197</v>
      </c>
      <c r="BE998" t="s">
        <v>6198</v>
      </c>
      <c r="BF998" t="s">
        <v>6199</v>
      </c>
      <c r="BG998" t="s">
        <v>6278</v>
      </c>
      <c r="BH998" t="s">
        <v>5764</v>
      </c>
      <c r="BI998" t="s">
        <v>195</v>
      </c>
      <c r="BJ998" t="s">
        <v>195</v>
      </c>
      <c r="BK998" t="s">
        <v>3776</v>
      </c>
      <c r="BL998" t="s">
        <v>6279</v>
      </c>
      <c r="BM998" t="s">
        <v>4949</v>
      </c>
      <c r="BN998" t="s">
        <v>5121</v>
      </c>
      <c r="BO998" t="s">
        <v>4950</v>
      </c>
      <c r="BP998" s="440" t="str">
        <f t="shared" si="15"/>
        <v>DL.2375.AFA.001.051.A.522151</v>
      </c>
    </row>
    <row r="999" spans="1:68">
      <c r="A999" t="s">
        <v>4935</v>
      </c>
      <c r="B999" t="s">
        <v>4936</v>
      </c>
      <c r="C999" t="s">
        <v>4937</v>
      </c>
      <c r="D999" t="s">
        <v>3770</v>
      </c>
      <c r="E999" t="s">
        <v>194</v>
      </c>
      <c r="F999" t="s">
        <v>3772</v>
      </c>
      <c r="G999" t="s">
        <v>3</v>
      </c>
      <c r="H999" t="s">
        <v>4938</v>
      </c>
      <c r="I999">
        <v>4</v>
      </c>
      <c r="J999" t="s">
        <v>501</v>
      </c>
      <c r="K999">
        <v>4</v>
      </c>
      <c r="L999" t="s">
        <v>502</v>
      </c>
      <c r="M999" t="s">
        <v>508</v>
      </c>
      <c r="N999" t="s">
        <v>17</v>
      </c>
      <c r="O999" t="s">
        <v>513</v>
      </c>
      <c r="P999" t="s">
        <v>8</v>
      </c>
      <c r="Q999" t="s">
        <v>4570</v>
      </c>
      <c r="R999" t="s">
        <v>4940</v>
      </c>
      <c r="S999" t="s">
        <v>195</v>
      </c>
      <c r="T999" t="s">
        <v>4570</v>
      </c>
      <c r="U999" t="s">
        <v>4570</v>
      </c>
      <c r="V999" t="s">
        <v>4496</v>
      </c>
      <c r="W999" t="s">
        <v>4570</v>
      </c>
      <c r="X999" t="s">
        <v>5722</v>
      </c>
      <c r="Y999" t="s">
        <v>6280</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4943</v>
      </c>
      <c r="AP999">
        <v>0</v>
      </c>
      <c r="AQ999">
        <v>597464</v>
      </c>
      <c r="AR999">
        <v>210903</v>
      </c>
      <c r="AS999">
        <v>1306431</v>
      </c>
      <c r="AT999">
        <v>1861234</v>
      </c>
      <c r="AU999">
        <v>340521</v>
      </c>
      <c r="AV999">
        <v>165000</v>
      </c>
      <c r="AW999">
        <v>165000</v>
      </c>
      <c r="AX999">
        <v>165000</v>
      </c>
      <c r="AY999">
        <v>92826</v>
      </c>
      <c r="AZ999">
        <v>45621</v>
      </c>
      <c r="BA999">
        <v>4950000</v>
      </c>
      <c r="BB999" t="s">
        <v>3771</v>
      </c>
      <c r="BC999" t="s">
        <v>6196</v>
      </c>
      <c r="BD999" t="s">
        <v>6197</v>
      </c>
      <c r="BE999" t="s">
        <v>6198</v>
      </c>
      <c r="BF999" t="s">
        <v>6199</v>
      </c>
      <c r="BG999" t="s">
        <v>6281</v>
      </c>
      <c r="BH999" t="s">
        <v>5764</v>
      </c>
      <c r="BI999" t="s">
        <v>195</v>
      </c>
      <c r="BJ999" t="s">
        <v>195</v>
      </c>
      <c r="BK999" t="s">
        <v>3776</v>
      </c>
      <c r="BL999" t="s">
        <v>6282</v>
      </c>
      <c r="BM999" t="s">
        <v>4949</v>
      </c>
      <c r="BN999" t="s">
        <v>5121</v>
      </c>
      <c r="BO999" t="s">
        <v>4950</v>
      </c>
      <c r="BP999" s="440" t="str">
        <f t="shared" si="15"/>
        <v>DL.2375.AFA.001.051.B.522151</v>
      </c>
    </row>
    <row r="1000" spans="1:68">
      <c r="A1000" t="s">
        <v>4935</v>
      </c>
      <c r="B1000" t="s">
        <v>4936</v>
      </c>
      <c r="C1000" t="s">
        <v>4937</v>
      </c>
      <c r="D1000" t="s">
        <v>3770</v>
      </c>
      <c r="E1000" t="s">
        <v>194</v>
      </c>
      <c r="F1000" t="s">
        <v>3772</v>
      </c>
      <c r="G1000" t="s">
        <v>3</v>
      </c>
      <c r="H1000" t="s">
        <v>4938</v>
      </c>
      <c r="I1000">
        <v>4</v>
      </c>
      <c r="J1000" t="s">
        <v>501</v>
      </c>
      <c r="K1000">
        <v>4</v>
      </c>
      <c r="L1000" t="s">
        <v>519</v>
      </c>
      <c r="M1000" t="s">
        <v>509</v>
      </c>
      <c r="N1000" t="s">
        <v>701</v>
      </c>
      <c r="O1000" t="s">
        <v>513</v>
      </c>
      <c r="P1000" t="s">
        <v>8</v>
      </c>
      <c r="Q1000" t="s">
        <v>4570</v>
      </c>
      <c r="R1000" t="s">
        <v>4940</v>
      </c>
      <c r="S1000" t="s">
        <v>195</v>
      </c>
      <c r="T1000" t="s">
        <v>4570</v>
      </c>
      <c r="U1000" t="s">
        <v>4570</v>
      </c>
      <c r="V1000" t="s">
        <v>4496</v>
      </c>
      <c r="W1000" t="s">
        <v>4570</v>
      </c>
      <c r="X1000" t="s">
        <v>6283</v>
      </c>
      <c r="Y1000" t="s">
        <v>6284</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4943</v>
      </c>
      <c r="AP1000">
        <v>0</v>
      </c>
      <c r="AQ1000">
        <v>5449</v>
      </c>
      <c r="AR1000">
        <v>42287</v>
      </c>
      <c r="AS1000">
        <v>47849</v>
      </c>
      <c r="AT1000">
        <v>30000</v>
      </c>
      <c r="AU1000">
        <v>62198</v>
      </c>
      <c r="AV1000">
        <v>60170</v>
      </c>
      <c r="AW1000">
        <v>62426</v>
      </c>
      <c r="AX1000">
        <v>60814</v>
      </c>
      <c r="AY1000">
        <v>60941</v>
      </c>
      <c r="AZ1000">
        <v>17866</v>
      </c>
      <c r="BA1000">
        <v>450000</v>
      </c>
      <c r="BB1000" t="s">
        <v>3771</v>
      </c>
      <c r="BC1000" t="s">
        <v>6196</v>
      </c>
      <c r="BD1000" t="s">
        <v>6197</v>
      </c>
      <c r="BE1000" t="s">
        <v>6198</v>
      </c>
      <c r="BF1000" t="s">
        <v>6209</v>
      </c>
      <c r="BG1000" t="s">
        <v>6285</v>
      </c>
      <c r="BH1000" t="s">
        <v>5764</v>
      </c>
      <c r="BI1000" t="s">
        <v>195</v>
      </c>
      <c r="BJ1000" t="s">
        <v>195</v>
      </c>
      <c r="BK1000" t="s">
        <v>3776</v>
      </c>
      <c r="BL1000" t="s">
        <v>6286</v>
      </c>
      <c r="BM1000" t="s">
        <v>4949</v>
      </c>
      <c r="BN1000" t="s">
        <v>5121</v>
      </c>
      <c r="BO1000" t="s">
        <v>4950</v>
      </c>
      <c r="BP1000" s="440" t="str">
        <f t="shared" si="15"/>
        <v>DL.2375.AFA.001.053.C.522151</v>
      </c>
    </row>
    <row r="1001" spans="1:68">
      <c r="A1001" t="s">
        <v>4935</v>
      </c>
      <c r="B1001" t="s">
        <v>4936</v>
      </c>
      <c r="C1001" t="s">
        <v>4937</v>
      </c>
      <c r="D1001" t="s">
        <v>3770</v>
      </c>
      <c r="E1001" t="s">
        <v>194</v>
      </c>
      <c r="F1001" t="s">
        <v>3772</v>
      </c>
      <c r="G1001" t="s">
        <v>3</v>
      </c>
      <c r="H1001" t="s">
        <v>4938</v>
      </c>
      <c r="I1001">
        <v>4</v>
      </c>
      <c r="J1001" t="s">
        <v>501</v>
      </c>
      <c r="K1001">
        <v>4</v>
      </c>
      <c r="L1001" t="s">
        <v>520</v>
      </c>
      <c r="M1001" t="s">
        <v>509</v>
      </c>
      <c r="N1001" t="s">
        <v>41</v>
      </c>
      <c r="O1001" t="s">
        <v>513</v>
      </c>
      <c r="P1001" t="s">
        <v>8</v>
      </c>
      <c r="Q1001" t="s">
        <v>4570</v>
      </c>
      <c r="R1001" t="s">
        <v>4940</v>
      </c>
      <c r="S1001" t="s">
        <v>195</v>
      </c>
      <c r="T1001" t="s">
        <v>4570</v>
      </c>
      <c r="U1001" t="s">
        <v>4570</v>
      </c>
      <c r="V1001" t="s">
        <v>4496</v>
      </c>
      <c r="W1001" t="s">
        <v>4570</v>
      </c>
      <c r="X1001" t="s">
        <v>6287</v>
      </c>
      <c r="Y1001" t="s">
        <v>6288</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4943</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6196</v>
      </c>
      <c r="BD1001" t="s">
        <v>6197</v>
      </c>
      <c r="BE1001" t="s">
        <v>6198</v>
      </c>
      <c r="BF1001" t="s">
        <v>6214</v>
      </c>
      <c r="BG1001" t="s">
        <v>6289</v>
      </c>
      <c r="BH1001" t="s">
        <v>5764</v>
      </c>
      <c r="BI1001" t="s">
        <v>195</v>
      </c>
      <c r="BJ1001" t="s">
        <v>195</v>
      </c>
      <c r="BK1001" t="s">
        <v>3776</v>
      </c>
      <c r="BL1001" t="s">
        <v>6290</v>
      </c>
      <c r="BM1001" t="s">
        <v>4949</v>
      </c>
      <c r="BN1001" t="s">
        <v>5121</v>
      </c>
      <c r="BO1001" t="s">
        <v>4950</v>
      </c>
      <c r="BP1001" s="440" t="str">
        <f t="shared" si="15"/>
        <v>DL.2375.AFA.001.054.C.522151</v>
      </c>
    </row>
    <row r="1002" spans="1:68">
      <c r="A1002" t="s">
        <v>5010</v>
      </c>
      <c r="B1002" t="s">
        <v>4936</v>
      </c>
      <c r="C1002" t="s">
        <v>4937</v>
      </c>
      <c r="D1002" t="s">
        <v>3770</v>
      </c>
      <c r="E1002" t="s">
        <v>194</v>
      </c>
      <c r="F1002" t="s">
        <v>3772</v>
      </c>
      <c r="G1002" t="s">
        <v>3</v>
      </c>
      <c r="H1002" t="s">
        <v>4938</v>
      </c>
      <c r="I1002">
        <v>4</v>
      </c>
      <c r="J1002" t="s">
        <v>501</v>
      </c>
      <c r="K1002">
        <v>4</v>
      </c>
      <c r="L1002" t="s">
        <v>502</v>
      </c>
      <c r="M1002" t="s">
        <v>8</v>
      </c>
      <c r="N1002" t="s">
        <v>6</v>
      </c>
      <c r="O1002" t="s">
        <v>513</v>
      </c>
      <c r="P1002" t="s">
        <v>8</v>
      </c>
      <c r="Q1002" t="s">
        <v>4570</v>
      </c>
      <c r="R1002" t="s">
        <v>4940</v>
      </c>
      <c r="S1002" t="s">
        <v>195</v>
      </c>
      <c r="T1002" t="s">
        <v>4570</v>
      </c>
      <c r="U1002" t="s">
        <v>4570</v>
      </c>
      <c r="V1002" t="s">
        <v>4496</v>
      </c>
      <c r="W1002" t="s">
        <v>4570</v>
      </c>
      <c r="X1002" t="s">
        <v>5096</v>
      </c>
      <c r="Y1002" t="s">
        <v>6277</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5011</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6196</v>
      </c>
      <c r="BD1002" t="s">
        <v>6197</v>
      </c>
      <c r="BE1002" t="s">
        <v>6198</v>
      </c>
      <c r="BF1002" t="s">
        <v>6199</v>
      </c>
      <c r="BG1002" t="s">
        <v>6278</v>
      </c>
      <c r="BH1002" t="s">
        <v>5764</v>
      </c>
      <c r="BI1002" t="s">
        <v>195</v>
      </c>
      <c r="BJ1002" t="s">
        <v>195</v>
      </c>
      <c r="BK1002" t="s">
        <v>3776</v>
      </c>
      <c r="BL1002" t="s">
        <v>6279</v>
      </c>
      <c r="BM1002" t="s">
        <v>4949</v>
      </c>
      <c r="BN1002" t="s">
        <v>5121</v>
      </c>
      <c r="BO1002" t="s">
        <v>4950</v>
      </c>
      <c r="BP1002" s="440" t="str">
        <f t="shared" si="15"/>
        <v>DL.2375.AFA.001.051.A.522151</v>
      </c>
    </row>
    <row r="1003" spans="1:68">
      <c r="A1003" t="s">
        <v>5010</v>
      </c>
      <c r="B1003" t="s">
        <v>4936</v>
      </c>
      <c r="C1003" t="s">
        <v>4937</v>
      </c>
      <c r="D1003" t="s">
        <v>3770</v>
      </c>
      <c r="E1003" t="s">
        <v>194</v>
      </c>
      <c r="F1003" t="s">
        <v>3772</v>
      </c>
      <c r="G1003" t="s">
        <v>3</v>
      </c>
      <c r="H1003" t="s">
        <v>4938</v>
      </c>
      <c r="I1003">
        <v>4</v>
      </c>
      <c r="J1003" t="s">
        <v>501</v>
      </c>
      <c r="K1003">
        <v>4</v>
      </c>
      <c r="L1003" t="s">
        <v>502</v>
      </c>
      <c r="M1003" t="s">
        <v>508</v>
      </c>
      <c r="N1003" t="s">
        <v>17</v>
      </c>
      <c r="O1003" t="s">
        <v>513</v>
      </c>
      <c r="P1003" t="s">
        <v>8</v>
      </c>
      <c r="Q1003" t="s">
        <v>4570</v>
      </c>
      <c r="R1003" t="s">
        <v>4940</v>
      </c>
      <c r="S1003" t="s">
        <v>195</v>
      </c>
      <c r="T1003" t="s">
        <v>4570</v>
      </c>
      <c r="U1003" t="s">
        <v>4570</v>
      </c>
      <c r="V1003" t="s">
        <v>4496</v>
      </c>
      <c r="W1003" t="s">
        <v>4570</v>
      </c>
      <c r="X1003" t="s">
        <v>5722</v>
      </c>
      <c r="Y1003" t="s">
        <v>6280</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5011</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6196</v>
      </c>
      <c r="BD1003" t="s">
        <v>6197</v>
      </c>
      <c r="BE1003" t="s">
        <v>6198</v>
      </c>
      <c r="BF1003" t="s">
        <v>6199</v>
      </c>
      <c r="BG1003" t="s">
        <v>6281</v>
      </c>
      <c r="BH1003" t="s">
        <v>5764</v>
      </c>
      <c r="BI1003" t="s">
        <v>195</v>
      </c>
      <c r="BJ1003" t="s">
        <v>195</v>
      </c>
      <c r="BK1003" t="s">
        <v>3776</v>
      </c>
      <c r="BL1003" t="s">
        <v>6282</v>
      </c>
      <c r="BM1003" t="s">
        <v>4949</v>
      </c>
      <c r="BN1003" t="s">
        <v>5121</v>
      </c>
      <c r="BO1003" t="s">
        <v>4950</v>
      </c>
      <c r="BP1003" s="440" t="str">
        <f t="shared" si="15"/>
        <v>DL.2375.AFA.001.051.B.522151</v>
      </c>
    </row>
    <row r="1004" spans="1:68">
      <c r="A1004" t="s">
        <v>5010</v>
      </c>
      <c r="B1004" t="s">
        <v>4936</v>
      </c>
      <c r="C1004" t="s">
        <v>4937</v>
      </c>
      <c r="D1004" t="s">
        <v>3770</v>
      </c>
      <c r="E1004" t="s">
        <v>194</v>
      </c>
      <c r="F1004" t="s">
        <v>3772</v>
      </c>
      <c r="G1004" t="s">
        <v>3</v>
      </c>
      <c r="H1004" t="s">
        <v>4938</v>
      </c>
      <c r="I1004">
        <v>4</v>
      </c>
      <c r="J1004" t="s">
        <v>501</v>
      </c>
      <c r="K1004">
        <v>4</v>
      </c>
      <c r="L1004" t="s">
        <v>519</v>
      </c>
      <c r="M1004" t="s">
        <v>509</v>
      </c>
      <c r="N1004" t="s">
        <v>701</v>
      </c>
      <c r="O1004" t="s">
        <v>513</v>
      </c>
      <c r="P1004" t="s">
        <v>8</v>
      </c>
      <c r="Q1004" t="s">
        <v>4570</v>
      </c>
      <c r="R1004" t="s">
        <v>4940</v>
      </c>
      <c r="S1004" t="s">
        <v>195</v>
      </c>
      <c r="T1004" t="s">
        <v>4570</v>
      </c>
      <c r="U1004" t="s">
        <v>4570</v>
      </c>
      <c r="V1004" t="s">
        <v>4496</v>
      </c>
      <c r="W1004" t="s">
        <v>4570</v>
      </c>
      <c r="X1004" t="s">
        <v>6283</v>
      </c>
      <c r="Y1004" t="s">
        <v>6284</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5011</v>
      </c>
      <c r="AP1004">
        <v>0</v>
      </c>
      <c r="AQ1004">
        <v>5449</v>
      </c>
      <c r="AR1004">
        <v>42287</v>
      </c>
      <c r="AS1004">
        <v>47849</v>
      </c>
      <c r="AT1004">
        <v>30000</v>
      </c>
      <c r="AU1004">
        <v>62198</v>
      </c>
      <c r="AV1004">
        <v>60170</v>
      </c>
      <c r="AW1004">
        <v>62426</v>
      </c>
      <c r="AX1004">
        <v>60814</v>
      </c>
      <c r="AY1004">
        <v>60941</v>
      </c>
      <c r="AZ1004">
        <v>17866</v>
      </c>
      <c r="BA1004">
        <v>450000</v>
      </c>
      <c r="BB1004" t="s">
        <v>3771</v>
      </c>
      <c r="BC1004" t="s">
        <v>6196</v>
      </c>
      <c r="BD1004" t="s">
        <v>6197</v>
      </c>
      <c r="BE1004" t="s">
        <v>6198</v>
      </c>
      <c r="BF1004" t="s">
        <v>6209</v>
      </c>
      <c r="BG1004" t="s">
        <v>6285</v>
      </c>
      <c r="BH1004" t="s">
        <v>5764</v>
      </c>
      <c r="BI1004" t="s">
        <v>195</v>
      </c>
      <c r="BJ1004" t="s">
        <v>195</v>
      </c>
      <c r="BK1004" t="s">
        <v>3776</v>
      </c>
      <c r="BL1004" t="s">
        <v>6286</v>
      </c>
      <c r="BM1004" t="s">
        <v>4949</v>
      </c>
      <c r="BN1004" t="s">
        <v>5121</v>
      </c>
      <c r="BO1004" t="s">
        <v>4950</v>
      </c>
      <c r="BP1004" s="440" t="str">
        <f t="shared" si="15"/>
        <v>DL.2375.AFA.001.053.C.522151</v>
      </c>
    </row>
    <row r="1005" spans="1:68">
      <c r="A1005" t="s">
        <v>5010</v>
      </c>
      <c r="B1005" t="s">
        <v>4936</v>
      </c>
      <c r="C1005" t="s">
        <v>4937</v>
      </c>
      <c r="D1005" t="s">
        <v>3770</v>
      </c>
      <c r="E1005" t="s">
        <v>194</v>
      </c>
      <c r="F1005" t="s">
        <v>3772</v>
      </c>
      <c r="G1005" t="s">
        <v>3</v>
      </c>
      <c r="H1005" t="s">
        <v>4938</v>
      </c>
      <c r="I1005">
        <v>4</v>
      </c>
      <c r="J1005" t="s">
        <v>501</v>
      </c>
      <c r="K1005">
        <v>4</v>
      </c>
      <c r="L1005" t="s">
        <v>520</v>
      </c>
      <c r="M1005" t="s">
        <v>509</v>
      </c>
      <c r="N1005" t="s">
        <v>41</v>
      </c>
      <c r="O1005" t="s">
        <v>513</v>
      </c>
      <c r="P1005" t="s">
        <v>8</v>
      </c>
      <c r="Q1005" t="s">
        <v>4570</v>
      </c>
      <c r="R1005" t="s">
        <v>4940</v>
      </c>
      <c r="S1005" t="s">
        <v>195</v>
      </c>
      <c r="T1005" t="s">
        <v>4570</v>
      </c>
      <c r="U1005" t="s">
        <v>4570</v>
      </c>
      <c r="V1005" t="s">
        <v>4496</v>
      </c>
      <c r="W1005" t="s">
        <v>4570</v>
      </c>
      <c r="X1005" t="s">
        <v>6287</v>
      </c>
      <c r="Y1005" t="s">
        <v>6288</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5011</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6196</v>
      </c>
      <c r="BD1005" t="s">
        <v>6197</v>
      </c>
      <c r="BE1005" t="s">
        <v>6198</v>
      </c>
      <c r="BF1005" t="s">
        <v>6214</v>
      </c>
      <c r="BG1005" t="s">
        <v>6289</v>
      </c>
      <c r="BH1005" t="s">
        <v>5764</v>
      </c>
      <c r="BI1005" t="s">
        <v>195</v>
      </c>
      <c r="BJ1005" t="s">
        <v>195</v>
      </c>
      <c r="BK1005" t="s">
        <v>3776</v>
      </c>
      <c r="BL1005" t="s">
        <v>6290</v>
      </c>
      <c r="BM1005" t="s">
        <v>4949</v>
      </c>
      <c r="BN1005" t="s">
        <v>5121</v>
      </c>
      <c r="BO1005" t="s">
        <v>4950</v>
      </c>
      <c r="BP1005" s="440" t="str">
        <f t="shared" si="15"/>
        <v>DL.2375.AFA.001.054.C.522151</v>
      </c>
    </row>
    <row r="1006" spans="1:68">
      <c r="A1006" t="s">
        <v>4935</v>
      </c>
      <c r="B1006" t="s">
        <v>4936</v>
      </c>
      <c r="C1006" t="s">
        <v>4937</v>
      </c>
      <c r="D1006" t="s">
        <v>3795</v>
      </c>
      <c r="E1006" t="s">
        <v>197</v>
      </c>
      <c r="F1006" t="s">
        <v>3812</v>
      </c>
      <c r="G1006" t="s">
        <v>820</v>
      </c>
      <c r="H1006" t="s">
        <v>4938</v>
      </c>
      <c r="I1006">
        <v>9</v>
      </c>
      <c r="J1006" t="s">
        <v>5469</v>
      </c>
      <c r="K1006">
        <v>1</v>
      </c>
      <c r="L1006" t="s">
        <v>805</v>
      </c>
      <c r="M1006" t="s">
        <v>508</v>
      </c>
      <c r="N1006" t="s">
        <v>134</v>
      </c>
      <c r="O1006" t="s">
        <v>513</v>
      </c>
      <c r="P1006" t="s">
        <v>8</v>
      </c>
      <c r="Q1006" t="s">
        <v>4570</v>
      </c>
      <c r="R1006" t="s">
        <v>4940</v>
      </c>
      <c r="S1006" t="s">
        <v>195</v>
      </c>
      <c r="T1006" t="s">
        <v>4570</v>
      </c>
      <c r="U1006" t="s">
        <v>4570</v>
      </c>
      <c r="V1006" t="s">
        <v>4496</v>
      </c>
      <c r="W1006" t="s">
        <v>4570</v>
      </c>
      <c r="X1006" t="s">
        <v>6291</v>
      </c>
      <c r="Y1006" t="s">
        <v>6292</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4943</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5472</v>
      </c>
      <c r="BG1006" t="s">
        <v>5473</v>
      </c>
      <c r="BH1006" t="s">
        <v>4947</v>
      </c>
      <c r="BI1006" t="s">
        <v>195</v>
      </c>
      <c r="BJ1006" t="s">
        <v>195</v>
      </c>
      <c r="BK1006" t="s">
        <v>3776</v>
      </c>
      <c r="BL1006" t="s">
        <v>6293</v>
      </c>
      <c r="BM1006" t="s">
        <v>4949</v>
      </c>
      <c r="BN1006" t="s">
        <v>5121</v>
      </c>
      <c r="BO1006" t="s">
        <v>4950</v>
      </c>
      <c r="BP1006" s="440" t="str">
        <f t="shared" si="15"/>
        <v>WA.2378.EBA.962.101.B.522151</v>
      </c>
    </row>
    <row r="1007" spans="1:68">
      <c r="A1007" t="s">
        <v>4935</v>
      </c>
      <c r="B1007" t="s">
        <v>4936</v>
      </c>
      <c r="C1007" t="s">
        <v>4937</v>
      </c>
      <c r="D1007" t="s">
        <v>3795</v>
      </c>
      <c r="E1007" t="s">
        <v>197</v>
      </c>
      <c r="F1007" t="s">
        <v>3812</v>
      </c>
      <c r="G1007" t="s">
        <v>820</v>
      </c>
      <c r="H1007" t="s">
        <v>4938</v>
      </c>
      <c r="I1007">
        <v>9</v>
      </c>
      <c r="J1007" t="s">
        <v>5469</v>
      </c>
      <c r="K1007">
        <v>1</v>
      </c>
      <c r="L1007" t="s">
        <v>805</v>
      </c>
      <c r="M1007" t="s">
        <v>508</v>
      </c>
      <c r="N1007" t="s">
        <v>134</v>
      </c>
      <c r="O1007" t="s">
        <v>513</v>
      </c>
      <c r="P1007" t="s">
        <v>8</v>
      </c>
      <c r="Q1007" t="s">
        <v>4570</v>
      </c>
      <c r="R1007" t="s">
        <v>4940</v>
      </c>
      <c r="S1007" t="s">
        <v>195</v>
      </c>
      <c r="T1007" t="s">
        <v>4570</v>
      </c>
      <c r="U1007" t="s">
        <v>4570</v>
      </c>
      <c r="V1007" t="s">
        <v>4951</v>
      </c>
      <c r="W1007" t="s">
        <v>4496</v>
      </c>
      <c r="X1007" t="s">
        <v>6294</v>
      </c>
      <c r="Y1007" t="s">
        <v>6295</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4943</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5472</v>
      </c>
      <c r="BG1007" t="s">
        <v>5473</v>
      </c>
      <c r="BH1007" t="s">
        <v>4947</v>
      </c>
      <c r="BI1007" t="s">
        <v>195</v>
      </c>
      <c r="BJ1007" t="s">
        <v>195</v>
      </c>
      <c r="BK1007" t="s">
        <v>3776</v>
      </c>
      <c r="BL1007" t="s">
        <v>6296</v>
      </c>
      <c r="BM1007" t="s">
        <v>4949</v>
      </c>
      <c r="BN1007" t="s">
        <v>5121</v>
      </c>
      <c r="BO1007" t="s">
        <v>4950</v>
      </c>
      <c r="BP1007" s="440" t="str">
        <f t="shared" si="15"/>
        <v>WA.2378.EBA.962.101.B.522151</v>
      </c>
    </row>
    <row r="1008" spans="1:68">
      <c r="A1008" t="s">
        <v>4935</v>
      </c>
      <c r="B1008" t="s">
        <v>4936</v>
      </c>
      <c r="C1008" t="s">
        <v>4937</v>
      </c>
      <c r="D1008" t="s">
        <v>3795</v>
      </c>
      <c r="E1008" t="s">
        <v>197</v>
      </c>
      <c r="F1008" t="s">
        <v>3812</v>
      </c>
      <c r="G1008" t="s">
        <v>820</v>
      </c>
      <c r="H1008" t="s">
        <v>4938</v>
      </c>
      <c r="I1008">
        <v>9</v>
      </c>
      <c r="J1008" t="s">
        <v>5469</v>
      </c>
      <c r="K1008">
        <v>1</v>
      </c>
      <c r="L1008" t="s">
        <v>812</v>
      </c>
      <c r="M1008" t="s">
        <v>567</v>
      </c>
      <c r="N1008" t="s">
        <v>56</v>
      </c>
      <c r="O1008" t="s">
        <v>513</v>
      </c>
      <c r="P1008" t="s">
        <v>8</v>
      </c>
      <c r="Q1008" t="s">
        <v>4570</v>
      </c>
      <c r="R1008" t="s">
        <v>4940</v>
      </c>
      <c r="S1008" t="s">
        <v>195</v>
      </c>
      <c r="T1008" t="s">
        <v>4570</v>
      </c>
      <c r="U1008" t="s">
        <v>4570</v>
      </c>
      <c r="V1008" t="s">
        <v>4496</v>
      </c>
      <c r="W1008" t="s">
        <v>4570</v>
      </c>
      <c r="X1008" t="s">
        <v>6297</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4943</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6298</v>
      </c>
      <c r="BM1008" t="s">
        <v>4949</v>
      </c>
      <c r="BN1008" t="s">
        <v>5121</v>
      </c>
      <c r="BO1008" t="s">
        <v>4950</v>
      </c>
      <c r="BP1008" s="440" t="str">
        <f t="shared" si="15"/>
        <v>WA.2378.EBA.962.301.G.522151</v>
      </c>
    </row>
    <row r="1009" spans="1:68">
      <c r="A1009" t="s">
        <v>4935</v>
      </c>
      <c r="B1009" t="s">
        <v>4936</v>
      </c>
      <c r="C1009" t="s">
        <v>4937</v>
      </c>
      <c r="D1009" t="s">
        <v>3795</v>
      </c>
      <c r="E1009" t="s">
        <v>197</v>
      </c>
      <c r="F1009" t="s">
        <v>3812</v>
      </c>
      <c r="G1009" t="s">
        <v>820</v>
      </c>
      <c r="H1009" t="s">
        <v>4938</v>
      </c>
      <c r="I1009">
        <v>9</v>
      </c>
      <c r="J1009" t="s">
        <v>5469</v>
      </c>
      <c r="K1009">
        <v>1</v>
      </c>
      <c r="L1009" t="s">
        <v>812</v>
      </c>
      <c r="M1009" t="s">
        <v>569</v>
      </c>
      <c r="N1009" t="s">
        <v>1516</v>
      </c>
      <c r="O1009" t="s">
        <v>513</v>
      </c>
      <c r="P1009" t="s">
        <v>8</v>
      </c>
      <c r="Q1009" t="s">
        <v>4570</v>
      </c>
      <c r="R1009" t="s">
        <v>4940</v>
      </c>
      <c r="S1009" t="s">
        <v>195</v>
      </c>
      <c r="T1009" t="s">
        <v>4570</v>
      </c>
      <c r="U1009" t="s">
        <v>4570</v>
      </c>
      <c r="V1009" t="s">
        <v>4496</v>
      </c>
      <c r="W1009" t="s">
        <v>4570</v>
      </c>
      <c r="X1009" t="s">
        <v>6299</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4943</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6298</v>
      </c>
      <c r="BM1009" t="s">
        <v>4949</v>
      </c>
      <c r="BN1009" t="s">
        <v>5121</v>
      </c>
      <c r="BO1009" t="s">
        <v>4950</v>
      </c>
      <c r="BP1009" s="440" t="str">
        <f t="shared" si="15"/>
        <v>WA.2378.EBA.962.301.I.522151</v>
      </c>
    </row>
    <row r="1010" spans="1:68">
      <c r="A1010" t="s">
        <v>5010</v>
      </c>
      <c r="B1010" t="s">
        <v>4936</v>
      </c>
      <c r="C1010" t="s">
        <v>4937</v>
      </c>
      <c r="D1010" t="s">
        <v>3795</v>
      </c>
      <c r="E1010" t="s">
        <v>197</v>
      </c>
      <c r="F1010" t="s">
        <v>3812</v>
      </c>
      <c r="G1010" t="s">
        <v>820</v>
      </c>
      <c r="H1010" t="s">
        <v>4938</v>
      </c>
      <c r="I1010">
        <v>9</v>
      </c>
      <c r="J1010" t="s">
        <v>5469</v>
      </c>
      <c r="K1010">
        <v>1</v>
      </c>
      <c r="L1010" t="s">
        <v>805</v>
      </c>
      <c r="M1010" t="s">
        <v>508</v>
      </c>
      <c r="N1010" t="s">
        <v>134</v>
      </c>
      <c r="O1010" t="s">
        <v>513</v>
      </c>
      <c r="P1010" t="s">
        <v>8</v>
      </c>
      <c r="Q1010" t="s">
        <v>4570</v>
      </c>
      <c r="R1010" t="s">
        <v>4940</v>
      </c>
      <c r="S1010" t="s">
        <v>195</v>
      </c>
      <c r="T1010" t="s">
        <v>4570</v>
      </c>
      <c r="U1010" t="s">
        <v>4570</v>
      </c>
      <c r="V1010" t="s">
        <v>4496</v>
      </c>
      <c r="W1010" t="s">
        <v>4570</v>
      </c>
      <c r="X1010" t="s">
        <v>6291</v>
      </c>
      <c r="Y1010" t="s">
        <v>6292</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5011</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5472</v>
      </c>
      <c r="BG1010" t="s">
        <v>5473</v>
      </c>
      <c r="BH1010" t="s">
        <v>4947</v>
      </c>
      <c r="BI1010" t="s">
        <v>195</v>
      </c>
      <c r="BJ1010" t="s">
        <v>195</v>
      </c>
      <c r="BK1010" t="s">
        <v>3776</v>
      </c>
      <c r="BL1010" t="s">
        <v>6293</v>
      </c>
      <c r="BM1010" t="s">
        <v>4949</v>
      </c>
      <c r="BN1010" t="s">
        <v>5121</v>
      </c>
      <c r="BO1010" t="s">
        <v>4950</v>
      </c>
      <c r="BP1010" s="440" t="str">
        <f t="shared" si="15"/>
        <v>WA.2378.EBA.962.101.B.522151</v>
      </c>
    </row>
    <row r="1011" spans="1:68">
      <c r="A1011" t="s">
        <v>5010</v>
      </c>
      <c r="B1011" t="s">
        <v>4936</v>
      </c>
      <c r="C1011" t="s">
        <v>4937</v>
      </c>
      <c r="D1011" t="s">
        <v>3795</v>
      </c>
      <c r="E1011" t="s">
        <v>197</v>
      </c>
      <c r="F1011" t="s">
        <v>3812</v>
      </c>
      <c r="G1011" t="s">
        <v>820</v>
      </c>
      <c r="H1011" t="s">
        <v>4938</v>
      </c>
      <c r="I1011">
        <v>9</v>
      </c>
      <c r="J1011" t="s">
        <v>5469</v>
      </c>
      <c r="K1011">
        <v>1</v>
      </c>
      <c r="L1011" t="s">
        <v>805</v>
      </c>
      <c r="M1011" t="s">
        <v>508</v>
      </c>
      <c r="N1011" t="s">
        <v>134</v>
      </c>
      <c r="O1011" t="s">
        <v>513</v>
      </c>
      <c r="P1011" t="s">
        <v>8</v>
      </c>
      <c r="Q1011" t="s">
        <v>4570</v>
      </c>
      <c r="R1011" t="s">
        <v>4940</v>
      </c>
      <c r="S1011" t="s">
        <v>195</v>
      </c>
      <c r="T1011" t="s">
        <v>4570</v>
      </c>
      <c r="U1011" t="s">
        <v>4570</v>
      </c>
      <c r="V1011" t="s">
        <v>4951</v>
      </c>
      <c r="W1011" t="s">
        <v>4496</v>
      </c>
      <c r="X1011" t="s">
        <v>6294</v>
      </c>
      <c r="Y1011" t="s">
        <v>6295</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5011</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5472</v>
      </c>
      <c r="BG1011" t="s">
        <v>5473</v>
      </c>
      <c r="BH1011" t="s">
        <v>4947</v>
      </c>
      <c r="BI1011" t="s">
        <v>195</v>
      </c>
      <c r="BJ1011" t="s">
        <v>195</v>
      </c>
      <c r="BK1011" t="s">
        <v>3776</v>
      </c>
      <c r="BL1011" t="s">
        <v>6296</v>
      </c>
      <c r="BM1011" t="s">
        <v>4949</v>
      </c>
      <c r="BN1011" t="s">
        <v>5121</v>
      </c>
      <c r="BO1011" t="s">
        <v>4950</v>
      </c>
      <c r="BP1011" s="440" t="str">
        <f t="shared" si="15"/>
        <v>WA.2378.EBA.962.101.B.522151</v>
      </c>
    </row>
    <row r="1012" spans="1:68">
      <c r="A1012" t="s">
        <v>5010</v>
      </c>
      <c r="B1012" t="s">
        <v>4936</v>
      </c>
      <c r="C1012" t="s">
        <v>4937</v>
      </c>
      <c r="D1012" t="s">
        <v>3795</v>
      </c>
      <c r="E1012" t="s">
        <v>197</v>
      </c>
      <c r="F1012" t="s">
        <v>3812</v>
      </c>
      <c r="G1012" t="s">
        <v>820</v>
      </c>
      <c r="H1012" t="s">
        <v>4938</v>
      </c>
      <c r="I1012">
        <v>9</v>
      </c>
      <c r="J1012" t="s">
        <v>5469</v>
      </c>
      <c r="K1012">
        <v>1</v>
      </c>
      <c r="L1012" t="s">
        <v>812</v>
      </c>
      <c r="M1012" t="s">
        <v>567</v>
      </c>
      <c r="N1012" t="s">
        <v>56</v>
      </c>
      <c r="O1012" t="s">
        <v>513</v>
      </c>
      <c r="P1012" t="s">
        <v>8</v>
      </c>
      <c r="Q1012" t="s">
        <v>4570</v>
      </c>
      <c r="R1012" t="s">
        <v>4940</v>
      </c>
      <c r="S1012" t="s">
        <v>195</v>
      </c>
      <c r="T1012" t="s">
        <v>4570</v>
      </c>
      <c r="U1012" t="s">
        <v>4570</v>
      </c>
      <c r="V1012" t="s">
        <v>4496</v>
      </c>
      <c r="W1012" t="s">
        <v>4570</v>
      </c>
      <c r="X1012" t="s">
        <v>6297</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5011</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6298</v>
      </c>
      <c r="BM1012" t="s">
        <v>4949</v>
      </c>
      <c r="BN1012" t="s">
        <v>5121</v>
      </c>
      <c r="BO1012" t="s">
        <v>4950</v>
      </c>
      <c r="BP1012" s="440" t="str">
        <f t="shared" si="15"/>
        <v>WA.2378.EBA.962.301.G.522151</v>
      </c>
    </row>
    <row r="1013" spans="1:68">
      <c r="A1013" t="s">
        <v>5010</v>
      </c>
      <c r="B1013" t="s">
        <v>4936</v>
      </c>
      <c r="C1013" t="s">
        <v>4937</v>
      </c>
      <c r="D1013" t="s">
        <v>3795</v>
      </c>
      <c r="E1013" t="s">
        <v>197</v>
      </c>
      <c r="F1013" t="s">
        <v>3812</v>
      </c>
      <c r="G1013" t="s">
        <v>820</v>
      </c>
      <c r="H1013" t="s">
        <v>4938</v>
      </c>
      <c r="I1013">
        <v>9</v>
      </c>
      <c r="J1013" t="s">
        <v>5469</v>
      </c>
      <c r="K1013">
        <v>1</v>
      </c>
      <c r="L1013" t="s">
        <v>812</v>
      </c>
      <c r="M1013" t="s">
        <v>569</v>
      </c>
      <c r="N1013" t="s">
        <v>1516</v>
      </c>
      <c r="O1013" t="s">
        <v>513</v>
      </c>
      <c r="P1013" t="s">
        <v>8</v>
      </c>
      <c r="Q1013" t="s">
        <v>4570</v>
      </c>
      <c r="R1013" t="s">
        <v>4940</v>
      </c>
      <c r="S1013" t="s">
        <v>195</v>
      </c>
      <c r="T1013" t="s">
        <v>4570</v>
      </c>
      <c r="U1013" t="s">
        <v>4570</v>
      </c>
      <c r="V1013" t="s">
        <v>4496</v>
      </c>
      <c r="W1013" t="s">
        <v>4570</v>
      </c>
      <c r="X1013" t="s">
        <v>6299</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5011</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6298</v>
      </c>
      <c r="BM1013" t="s">
        <v>4949</v>
      </c>
      <c r="BN1013" t="s">
        <v>5121</v>
      </c>
      <c r="BO1013" t="s">
        <v>4950</v>
      </c>
      <c r="BP1013" s="440" t="str">
        <f t="shared" si="15"/>
        <v>WA.2378.EBA.962.301.I.522151</v>
      </c>
    </row>
    <row r="1014" spans="1:68">
      <c r="A1014" t="s">
        <v>4935</v>
      </c>
      <c r="B1014" t="s">
        <v>4936</v>
      </c>
      <c r="C1014" t="s">
        <v>4937</v>
      </c>
      <c r="D1014" t="s">
        <v>3770</v>
      </c>
      <c r="E1014" t="s">
        <v>194</v>
      </c>
      <c r="F1014" t="s">
        <v>3772</v>
      </c>
      <c r="G1014" t="s">
        <v>3</v>
      </c>
      <c r="H1014" t="s">
        <v>4938</v>
      </c>
      <c r="I1014">
        <v>4</v>
      </c>
      <c r="J1014" t="s">
        <v>501</v>
      </c>
      <c r="K1014">
        <v>4</v>
      </c>
      <c r="L1014" t="s">
        <v>502</v>
      </c>
      <c r="M1014" t="s">
        <v>8</v>
      </c>
      <c r="N1014" t="s">
        <v>6</v>
      </c>
      <c r="O1014" t="s">
        <v>507</v>
      </c>
      <c r="P1014" t="s">
        <v>8</v>
      </c>
      <c r="Q1014" t="s">
        <v>4570</v>
      </c>
      <c r="R1014" t="s">
        <v>4940</v>
      </c>
      <c r="S1014" t="s">
        <v>195</v>
      </c>
      <c r="T1014" t="s">
        <v>4570</v>
      </c>
      <c r="U1014" t="s">
        <v>4570</v>
      </c>
      <c r="V1014" t="s">
        <v>4496</v>
      </c>
      <c r="W1014" t="s">
        <v>4570</v>
      </c>
      <c r="X1014" t="s">
        <v>5413</v>
      </c>
      <c r="Y1014" t="s">
        <v>6300</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4943</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6196</v>
      </c>
      <c r="BD1014" t="s">
        <v>6197</v>
      </c>
      <c r="BE1014" t="s">
        <v>6198</v>
      </c>
      <c r="BF1014" t="s">
        <v>6199</v>
      </c>
      <c r="BG1014" t="s">
        <v>6278</v>
      </c>
      <c r="BH1014" t="s">
        <v>5764</v>
      </c>
      <c r="BI1014" t="s">
        <v>195</v>
      </c>
      <c r="BJ1014" t="s">
        <v>195</v>
      </c>
      <c r="BK1014" t="s">
        <v>5184</v>
      </c>
      <c r="BL1014" t="s">
        <v>6301</v>
      </c>
      <c r="BM1014" t="s">
        <v>4949</v>
      </c>
      <c r="BN1014" t="s">
        <v>5186</v>
      </c>
      <c r="BO1014" t="s">
        <v>4950</v>
      </c>
      <c r="BP1014" s="440" t="str">
        <f t="shared" si="15"/>
        <v>DL.2375.AFA.001.051.A.524119</v>
      </c>
    </row>
    <row r="1015" spans="1:68">
      <c r="A1015" t="s">
        <v>4935</v>
      </c>
      <c r="B1015" t="s">
        <v>4936</v>
      </c>
      <c r="C1015" t="s">
        <v>4937</v>
      </c>
      <c r="D1015" t="s">
        <v>3770</v>
      </c>
      <c r="E1015" t="s">
        <v>194</v>
      </c>
      <c r="F1015" t="s">
        <v>3772</v>
      </c>
      <c r="G1015" t="s">
        <v>3</v>
      </c>
      <c r="H1015" t="s">
        <v>4938</v>
      </c>
      <c r="I1015">
        <v>4</v>
      </c>
      <c r="J1015" t="s">
        <v>501</v>
      </c>
      <c r="K1015">
        <v>4</v>
      </c>
      <c r="L1015" t="s">
        <v>502</v>
      </c>
      <c r="M1015" t="s">
        <v>8</v>
      </c>
      <c r="N1015" t="s">
        <v>6</v>
      </c>
      <c r="O1015" t="s">
        <v>507</v>
      </c>
      <c r="P1015" t="s">
        <v>8</v>
      </c>
      <c r="Q1015" t="s">
        <v>4570</v>
      </c>
      <c r="R1015" t="s">
        <v>4940</v>
      </c>
      <c r="S1015" t="s">
        <v>195</v>
      </c>
      <c r="T1015" t="s">
        <v>4570</v>
      </c>
      <c r="U1015" t="s">
        <v>4570</v>
      </c>
      <c r="V1015" t="s">
        <v>4951</v>
      </c>
      <c r="W1015" t="s">
        <v>4496</v>
      </c>
      <c r="X1015" t="s">
        <v>5417</v>
      </c>
      <c r="Y1015" t="s">
        <v>6302</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4943</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6196</v>
      </c>
      <c r="BD1015" t="s">
        <v>6197</v>
      </c>
      <c r="BE1015" t="s">
        <v>6198</v>
      </c>
      <c r="BF1015" t="s">
        <v>6199</v>
      </c>
      <c r="BG1015" t="s">
        <v>6278</v>
      </c>
      <c r="BH1015" t="s">
        <v>5764</v>
      </c>
      <c r="BI1015" t="s">
        <v>195</v>
      </c>
      <c r="BJ1015" t="s">
        <v>195</v>
      </c>
      <c r="BK1015" t="s">
        <v>5184</v>
      </c>
      <c r="BL1015" t="s">
        <v>6303</v>
      </c>
      <c r="BM1015" t="s">
        <v>4949</v>
      </c>
      <c r="BN1015" t="s">
        <v>5186</v>
      </c>
      <c r="BO1015" t="s">
        <v>4950</v>
      </c>
      <c r="BP1015" s="440" t="str">
        <f t="shared" si="15"/>
        <v>DL.2375.AFA.001.051.A.524119</v>
      </c>
    </row>
    <row r="1016" spans="1:68">
      <c r="A1016" t="s">
        <v>4935</v>
      </c>
      <c r="B1016" t="s">
        <v>4936</v>
      </c>
      <c r="C1016" t="s">
        <v>4937</v>
      </c>
      <c r="D1016" t="s">
        <v>3770</v>
      </c>
      <c r="E1016" t="s">
        <v>194</v>
      </c>
      <c r="F1016" t="s">
        <v>3772</v>
      </c>
      <c r="G1016" t="s">
        <v>3</v>
      </c>
      <c r="H1016" t="s">
        <v>4938</v>
      </c>
      <c r="I1016">
        <v>4</v>
      </c>
      <c r="J1016" t="s">
        <v>501</v>
      </c>
      <c r="K1016">
        <v>4</v>
      </c>
      <c r="L1016" t="s">
        <v>502</v>
      </c>
      <c r="M1016" t="s">
        <v>508</v>
      </c>
      <c r="N1016" t="s">
        <v>17</v>
      </c>
      <c r="O1016" t="s">
        <v>507</v>
      </c>
      <c r="P1016" t="s">
        <v>8</v>
      </c>
      <c r="Q1016" t="s">
        <v>4570</v>
      </c>
      <c r="R1016" t="s">
        <v>4940</v>
      </c>
      <c r="S1016" t="s">
        <v>195</v>
      </c>
      <c r="T1016" t="s">
        <v>4570</v>
      </c>
      <c r="U1016" t="s">
        <v>4570</v>
      </c>
      <c r="V1016" t="s">
        <v>4496</v>
      </c>
      <c r="W1016" t="s">
        <v>4570</v>
      </c>
      <c r="X1016" t="s">
        <v>5741</v>
      </c>
      <c r="Y1016" t="s">
        <v>6304</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4943</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6196</v>
      </c>
      <c r="BD1016" t="s">
        <v>6197</v>
      </c>
      <c r="BE1016" t="s">
        <v>6198</v>
      </c>
      <c r="BF1016" t="s">
        <v>6199</v>
      </c>
      <c r="BG1016" t="s">
        <v>6281</v>
      </c>
      <c r="BH1016" t="s">
        <v>5764</v>
      </c>
      <c r="BI1016" t="s">
        <v>195</v>
      </c>
      <c r="BJ1016" t="s">
        <v>195</v>
      </c>
      <c r="BK1016" t="s">
        <v>5184</v>
      </c>
      <c r="BL1016" t="s">
        <v>6305</v>
      </c>
      <c r="BM1016" t="s">
        <v>4949</v>
      </c>
      <c r="BN1016" t="s">
        <v>5186</v>
      </c>
      <c r="BO1016" t="s">
        <v>4950</v>
      </c>
      <c r="BP1016" s="440" t="str">
        <f t="shared" si="15"/>
        <v>DL.2375.AFA.001.051.B.524119</v>
      </c>
    </row>
    <row r="1017" spans="1:68">
      <c r="A1017" t="s">
        <v>4935</v>
      </c>
      <c r="B1017" t="s">
        <v>4936</v>
      </c>
      <c r="C1017" t="s">
        <v>4937</v>
      </c>
      <c r="D1017" t="s">
        <v>3770</v>
      </c>
      <c r="E1017" t="s">
        <v>194</v>
      </c>
      <c r="F1017" t="s">
        <v>3772</v>
      </c>
      <c r="G1017" t="s">
        <v>3</v>
      </c>
      <c r="H1017" t="s">
        <v>4938</v>
      </c>
      <c r="I1017">
        <v>4</v>
      </c>
      <c r="J1017" t="s">
        <v>501</v>
      </c>
      <c r="K1017">
        <v>4</v>
      </c>
      <c r="L1017" t="s">
        <v>502</v>
      </c>
      <c r="M1017" t="s">
        <v>508</v>
      </c>
      <c r="N1017" t="s">
        <v>17</v>
      </c>
      <c r="O1017" t="s">
        <v>507</v>
      </c>
      <c r="P1017" t="s">
        <v>8</v>
      </c>
      <c r="Q1017" t="s">
        <v>4570</v>
      </c>
      <c r="R1017" t="s">
        <v>4940</v>
      </c>
      <c r="S1017" t="s">
        <v>195</v>
      </c>
      <c r="T1017" t="s">
        <v>4570</v>
      </c>
      <c r="U1017" t="s">
        <v>4570</v>
      </c>
      <c r="V1017" t="s">
        <v>4951</v>
      </c>
      <c r="W1017" t="s">
        <v>4496</v>
      </c>
      <c r="X1017" t="s">
        <v>5726</v>
      </c>
      <c r="Y1017" t="s">
        <v>6306</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4943</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6196</v>
      </c>
      <c r="BD1017" t="s">
        <v>6197</v>
      </c>
      <c r="BE1017" t="s">
        <v>6198</v>
      </c>
      <c r="BF1017" t="s">
        <v>6199</v>
      </c>
      <c r="BG1017" t="s">
        <v>6281</v>
      </c>
      <c r="BH1017" t="s">
        <v>5764</v>
      </c>
      <c r="BI1017" t="s">
        <v>195</v>
      </c>
      <c r="BJ1017" t="s">
        <v>195</v>
      </c>
      <c r="BK1017" t="s">
        <v>5184</v>
      </c>
      <c r="BL1017" t="s">
        <v>6307</v>
      </c>
      <c r="BM1017" t="s">
        <v>4949</v>
      </c>
      <c r="BN1017" t="s">
        <v>5186</v>
      </c>
      <c r="BO1017" t="s">
        <v>4950</v>
      </c>
      <c r="BP1017" s="440" t="str">
        <f t="shared" si="15"/>
        <v>DL.2375.AFA.001.051.B.524119</v>
      </c>
    </row>
    <row r="1018" spans="1:68">
      <c r="A1018" t="s">
        <v>4935</v>
      </c>
      <c r="B1018" t="s">
        <v>4936</v>
      </c>
      <c r="C1018" t="s">
        <v>4937</v>
      </c>
      <c r="D1018" t="s">
        <v>3770</v>
      </c>
      <c r="E1018" t="s">
        <v>194</v>
      </c>
      <c r="F1018" t="s">
        <v>3772</v>
      </c>
      <c r="G1018" t="s">
        <v>3</v>
      </c>
      <c r="H1018" t="s">
        <v>4938</v>
      </c>
      <c r="I1018">
        <v>4</v>
      </c>
      <c r="J1018" t="s">
        <v>501</v>
      </c>
      <c r="K1018">
        <v>4</v>
      </c>
      <c r="L1018" t="s">
        <v>517</v>
      </c>
      <c r="M1018" t="s">
        <v>508</v>
      </c>
      <c r="N1018" t="s">
        <v>29</v>
      </c>
      <c r="O1018" t="s">
        <v>507</v>
      </c>
      <c r="P1018" t="s">
        <v>8</v>
      </c>
      <c r="Q1018" t="s">
        <v>4570</v>
      </c>
      <c r="R1018" t="s">
        <v>4940</v>
      </c>
      <c r="S1018" t="s">
        <v>195</v>
      </c>
      <c r="T1018" t="s">
        <v>4570</v>
      </c>
      <c r="U1018" t="s">
        <v>4570</v>
      </c>
      <c r="V1018" t="s">
        <v>4496</v>
      </c>
      <c r="W1018" t="s">
        <v>4570</v>
      </c>
      <c r="X1018" t="s">
        <v>6308</v>
      </c>
      <c r="Y1018" t="s">
        <v>6309</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4943</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6196</v>
      </c>
      <c r="BD1018" t="s">
        <v>6197</v>
      </c>
      <c r="BE1018" t="s">
        <v>6198</v>
      </c>
      <c r="BF1018" t="s">
        <v>6204</v>
      </c>
      <c r="BG1018" t="s">
        <v>6240</v>
      </c>
      <c r="BH1018" t="s">
        <v>5764</v>
      </c>
      <c r="BI1018" t="s">
        <v>195</v>
      </c>
      <c r="BJ1018" t="s">
        <v>195</v>
      </c>
      <c r="BK1018" t="s">
        <v>5184</v>
      </c>
      <c r="BL1018" t="s">
        <v>6310</v>
      </c>
      <c r="BM1018" t="s">
        <v>4949</v>
      </c>
      <c r="BN1018" t="s">
        <v>5186</v>
      </c>
      <c r="BO1018" t="s">
        <v>4950</v>
      </c>
      <c r="BP1018" s="440" t="str">
        <f t="shared" si="15"/>
        <v>DL.2375.AFA.001.052.B.524119</v>
      </c>
    </row>
    <row r="1019" spans="1:68">
      <c r="A1019" t="s">
        <v>4935</v>
      </c>
      <c r="B1019" t="s">
        <v>4936</v>
      </c>
      <c r="C1019" t="s">
        <v>4937</v>
      </c>
      <c r="D1019" t="s">
        <v>3770</v>
      </c>
      <c r="E1019" t="s">
        <v>194</v>
      </c>
      <c r="F1019" t="s">
        <v>3772</v>
      </c>
      <c r="G1019" t="s">
        <v>3</v>
      </c>
      <c r="H1019" t="s">
        <v>4938</v>
      </c>
      <c r="I1019">
        <v>4</v>
      </c>
      <c r="J1019" t="s">
        <v>501</v>
      </c>
      <c r="K1019">
        <v>4</v>
      </c>
      <c r="L1019" t="s">
        <v>517</v>
      </c>
      <c r="M1019" t="s">
        <v>508</v>
      </c>
      <c r="N1019" t="s">
        <v>29</v>
      </c>
      <c r="O1019" t="s">
        <v>507</v>
      </c>
      <c r="P1019" t="s">
        <v>8</v>
      </c>
      <c r="Q1019" t="s">
        <v>4570</v>
      </c>
      <c r="R1019" t="s">
        <v>4940</v>
      </c>
      <c r="S1019" t="s">
        <v>195</v>
      </c>
      <c r="T1019" t="s">
        <v>4570</v>
      </c>
      <c r="U1019" t="s">
        <v>4570</v>
      </c>
      <c r="V1019" t="s">
        <v>4951</v>
      </c>
      <c r="W1019" t="s">
        <v>4496</v>
      </c>
      <c r="X1019" t="s">
        <v>6311</v>
      </c>
      <c r="Y1019" t="s">
        <v>6312</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4943</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6196</v>
      </c>
      <c r="BD1019" t="s">
        <v>6197</v>
      </c>
      <c r="BE1019" t="s">
        <v>6198</v>
      </c>
      <c r="BF1019" t="s">
        <v>6204</v>
      </c>
      <c r="BG1019" t="s">
        <v>6240</v>
      </c>
      <c r="BH1019" t="s">
        <v>5764</v>
      </c>
      <c r="BI1019" t="s">
        <v>195</v>
      </c>
      <c r="BJ1019" t="s">
        <v>195</v>
      </c>
      <c r="BK1019" t="s">
        <v>5184</v>
      </c>
      <c r="BL1019" t="s">
        <v>6313</v>
      </c>
      <c r="BM1019" t="s">
        <v>4949</v>
      </c>
      <c r="BN1019" t="s">
        <v>5186</v>
      </c>
      <c r="BO1019" t="s">
        <v>4950</v>
      </c>
      <c r="BP1019" s="440" t="str">
        <f t="shared" si="15"/>
        <v>DL.2375.AFA.001.052.B.524119</v>
      </c>
    </row>
    <row r="1020" spans="1:68">
      <c r="A1020" t="s">
        <v>4935</v>
      </c>
      <c r="B1020" t="s">
        <v>4936</v>
      </c>
      <c r="C1020" t="s">
        <v>4937</v>
      </c>
      <c r="D1020" t="s">
        <v>3770</v>
      </c>
      <c r="E1020" t="s">
        <v>194</v>
      </c>
      <c r="F1020" t="s">
        <v>3772</v>
      </c>
      <c r="G1020" t="s">
        <v>3</v>
      </c>
      <c r="H1020" t="s">
        <v>4938</v>
      </c>
      <c r="I1020">
        <v>4</v>
      </c>
      <c r="J1020" t="s">
        <v>501</v>
      </c>
      <c r="K1020">
        <v>4</v>
      </c>
      <c r="L1020" t="s">
        <v>519</v>
      </c>
      <c r="M1020" t="s">
        <v>8</v>
      </c>
      <c r="N1020" t="s">
        <v>37</v>
      </c>
      <c r="O1020" t="s">
        <v>507</v>
      </c>
      <c r="P1020" t="s">
        <v>8</v>
      </c>
      <c r="Q1020" t="s">
        <v>4570</v>
      </c>
      <c r="R1020" t="s">
        <v>4940</v>
      </c>
      <c r="S1020" t="s">
        <v>195</v>
      </c>
      <c r="T1020" t="s">
        <v>4570</v>
      </c>
      <c r="U1020" t="s">
        <v>4570</v>
      </c>
      <c r="V1020" t="s">
        <v>4496</v>
      </c>
      <c r="W1020" t="s">
        <v>4570</v>
      </c>
      <c r="X1020" t="s">
        <v>6314</v>
      </c>
      <c r="Y1020" t="s">
        <v>6315</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4943</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6196</v>
      </c>
      <c r="BD1020" t="s">
        <v>6197</v>
      </c>
      <c r="BE1020" t="s">
        <v>6198</v>
      </c>
      <c r="BF1020" t="s">
        <v>6209</v>
      </c>
      <c r="BG1020" t="s">
        <v>6244</v>
      </c>
      <c r="BH1020" t="s">
        <v>5764</v>
      </c>
      <c r="BI1020" t="s">
        <v>195</v>
      </c>
      <c r="BJ1020" t="s">
        <v>195</v>
      </c>
      <c r="BK1020" t="s">
        <v>5184</v>
      </c>
      <c r="BL1020" t="s">
        <v>6316</v>
      </c>
      <c r="BM1020" t="s">
        <v>4949</v>
      </c>
      <c r="BN1020" t="s">
        <v>5186</v>
      </c>
      <c r="BO1020" t="s">
        <v>4950</v>
      </c>
      <c r="BP1020" s="440" t="str">
        <f t="shared" si="15"/>
        <v>DL.2375.AFA.001.053.A.524119</v>
      </c>
    </row>
    <row r="1021" spans="1:68">
      <c r="A1021" t="s">
        <v>4935</v>
      </c>
      <c r="B1021" t="s">
        <v>4936</v>
      </c>
      <c r="C1021" t="s">
        <v>4937</v>
      </c>
      <c r="D1021" t="s">
        <v>3770</v>
      </c>
      <c r="E1021" t="s">
        <v>194</v>
      </c>
      <c r="F1021" t="s">
        <v>3772</v>
      </c>
      <c r="G1021" t="s">
        <v>3</v>
      </c>
      <c r="H1021" t="s">
        <v>4938</v>
      </c>
      <c r="I1021">
        <v>4</v>
      </c>
      <c r="J1021" t="s">
        <v>501</v>
      </c>
      <c r="K1021">
        <v>4</v>
      </c>
      <c r="L1021" t="s">
        <v>519</v>
      </c>
      <c r="M1021" t="s">
        <v>509</v>
      </c>
      <c r="N1021" t="s">
        <v>701</v>
      </c>
      <c r="O1021" t="s">
        <v>507</v>
      </c>
      <c r="P1021" t="s">
        <v>8</v>
      </c>
      <c r="Q1021" t="s">
        <v>4570</v>
      </c>
      <c r="R1021" t="s">
        <v>4940</v>
      </c>
      <c r="S1021" t="s">
        <v>195</v>
      </c>
      <c r="T1021" t="s">
        <v>4570</v>
      </c>
      <c r="U1021" t="s">
        <v>4570</v>
      </c>
      <c r="V1021" t="s">
        <v>4496</v>
      </c>
      <c r="W1021" t="s">
        <v>4570</v>
      </c>
      <c r="X1021" t="s">
        <v>6317</v>
      </c>
      <c r="Y1021" t="s">
        <v>6318</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4943</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6196</v>
      </c>
      <c r="BD1021" t="s">
        <v>6197</v>
      </c>
      <c r="BE1021" t="s">
        <v>6198</v>
      </c>
      <c r="BF1021" t="s">
        <v>6209</v>
      </c>
      <c r="BG1021" t="s">
        <v>6285</v>
      </c>
      <c r="BH1021" t="s">
        <v>5764</v>
      </c>
      <c r="BI1021" t="s">
        <v>195</v>
      </c>
      <c r="BJ1021" t="s">
        <v>195</v>
      </c>
      <c r="BK1021" t="s">
        <v>5184</v>
      </c>
      <c r="BL1021" t="s">
        <v>6319</v>
      </c>
      <c r="BM1021" t="s">
        <v>4949</v>
      </c>
      <c r="BN1021" t="s">
        <v>5186</v>
      </c>
      <c r="BO1021" t="s">
        <v>4950</v>
      </c>
      <c r="BP1021" s="440" t="str">
        <f t="shared" si="15"/>
        <v>DL.2375.AFA.001.053.C.524119</v>
      </c>
    </row>
    <row r="1022" spans="1:68">
      <c r="A1022" t="s">
        <v>4935</v>
      </c>
      <c r="B1022" t="s">
        <v>4936</v>
      </c>
      <c r="C1022" t="s">
        <v>4937</v>
      </c>
      <c r="D1022" t="s">
        <v>3770</v>
      </c>
      <c r="E1022" t="s">
        <v>194</v>
      </c>
      <c r="F1022" t="s">
        <v>3772</v>
      </c>
      <c r="G1022" t="s">
        <v>3</v>
      </c>
      <c r="H1022" t="s">
        <v>4938</v>
      </c>
      <c r="I1022">
        <v>4</v>
      </c>
      <c r="J1022" t="s">
        <v>501</v>
      </c>
      <c r="K1022">
        <v>4</v>
      </c>
      <c r="L1022" t="s">
        <v>520</v>
      </c>
      <c r="M1022" t="s">
        <v>8</v>
      </c>
      <c r="N1022" t="s">
        <v>39</v>
      </c>
      <c r="O1022" t="s">
        <v>507</v>
      </c>
      <c r="P1022" t="s">
        <v>8</v>
      </c>
      <c r="Q1022" t="s">
        <v>4570</v>
      </c>
      <c r="R1022" t="s">
        <v>4940</v>
      </c>
      <c r="S1022" t="s">
        <v>195</v>
      </c>
      <c r="T1022" t="s">
        <v>4570</v>
      </c>
      <c r="U1022" t="s">
        <v>4570</v>
      </c>
      <c r="V1022" t="s">
        <v>4496</v>
      </c>
      <c r="W1022" t="s">
        <v>4570</v>
      </c>
      <c r="X1022" t="s">
        <v>6320</v>
      </c>
      <c r="Y1022" t="s">
        <v>6321</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4943</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6196</v>
      </c>
      <c r="BD1022" t="s">
        <v>6197</v>
      </c>
      <c r="BE1022" t="s">
        <v>6198</v>
      </c>
      <c r="BF1022" t="s">
        <v>6214</v>
      </c>
      <c r="BG1022" t="s">
        <v>6248</v>
      </c>
      <c r="BH1022" t="s">
        <v>5764</v>
      </c>
      <c r="BI1022" t="s">
        <v>195</v>
      </c>
      <c r="BJ1022" t="s">
        <v>195</v>
      </c>
      <c r="BK1022" t="s">
        <v>5184</v>
      </c>
      <c r="BL1022" t="s">
        <v>6322</v>
      </c>
      <c r="BM1022" t="s">
        <v>4949</v>
      </c>
      <c r="BN1022" t="s">
        <v>5186</v>
      </c>
      <c r="BO1022" t="s">
        <v>4950</v>
      </c>
      <c r="BP1022" s="440" t="str">
        <f t="shared" si="15"/>
        <v>DL.2375.AFA.001.054.A.524119</v>
      </c>
    </row>
    <row r="1023" spans="1:68">
      <c r="A1023" t="s">
        <v>4935</v>
      </c>
      <c r="B1023" t="s">
        <v>4936</v>
      </c>
      <c r="C1023" t="s">
        <v>4937</v>
      </c>
      <c r="D1023" t="s">
        <v>3770</v>
      </c>
      <c r="E1023" t="s">
        <v>194</v>
      </c>
      <c r="F1023" t="s">
        <v>3772</v>
      </c>
      <c r="G1023" t="s">
        <v>3</v>
      </c>
      <c r="H1023" t="s">
        <v>4938</v>
      </c>
      <c r="I1023">
        <v>4</v>
      </c>
      <c r="J1023" t="s">
        <v>501</v>
      </c>
      <c r="K1023">
        <v>4</v>
      </c>
      <c r="L1023" t="s">
        <v>520</v>
      </c>
      <c r="M1023" t="s">
        <v>508</v>
      </c>
      <c r="N1023" t="s">
        <v>40</v>
      </c>
      <c r="O1023" t="s">
        <v>507</v>
      </c>
      <c r="P1023" t="s">
        <v>8</v>
      </c>
      <c r="Q1023" t="s">
        <v>4570</v>
      </c>
      <c r="R1023" t="s">
        <v>4940</v>
      </c>
      <c r="S1023" t="s">
        <v>195</v>
      </c>
      <c r="T1023" t="s">
        <v>4570</v>
      </c>
      <c r="U1023" t="s">
        <v>4570</v>
      </c>
      <c r="V1023" t="s">
        <v>4496</v>
      </c>
      <c r="W1023" t="s">
        <v>4570</v>
      </c>
      <c r="X1023" t="s">
        <v>6323</v>
      </c>
      <c r="Y1023" t="s">
        <v>6321</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4943</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6196</v>
      </c>
      <c r="BD1023" t="s">
        <v>6197</v>
      </c>
      <c r="BE1023" t="s">
        <v>6198</v>
      </c>
      <c r="BF1023" t="s">
        <v>6214</v>
      </c>
      <c r="BG1023" t="s">
        <v>6324</v>
      </c>
      <c r="BH1023" t="s">
        <v>5764</v>
      </c>
      <c r="BI1023" t="s">
        <v>195</v>
      </c>
      <c r="BJ1023" t="s">
        <v>195</v>
      </c>
      <c r="BK1023" t="s">
        <v>5184</v>
      </c>
      <c r="BL1023" t="s">
        <v>6322</v>
      </c>
      <c r="BM1023" t="s">
        <v>4949</v>
      </c>
      <c r="BN1023" t="s">
        <v>5186</v>
      </c>
      <c r="BO1023" t="s">
        <v>4950</v>
      </c>
      <c r="BP1023" s="440" t="str">
        <f t="shared" si="15"/>
        <v>DL.2375.AFA.001.054.B.524119</v>
      </c>
    </row>
    <row r="1024" spans="1:68">
      <c r="A1024" t="s">
        <v>4935</v>
      </c>
      <c r="B1024" t="s">
        <v>4936</v>
      </c>
      <c r="C1024" t="s">
        <v>4937</v>
      </c>
      <c r="D1024" t="s">
        <v>3770</v>
      </c>
      <c r="E1024" t="s">
        <v>194</v>
      </c>
      <c r="F1024" t="s">
        <v>3772</v>
      </c>
      <c r="G1024" t="s">
        <v>3</v>
      </c>
      <c r="H1024" t="s">
        <v>4938</v>
      </c>
      <c r="I1024">
        <v>4</v>
      </c>
      <c r="J1024" t="s">
        <v>501</v>
      </c>
      <c r="K1024">
        <v>4</v>
      </c>
      <c r="L1024" t="s">
        <v>520</v>
      </c>
      <c r="M1024" t="s">
        <v>508</v>
      </c>
      <c r="N1024" t="s">
        <v>40</v>
      </c>
      <c r="O1024" t="s">
        <v>507</v>
      </c>
      <c r="P1024" t="s">
        <v>8</v>
      </c>
      <c r="Q1024" t="s">
        <v>4570</v>
      </c>
      <c r="R1024" t="s">
        <v>4940</v>
      </c>
      <c r="S1024" t="s">
        <v>195</v>
      </c>
      <c r="T1024" t="s">
        <v>4570</v>
      </c>
      <c r="U1024" t="s">
        <v>4570</v>
      </c>
      <c r="V1024" t="s">
        <v>4951</v>
      </c>
      <c r="W1024" t="s">
        <v>4496</v>
      </c>
      <c r="X1024" t="s">
        <v>6325</v>
      </c>
      <c r="Y1024" t="s">
        <v>6326</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4943</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6196</v>
      </c>
      <c r="BD1024" t="s">
        <v>6197</v>
      </c>
      <c r="BE1024" t="s">
        <v>6198</v>
      </c>
      <c r="BF1024" t="s">
        <v>6214</v>
      </c>
      <c r="BG1024" t="s">
        <v>6324</v>
      </c>
      <c r="BH1024" t="s">
        <v>5764</v>
      </c>
      <c r="BI1024" t="s">
        <v>195</v>
      </c>
      <c r="BJ1024" t="s">
        <v>195</v>
      </c>
      <c r="BK1024" t="s">
        <v>5184</v>
      </c>
      <c r="BL1024" t="s">
        <v>6327</v>
      </c>
      <c r="BM1024" t="s">
        <v>4949</v>
      </c>
      <c r="BN1024" t="s">
        <v>5186</v>
      </c>
      <c r="BO1024" t="s">
        <v>4950</v>
      </c>
      <c r="BP1024" s="440" t="str">
        <f t="shared" si="15"/>
        <v>DL.2375.AFA.001.054.B.524119</v>
      </c>
    </row>
    <row r="1025" spans="1:68">
      <c r="A1025" t="s">
        <v>5010</v>
      </c>
      <c r="B1025" t="s">
        <v>4936</v>
      </c>
      <c r="C1025" t="s">
        <v>4937</v>
      </c>
      <c r="D1025" t="s">
        <v>3770</v>
      </c>
      <c r="E1025" t="s">
        <v>194</v>
      </c>
      <c r="F1025" t="s">
        <v>3772</v>
      </c>
      <c r="G1025" t="s">
        <v>3</v>
      </c>
      <c r="H1025" t="s">
        <v>4938</v>
      </c>
      <c r="I1025">
        <v>4</v>
      </c>
      <c r="J1025" t="s">
        <v>501</v>
      </c>
      <c r="K1025">
        <v>4</v>
      </c>
      <c r="L1025" t="s">
        <v>502</v>
      </c>
      <c r="M1025" t="s">
        <v>8</v>
      </c>
      <c r="N1025" t="s">
        <v>6</v>
      </c>
      <c r="O1025" t="s">
        <v>507</v>
      </c>
      <c r="P1025" t="s">
        <v>8</v>
      </c>
      <c r="Q1025" t="s">
        <v>4570</v>
      </c>
      <c r="R1025" t="s">
        <v>4940</v>
      </c>
      <c r="S1025" t="s">
        <v>195</v>
      </c>
      <c r="T1025" t="s">
        <v>4570</v>
      </c>
      <c r="U1025" t="s">
        <v>4570</v>
      </c>
      <c r="V1025" t="s">
        <v>4496</v>
      </c>
      <c r="W1025" t="s">
        <v>4570</v>
      </c>
      <c r="X1025" t="s">
        <v>5413</v>
      </c>
      <c r="Y1025" t="s">
        <v>6300</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5011</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6196</v>
      </c>
      <c r="BD1025" t="s">
        <v>6197</v>
      </c>
      <c r="BE1025" t="s">
        <v>6198</v>
      </c>
      <c r="BF1025" t="s">
        <v>6199</v>
      </c>
      <c r="BG1025" t="s">
        <v>6278</v>
      </c>
      <c r="BH1025" t="s">
        <v>5764</v>
      </c>
      <c r="BI1025" t="s">
        <v>195</v>
      </c>
      <c r="BJ1025" t="s">
        <v>195</v>
      </c>
      <c r="BK1025" t="s">
        <v>5184</v>
      </c>
      <c r="BL1025" t="s">
        <v>6301</v>
      </c>
      <c r="BM1025" t="s">
        <v>4949</v>
      </c>
      <c r="BN1025" t="s">
        <v>5186</v>
      </c>
      <c r="BO1025" t="s">
        <v>4950</v>
      </c>
      <c r="BP1025" s="440" t="str">
        <f t="shared" si="15"/>
        <v>DL.2375.AFA.001.051.A.524119</v>
      </c>
    </row>
    <row r="1026" spans="1:68">
      <c r="A1026" t="s">
        <v>5010</v>
      </c>
      <c r="B1026" t="s">
        <v>4936</v>
      </c>
      <c r="C1026" t="s">
        <v>4937</v>
      </c>
      <c r="D1026" t="s">
        <v>3770</v>
      </c>
      <c r="E1026" t="s">
        <v>194</v>
      </c>
      <c r="F1026" t="s">
        <v>3772</v>
      </c>
      <c r="G1026" t="s">
        <v>3</v>
      </c>
      <c r="H1026" t="s">
        <v>4938</v>
      </c>
      <c r="I1026">
        <v>4</v>
      </c>
      <c r="J1026" t="s">
        <v>501</v>
      </c>
      <c r="K1026">
        <v>4</v>
      </c>
      <c r="L1026" t="s">
        <v>502</v>
      </c>
      <c r="M1026" t="s">
        <v>8</v>
      </c>
      <c r="N1026" t="s">
        <v>6</v>
      </c>
      <c r="O1026" t="s">
        <v>507</v>
      </c>
      <c r="P1026" t="s">
        <v>8</v>
      </c>
      <c r="Q1026" t="s">
        <v>4570</v>
      </c>
      <c r="R1026" t="s">
        <v>4940</v>
      </c>
      <c r="S1026" t="s">
        <v>195</v>
      </c>
      <c r="T1026" t="s">
        <v>4570</v>
      </c>
      <c r="U1026" t="s">
        <v>4570</v>
      </c>
      <c r="V1026" t="s">
        <v>4951</v>
      </c>
      <c r="W1026" t="s">
        <v>4496</v>
      </c>
      <c r="X1026" t="s">
        <v>5417</v>
      </c>
      <c r="Y1026" t="s">
        <v>6302</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5011</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6196</v>
      </c>
      <c r="BD1026" t="s">
        <v>6197</v>
      </c>
      <c r="BE1026" t="s">
        <v>6198</v>
      </c>
      <c r="BF1026" t="s">
        <v>6199</v>
      </c>
      <c r="BG1026" t="s">
        <v>6278</v>
      </c>
      <c r="BH1026" t="s">
        <v>5764</v>
      </c>
      <c r="BI1026" t="s">
        <v>195</v>
      </c>
      <c r="BJ1026" t="s">
        <v>195</v>
      </c>
      <c r="BK1026" t="s">
        <v>5184</v>
      </c>
      <c r="BL1026" t="s">
        <v>6303</v>
      </c>
      <c r="BM1026" t="s">
        <v>4949</v>
      </c>
      <c r="BN1026" t="s">
        <v>5186</v>
      </c>
      <c r="BO1026" t="s">
        <v>4950</v>
      </c>
      <c r="BP1026" s="440" t="str">
        <f t="shared" ref="BP1026:BP1089" si="16">_xlfn.TEXTJOIN(".",TRUE,D1026,E1026,F1026,J1026,L1026,M1026,O1026)</f>
        <v>DL.2375.AFA.001.051.A.524119</v>
      </c>
    </row>
    <row r="1027" spans="1:68">
      <c r="A1027" t="s">
        <v>5010</v>
      </c>
      <c r="B1027" t="s">
        <v>4936</v>
      </c>
      <c r="C1027" t="s">
        <v>4937</v>
      </c>
      <c r="D1027" t="s">
        <v>3770</v>
      </c>
      <c r="E1027" t="s">
        <v>194</v>
      </c>
      <c r="F1027" t="s">
        <v>3772</v>
      </c>
      <c r="G1027" t="s">
        <v>3</v>
      </c>
      <c r="H1027" t="s">
        <v>4938</v>
      </c>
      <c r="I1027">
        <v>4</v>
      </c>
      <c r="J1027" t="s">
        <v>501</v>
      </c>
      <c r="K1027">
        <v>4</v>
      </c>
      <c r="L1027" t="s">
        <v>502</v>
      </c>
      <c r="M1027" t="s">
        <v>508</v>
      </c>
      <c r="N1027" t="s">
        <v>17</v>
      </c>
      <c r="O1027" t="s">
        <v>507</v>
      </c>
      <c r="P1027" t="s">
        <v>8</v>
      </c>
      <c r="Q1027" t="s">
        <v>4570</v>
      </c>
      <c r="R1027" t="s">
        <v>4940</v>
      </c>
      <c r="S1027" t="s">
        <v>195</v>
      </c>
      <c r="T1027" t="s">
        <v>4570</v>
      </c>
      <c r="U1027" t="s">
        <v>4570</v>
      </c>
      <c r="V1027" t="s">
        <v>4496</v>
      </c>
      <c r="W1027" t="s">
        <v>4570</v>
      </c>
      <c r="X1027" t="s">
        <v>5741</v>
      </c>
      <c r="Y1027" t="s">
        <v>6304</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5011</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6196</v>
      </c>
      <c r="BD1027" t="s">
        <v>6197</v>
      </c>
      <c r="BE1027" t="s">
        <v>6198</v>
      </c>
      <c r="BF1027" t="s">
        <v>6199</v>
      </c>
      <c r="BG1027" t="s">
        <v>6281</v>
      </c>
      <c r="BH1027" t="s">
        <v>5764</v>
      </c>
      <c r="BI1027" t="s">
        <v>195</v>
      </c>
      <c r="BJ1027" t="s">
        <v>195</v>
      </c>
      <c r="BK1027" t="s">
        <v>5184</v>
      </c>
      <c r="BL1027" t="s">
        <v>6305</v>
      </c>
      <c r="BM1027" t="s">
        <v>4949</v>
      </c>
      <c r="BN1027" t="s">
        <v>5186</v>
      </c>
      <c r="BO1027" t="s">
        <v>4950</v>
      </c>
      <c r="BP1027" s="440" t="str">
        <f t="shared" si="16"/>
        <v>DL.2375.AFA.001.051.B.524119</v>
      </c>
    </row>
    <row r="1028" spans="1:68">
      <c r="A1028" t="s">
        <v>5010</v>
      </c>
      <c r="B1028" t="s">
        <v>4936</v>
      </c>
      <c r="C1028" t="s">
        <v>4937</v>
      </c>
      <c r="D1028" t="s">
        <v>3770</v>
      </c>
      <c r="E1028" t="s">
        <v>194</v>
      </c>
      <c r="F1028" t="s">
        <v>3772</v>
      </c>
      <c r="G1028" t="s">
        <v>3</v>
      </c>
      <c r="H1028" t="s">
        <v>4938</v>
      </c>
      <c r="I1028">
        <v>4</v>
      </c>
      <c r="J1028" t="s">
        <v>501</v>
      </c>
      <c r="K1028">
        <v>4</v>
      </c>
      <c r="L1028" t="s">
        <v>502</v>
      </c>
      <c r="M1028" t="s">
        <v>508</v>
      </c>
      <c r="N1028" t="s">
        <v>17</v>
      </c>
      <c r="O1028" t="s">
        <v>507</v>
      </c>
      <c r="P1028" t="s">
        <v>8</v>
      </c>
      <c r="Q1028" t="s">
        <v>4570</v>
      </c>
      <c r="R1028" t="s">
        <v>4940</v>
      </c>
      <c r="S1028" t="s">
        <v>195</v>
      </c>
      <c r="T1028" t="s">
        <v>4570</v>
      </c>
      <c r="U1028" t="s">
        <v>4570</v>
      </c>
      <c r="V1028" t="s">
        <v>4951</v>
      </c>
      <c r="W1028" t="s">
        <v>4496</v>
      </c>
      <c r="X1028" t="s">
        <v>5726</v>
      </c>
      <c r="Y1028" t="s">
        <v>6306</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5011</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6196</v>
      </c>
      <c r="BD1028" t="s">
        <v>6197</v>
      </c>
      <c r="BE1028" t="s">
        <v>6198</v>
      </c>
      <c r="BF1028" t="s">
        <v>6199</v>
      </c>
      <c r="BG1028" t="s">
        <v>6281</v>
      </c>
      <c r="BH1028" t="s">
        <v>5764</v>
      </c>
      <c r="BI1028" t="s">
        <v>195</v>
      </c>
      <c r="BJ1028" t="s">
        <v>195</v>
      </c>
      <c r="BK1028" t="s">
        <v>5184</v>
      </c>
      <c r="BL1028" t="s">
        <v>6307</v>
      </c>
      <c r="BM1028" t="s">
        <v>4949</v>
      </c>
      <c r="BN1028" t="s">
        <v>5186</v>
      </c>
      <c r="BO1028" t="s">
        <v>4950</v>
      </c>
      <c r="BP1028" s="440" t="str">
        <f t="shared" si="16"/>
        <v>DL.2375.AFA.001.051.B.524119</v>
      </c>
    </row>
    <row r="1029" spans="1:68">
      <c r="A1029" t="s">
        <v>5010</v>
      </c>
      <c r="B1029" t="s">
        <v>4936</v>
      </c>
      <c r="C1029" t="s">
        <v>4937</v>
      </c>
      <c r="D1029" t="s">
        <v>3770</v>
      </c>
      <c r="E1029" t="s">
        <v>194</v>
      </c>
      <c r="F1029" t="s">
        <v>3772</v>
      </c>
      <c r="G1029" t="s">
        <v>3</v>
      </c>
      <c r="H1029" t="s">
        <v>4938</v>
      </c>
      <c r="I1029">
        <v>4</v>
      </c>
      <c r="J1029" t="s">
        <v>501</v>
      </c>
      <c r="K1029">
        <v>4</v>
      </c>
      <c r="L1029" t="s">
        <v>517</v>
      </c>
      <c r="M1029" t="s">
        <v>508</v>
      </c>
      <c r="N1029" t="s">
        <v>29</v>
      </c>
      <c r="O1029" t="s">
        <v>507</v>
      </c>
      <c r="P1029" t="s">
        <v>8</v>
      </c>
      <c r="Q1029" t="s">
        <v>4570</v>
      </c>
      <c r="R1029" t="s">
        <v>4940</v>
      </c>
      <c r="S1029" t="s">
        <v>195</v>
      </c>
      <c r="T1029" t="s">
        <v>4570</v>
      </c>
      <c r="U1029" t="s">
        <v>4570</v>
      </c>
      <c r="V1029" t="s">
        <v>4496</v>
      </c>
      <c r="W1029" t="s">
        <v>4570</v>
      </c>
      <c r="X1029" t="s">
        <v>6308</v>
      </c>
      <c r="Y1029" t="s">
        <v>6309</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5011</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6196</v>
      </c>
      <c r="BD1029" t="s">
        <v>6197</v>
      </c>
      <c r="BE1029" t="s">
        <v>6198</v>
      </c>
      <c r="BF1029" t="s">
        <v>6204</v>
      </c>
      <c r="BG1029" t="s">
        <v>6240</v>
      </c>
      <c r="BH1029" t="s">
        <v>5764</v>
      </c>
      <c r="BI1029" t="s">
        <v>195</v>
      </c>
      <c r="BJ1029" t="s">
        <v>195</v>
      </c>
      <c r="BK1029" t="s">
        <v>5184</v>
      </c>
      <c r="BL1029" t="s">
        <v>6310</v>
      </c>
      <c r="BM1029" t="s">
        <v>4949</v>
      </c>
      <c r="BN1029" t="s">
        <v>5186</v>
      </c>
      <c r="BO1029" t="s">
        <v>4950</v>
      </c>
      <c r="BP1029" s="440" t="str">
        <f t="shared" si="16"/>
        <v>DL.2375.AFA.001.052.B.524119</v>
      </c>
    </row>
    <row r="1030" spans="1:68">
      <c r="A1030" t="s">
        <v>5010</v>
      </c>
      <c r="B1030" t="s">
        <v>4936</v>
      </c>
      <c r="C1030" t="s">
        <v>4937</v>
      </c>
      <c r="D1030" t="s">
        <v>3770</v>
      </c>
      <c r="E1030" t="s">
        <v>194</v>
      </c>
      <c r="F1030" t="s">
        <v>3772</v>
      </c>
      <c r="G1030" t="s">
        <v>3</v>
      </c>
      <c r="H1030" t="s">
        <v>4938</v>
      </c>
      <c r="I1030">
        <v>4</v>
      </c>
      <c r="J1030" t="s">
        <v>501</v>
      </c>
      <c r="K1030">
        <v>4</v>
      </c>
      <c r="L1030" t="s">
        <v>517</v>
      </c>
      <c r="M1030" t="s">
        <v>508</v>
      </c>
      <c r="N1030" t="s">
        <v>29</v>
      </c>
      <c r="O1030" t="s">
        <v>507</v>
      </c>
      <c r="P1030" t="s">
        <v>8</v>
      </c>
      <c r="Q1030" t="s">
        <v>4570</v>
      </c>
      <c r="R1030" t="s">
        <v>4940</v>
      </c>
      <c r="S1030" t="s">
        <v>195</v>
      </c>
      <c r="T1030" t="s">
        <v>4570</v>
      </c>
      <c r="U1030" t="s">
        <v>4570</v>
      </c>
      <c r="V1030" t="s">
        <v>4951</v>
      </c>
      <c r="W1030" t="s">
        <v>4496</v>
      </c>
      <c r="X1030" t="s">
        <v>6311</v>
      </c>
      <c r="Y1030" t="s">
        <v>6312</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5011</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6196</v>
      </c>
      <c r="BD1030" t="s">
        <v>6197</v>
      </c>
      <c r="BE1030" t="s">
        <v>6198</v>
      </c>
      <c r="BF1030" t="s">
        <v>6204</v>
      </c>
      <c r="BG1030" t="s">
        <v>6240</v>
      </c>
      <c r="BH1030" t="s">
        <v>5764</v>
      </c>
      <c r="BI1030" t="s">
        <v>195</v>
      </c>
      <c r="BJ1030" t="s">
        <v>195</v>
      </c>
      <c r="BK1030" t="s">
        <v>5184</v>
      </c>
      <c r="BL1030" t="s">
        <v>6313</v>
      </c>
      <c r="BM1030" t="s">
        <v>4949</v>
      </c>
      <c r="BN1030" t="s">
        <v>5186</v>
      </c>
      <c r="BO1030" t="s">
        <v>4950</v>
      </c>
      <c r="BP1030" s="440" t="str">
        <f t="shared" si="16"/>
        <v>DL.2375.AFA.001.052.B.524119</v>
      </c>
    </row>
    <row r="1031" spans="1:68">
      <c r="A1031" t="s">
        <v>5010</v>
      </c>
      <c r="B1031" t="s">
        <v>4936</v>
      </c>
      <c r="C1031" t="s">
        <v>4937</v>
      </c>
      <c r="D1031" t="s">
        <v>3770</v>
      </c>
      <c r="E1031" t="s">
        <v>194</v>
      </c>
      <c r="F1031" t="s">
        <v>3772</v>
      </c>
      <c r="G1031" t="s">
        <v>3</v>
      </c>
      <c r="H1031" t="s">
        <v>4938</v>
      </c>
      <c r="I1031">
        <v>4</v>
      </c>
      <c r="J1031" t="s">
        <v>501</v>
      </c>
      <c r="K1031">
        <v>4</v>
      </c>
      <c r="L1031" t="s">
        <v>519</v>
      </c>
      <c r="M1031" t="s">
        <v>8</v>
      </c>
      <c r="N1031" t="s">
        <v>37</v>
      </c>
      <c r="O1031" t="s">
        <v>507</v>
      </c>
      <c r="P1031" t="s">
        <v>8</v>
      </c>
      <c r="Q1031" t="s">
        <v>4570</v>
      </c>
      <c r="R1031" t="s">
        <v>4940</v>
      </c>
      <c r="S1031" t="s">
        <v>195</v>
      </c>
      <c r="T1031" t="s">
        <v>4570</v>
      </c>
      <c r="U1031" t="s">
        <v>4570</v>
      </c>
      <c r="V1031" t="s">
        <v>4496</v>
      </c>
      <c r="W1031" t="s">
        <v>4570</v>
      </c>
      <c r="X1031" t="s">
        <v>6314</v>
      </c>
      <c r="Y1031" t="s">
        <v>6315</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5011</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6196</v>
      </c>
      <c r="BD1031" t="s">
        <v>6197</v>
      </c>
      <c r="BE1031" t="s">
        <v>6198</v>
      </c>
      <c r="BF1031" t="s">
        <v>6209</v>
      </c>
      <c r="BG1031" t="s">
        <v>6244</v>
      </c>
      <c r="BH1031" t="s">
        <v>5764</v>
      </c>
      <c r="BI1031" t="s">
        <v>195</v>
      </c>
      <c r="BJ1031" t="s">
        <v>195</v>
      </c>
      <c r="BK1031" t="s">
        <v>5184</v>
      </c>
      <c r="BL1031" t="s">
        <v>6316</v>
      </c>
      <c r="BM1031" t="s">
        <v>4949</v>
      </c>
      <c r="BN1031" t="s">
        <v>5186</v>
      </c>
      <c r="BO1031" t="s">
        <v>4950</v>
      </c>
      <c r="BP1031" s="440" t="str">
        <f t="shared" si="16"/>
        <v>DL.2375.AFA.001.053.A.524119</v>
      </c>
    </row>
    <row r="1032" spans="1:68">
      <c r="A1032" t="s">
        <v>5010</v>
      </c>
      <c r="B1032" t="s">
        <v>4936</v>
      </c>
      <c r="C1032" t="s">
        <v>4937</v>
      </c>
      <c r="D1032" t="s">
        <v>3770</v>
      </c>
      <c r="E1032" t="s">
        <v>194</v>
      </c>
      <c r="F1032" t="s">
        <v>3772</v>
      </c>
      <c r="G1032" t="s">
        <v>3</v>
      </c>
      <c r="H1032" t="s">
        <v>4938</v>
      </c>
      <c r="I1032">
        <v>4</v>
      </c>
      <c r="J1032" t="s">
        <v>501</v>
      </c>
      <c r="K1032">
        <v>4</v>
      </c>
      <c r="L1032" t="s">
        <v>519</v>
      </c>
      <c r="M1032" t="s">
        <v>509</v>
      </c>
      <c r="N1032" t="s">
        <v>701</v>
      </c>
      <c r="O1032" t="s">
        <v>507</v>
      </c>
      <c r="P1032" t="s">
        <v>8</v>
      </c>
      <c r="Q1032" t="s">
        <v>4570</v>
      </c>
      <c r="R1032" t="s">
        <v>4940</v>
      </c>
      <c r="S1032" t="s">
        <v>195</v>
      </c>
      <c r="T1032" t="s">
        <v>4570</v>
      </c>
      <c r="U1032" t="s">
        <v>4570</v>
      </c>
      <c r="V1032" t="s">
        <v>4496</v>
      </c>
      <c r="W1032" t="s">
        <v>4570</v>
      </c>
      <c r="X1032" t="s">
        <v>6317</v>
      </c>
      <c r="Y1032" t="s">
        <v>6318</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5011</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6196</v>
      </c>
      <c r="BD1032" t="s">
        <v>6197</v>
      </c>
      <c r="BE1032" t="s">
        <v>6198</v>
      </c>
      <c r="BF1032" t="s">
        <v>6209</v>
      </c>
      <c r="BG1032" t="s">
        <v>6285</v>
      </c>
      <c r="BH1032" t="s">
        <v>5764</v>
      </c>
      <c r="BI1032" t="s">
        <v>195</v>
      </c>
      <c r="BJ1032" t="s">
        <v>195</v>
      </c>
      <c r="BK1032" t="s">
        <v>5184</v>
      </c>
      <c r="BL1032" t="s">
        <v>6319</v>
      </c>
      <c r="BM1032" t="s">
        <v>4949</v>
      </c>
      <c r="BN1032" t="s">
        <v>5186</v>
      </c>
      <c r="BO1032" t="s">
        <v>4950</v>
      </c>
      <c r="BP1032" s="440" t="str">
        <f t="shared" si="16"/>
        <v>DL.2375.AFA.001.053.C.524119</v>
      </c>
    </row>
    <row r="1033" spans="1:68">
      <c r="A1033" t="s">
        <v>5010</v>
      </c>
      <c r="B1033" t="s">
        <v>4936</v>
      </c>
      <c r="C1033" t="s">
        <v>4937</v>
      </c>
      <c r="D1033" t="s">
        <v>3770</v>
      </c>
      <c r="E1033" t="s">
        <v>194</v>
      </c>
      <c r="F1033" t="s">
        <v>3772</v>
      </c>
      <c r="G1033" t="s">
        <v>3</v>
      </c>
      <c r="H1033" t="s">
        <v>4938</v>
      </c>
      <c r="I1033">
        <v>4</v>
      </c>
      <c r="J1033" t="s">
        <v>501</v>
      </c>
      <c r="K1033">
        <v>4</v>
      </c>
      <c r="L1033" t="s">
        <v>520</v>
      </c>
      <c r="M1033" t="s">
        <v>8</v>
      </c>
      <c r="N1033" t="s">
        <v>39</v>
      </c>
      <c r="O1033" t="s">
        <v>507</v>
      </c>
      <c r="P1033" t="s">
        <v>8</v>
      </c>
      <c r="Q1033" t="s">
        <v>4570</v>
      </c>
      <c r="R1033" t="s">
        <v>4940</v>
      </c>
      <c r="S1033" t="s">
        <v>195</v>
      </c>
      <c r="T1033" t="s">
        <v>4570</v>
      </c>
      <c r="U1033" t="s">
        <v>4570</v>
      </c>
      <c r="V1033" t="s">
        <v>4496</v>
      </c>
      <c r="W1033" t="s">
        <v>4570</v>
      </c>
      <c r="X1033" t="s">
        <v>6320</v>
      </c>
      <c r="Y1033" t="s">
        <v>6321</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5011</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6196</v>
      </c>
      <c r="BD1033" t="s">
        <v>6197</v>
      </c>
      <c r="BE1033" t="s">
        <v>6198</v>
      </c>
      <c r="BF1033" t="s">
        <v>6214</v>
      </c>
      <c r="BG1033" t="s">
        <v>6248</v>
      </c>
      <c r="BH1033" t="s">
        <v>5764</v>
      </c>
      <c r="BI1033" t="s">
        <v>195</v>
      </c>
      <c r="BJ1033" t="s">
        <v>195</v>
      </c>
      <c r="BK1033" t="s">
        <v>5184</v>
      </c>
      <c r="BL1033" t="s">
        <v>6322</v>
      </c>
      <c r="BM1033" t="s">
        <v>4949</v>
      </c>
      <c r="BN1033" t="s">
        <v>5186</v>
      </c>
      <c r="BO1033" t="s">
        <v>4950</v>
      </c>
      <c r="BP1033" s="440" t="str">
        <f t="shared" si="16"/>
        <v>DL.2375.AFA.001.054.A.524119</v>
      </c>
    </row>
    <row r="1034" spans="1:68">
      <c r="A1034" t="s">
        <v>5010</v>
      </c>
      <c r="B1034" t="s">
        <v>4936</v>
      </c>
      <c r="C1034" t="s">
        <v>4937</v>
      </c>
      <c r="D1034" t="s">
        <v>3770</v>
      </c>
      <c r="E1034" t="s">
        <v>194</v>
      </c>
      <c r="F1034" t="s">
        <v>3772</v>
      </c>
      <c r="G1034" t="s">
        <v>3</v>
      </c>
      <c r="H1034" t="s">
        <v>4938</v>
      </c>
      <c r="I1034">
        <v>4</v>
      </c>
      <c r="J1034" t="s">
        <v>501</v>
      </c>
      <c r="K1034">
        <v>4</v>
      </c>
      <c r="L1034" t="s">
        <v>520</v>
      </c>
      <c r="M1034" t="s">
        <v>508</v>
      </c>
      <c r="N1034" t="s">
        <v>40</v>
      </c>
      <c r="O1034" t="s">
        <v>507</v>
      </c>
      <c r="P1034" t="s">
        <v>8</v>
      </c>
      <c r="Q1034" t="s">
        <v>4570</v>
      </c>
      <c r="R1034" t="s">
        <v>4940</v>
      </c>
      <c r="S1034" t="s">
        <v>195</v>
      </c>
      <c r="T1034" t="s">
        <v>4570</v>
      </c>
      <c r="U1034" t="s">
        <v>4570</v>
      </c>
      <c r="V1034" t="s">
        <v>4496</v>
      </c>
      <c r="W1034" t="s">
        <v>4570</v>
      </c>
      <c r="X1034" t="s">
        <v>6323</v>
      </c>
      <c r="Y1034" t="s">
        <v>6321</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5011</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6196</v>
      </c>
      <c r="BD1034" t="s">
        <v>6197</v>
      </c>
      <c r="BE1034" t="s">
        <v>6198</v>
      </c>
      <c r="BF1034" t="s">
        <v>6214</v>
      </c>
      <c r="BG1034" t="s">
        <v>6324</v>
      </c>
      <c r="BH1034" t="s">
        <v>5764</v>
      </c>
      <c r="BI1034" t="s">
        <v>195</v>
      </c>
      <c r="BJ1034" t="s">
        <v>195</v>
      </c>
      <c r="BK1034" t="s">
        <v>5184</v>
      </c>
      <c r="BL1034" t="s">
        <v>6322</v>
      </c>
      <c r="BM1034" t="s">
        <v>4949</v>
      </c>
      <c r="BN1034" t="s">
        <v>5186</v>
      </c>
      <c r="BO1034" t="s">
        <v>4950</v>
      </c>
      <c r="BP1034" s="440" t="str">
        <f t="shared" si="16"/>
        <v>DL.2375.AFA.001.054.B.524119</v>
      </c>
    </row>
    <row r="1035" spans="1:68">
      <c r="A1035" t="s">
        <v>5010</v>
      </c>
      <c r="B1035" t="s">
        <v>4936</v>
      </c>
      <c r="C1035" t="s">
        <v>4937</v>
      </c>
      <c r="D1035" t="s">
        <v>3770</v>
      </c>
      <c r="E1035" t="s">
        <v>194</v>
      </c>
      <c r="F1035" t="s">
        <v>3772</v>
      </c>
      <c r="G1035" t="s">
        <v>3</v>
      </c>
      <c r="H1035" t="s">
        <v>4938</v>
      </c>
      <c r="I1035">
        <v>4</v>
      </c>
      <c r="J1035" t="s">
        <v>501</v>
      </c>
      <c r="K1035">
        <v>4</v>
      </c>
      <c r="L1035" t="s">
        <v>520</v>
      </c>
      <c r="M1035" t="s">
        <v>508</v>
      </c>
      <c r="N1035" t="s">
        <v>40</v>
      </c>
      <c r="O1035" t="s">
        <v>507</v>
      </c>
      <c r="P1035" t="s">
        <v>8</v>
      </c>
      <c r="Q1035" t="s">
        <v>4570</v>
      </c>
      <c r="R1035" t="s">
        <v>4940</v>
      </c>
      <c r="S1035" t="s">
        <v>195</v>
      </c>
      <c r="T1035" t="s">
        <v>4570</v>
      </c>
      <c r="U1035" t="s">
        <v>4570</v>
      </c>
      <c r="V1035" t="s">
        <v>4951</v>
      </c>
      <c r="W1035" t="s">
        <v>4496</v>
      </c>
      <c r="X1035" t="s">
        <v>6325</v>
      </c>
      <c r="Y1035" t="s">
        <v>6326</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5011</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6196</v>
      </c>
      <c r="BD1035" t="s">
        <v>6197</v>
      </c>
      <c r="BE1035" t="s">
        <v>6198</v>
      </c>
      <c r="BF1035" t="s">
        <v>6214</v>
      </c>
      <c r="BG1035" t="s">
        <v>6324</v>
      </c>
      <c r="BH1035" t="s">
        <v>5764</v>
      </c>
      <c r="BI1035" t="s">
        <v>195</v>
      </c>
      <c r="BJ1035" t="s">
        <v>195</v>
      </c>
      <c r="BK1035" t="s">
        <v>5184</v>
      </c>
      <c r="BL1035" t="s">
        <v>6327</v>
      </c>
      <c r="BM1035" t="s">
        <v>4949</v>
      </c>
      <c r="BN1035" t="s">
        <v>5186</v>
      </c>
      <c r="BO1035" t="s">
        <v>4950</v>
      </c>
      <c r="BP1035" s="440" t="str">
        <f t="shared" si="16"/>
        <v>DL.2375.AFA.001.054.B.524119</v>
      </c>
    </row>
    <row r="1036" spans="1:68">
      <c r="A1036" t="s">
        <v>4935</v>
      </c>
      <c r="B1036" t="s">
        <v>4936</v>
      </c>
      <c r="C1036" t="s">
        <v>4937</v>
      </c>
      <c r="D1036" t="s">
        <v>3770</v>
      </c>
      <c r="E1036" t="s">
        <v>194</v>
      </c>
      <c r="F1036" t="s">
        <v>3772</v>
      </c>
      <c r="G1036" t="s">
        <v>3</v>
      </c>
      <c r="H1036" t="s">
        <v>4938</v>
      </c>
      <c r="I1036">
        <v>4</v>
      </c>
      <c r="J1036" t="s">
        <v>501</v>
      </c>
      <c r="K1036">
        <v>4</v>
      </c>
      <c r="L1036" t="s">
        <v>502</v>
      </c>
      <c r="M1036" t="s">
        <v>508</v>
      </c>
      <c r="N1036" t="s">
        <v>17</v>
      </c>
      <c r="O1036" t="s">
        <v>510</v>
      </c>
      <c r="P1036" t="s">
        <v>8</v>
      </c>
      <c r="Q1036" t="s">
        <v>4570</v>
      </c>
      <c r="R1036" t="s">
        <v>4940</v>
      </c>
      <c r="S1036" t="s">
        <v>195</v>
      </c>
      <c r="T1036" t="s">
        <v>4570</v>
      </c>
      <c r="U1036" t="s">
        <v>4570</v>
      </c>
      <c r="V1036" t="s">
        <v>4496</v>
      </c>
      <c r="W1036" t="s">
        <v>4570</v>
      </c>
      <c r="X1036" t="s">
        <v>6328</v>
      </c>
      <c r="Y1036" t="s">
        <v>6329</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4943</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6196</v>
      </c>
      <c r="BD1036" t="s">
        <v>6197</v>
      </c>
      <c r="BE1036" t="s">
        <v>6198</v>
      </c>
      <c r="BF1036" t="s">
        <v>6199</v>
      </c>
      <c r="BG1036" t="s">
        <v>6281</v>
      </c>
      <c r="BH1036" t="s">
        <v>5764</v>
      </c>
      <c r="BI1036" t="s">
        <v>195</v>
      </c>
      <c r="BJ1036" t="s">
        <v>195</v>
      </c>
      <c r="BK1036" t="s">
        <v>3777</v>
      </c>
      <c r="BL1036" t="s">
        <v>6330</v>
      </c>
      <c r="BM1036" t="s">
        <v>4949</v>
      </c>
      <c r="BN1036" t="s">
        <v>5186</v>
      </c>
      <c r="BO1036" t="s">
        <v>4950</v>
      </c>
      <c r="BP1036" s="440" t="str">
        <f t="shared" si="16"/>
        <v>DL.2375.AFA.001.051.B.524111</v>
      </c>
    </row>
    <row r="1037" spans="1:68">
      <c r="A1037" t="s">
        <v>4935</v>
      </c>
      <c r="B1037" t="s">
        <v>4936</v>
      </c>
      <c r="C1037" t="s">
        <v>4937</v>
      </c>
      <c r="D1037" t="s">
        <v>3770</v>
      </c>
      <c r="E1037" t="s">
        <v>194</v>
      </c>
      <c r="F1037" t="s">
        <v>3772</v>
      </c>
      <c r="G1037" t="s">
        <v>3</v>
      </c>
      <c r="H1037" t="s">
        <v>4938</v>
      </c>
      <c r="I1037">
        <v>4</v>
      </c>
      <c r="J1037" t="s">
        <v>501</v>
      </c>
      <c r="K1037">
        <v>4</v>
      </c>
      <c r="L1037" t="s">
        <v>502</v>
      </c>
      <c r="M1037" t="s">
        <v>509</v>
      </c>
      <c r="N1037" t="s">
        <v>18</v>
      </c>
      <c r="O1037" t="s">
        <v>510</v>
      </c>
      <c r="P1037" t="s">
        <v>8</v>
      </c>
      <c r="Q1037" t="s">
        <v>4570</v>
      </c>
      <c r="R1037" t="s">
        <v>4940</v>
      </c>
      <c r="S1037" t="s">
        <v>195</v>
      </c>
      <c r="T1037" t="s">
        <v>4570</v>
      </c>
      <c r="U1037" t="s">
        <v>4570</v>
      </c>
      <c r="V1037" t="s">
        <v>4496</v>
      </c>
      <c r="W1037" t="s">
        <v>4570</v>
      </c>
      <c r="X1037" t="s">
        <v>6331</v>
      </c>
      <c r="Y1037" t="s">
        <v>6332</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4943</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6196</v>
      </c>
      <c r="BD1037" t="s">
        <v>6197</v>
      </c>
      <c r="BE1037" t="s">
        <v>6198</v>
      </c>
      <c r="BF1037" t="s">
        <v>6199</v>
      </c>
      <c r="BG1037" t="s">
        <v>6333</v>
      </c>
      <c r="BH1037" t="s">
        <v>5764</v>
      </c>
      <c r="BI1037" t="s">
        <v>195</v>
      </c>
      <c r="BJ1037" t="s">
        <v>195</v>
      </c>
      <c r="BK1037" t="s">
        <v>3777</v>
      </c>
      <c r="BL1037" t="s">
        <v>6334</v>
      </c>
      <c r="BM1037" t="s">
        <v>4949</v>
      </c>
      <c r="BN1037" t="s">
        <v>5186</v>
      </c>
      <c r="BO1037" t="s">
        <v>4950</v>
      </c>
      <c r="BP1037" s="440" t="str">
        <f t="shared" si="16"/>
        <v>DL.2375.AFA.001.051.C.524111</v>
      </c>
    </row>
    <row r="1038" spans="1:68">
      <c r="A1038" t="s">
        <v>4935</v>
      </c>
      <c r="B1038" t="s">
        <v>4936</v>
      </c>
      <c r="C1038" t="s">
        <v>4937</v>
      </c>
      <c r="D1038" t="s">
        <v>3770</v>
      </c>
      <c r="E1038" t="s">
        <v>194</v>
      </c>
      <c r="F1038" t="s">
        <v>3772</v>
      </c>
      <c r="G1038" t="s">
        <v>3</v>
      </c>
      <c r="H1038" t="s">
        <v>4938</v>
      </c>
      <c r="I1038">
        <v>4</v>
      </c>
      <c r="J1038" t="s">
        <v>501</v>
      </c>
      <c r="K1038">
        <v>4</v>
      </c>
      <c r="L1038" t="s">
        <v>502</v>
      </c>
      <c r="M1038" t="s">
        <v>511</v>
      </c>
      <c r="N1038" t="s">
        <v>20</v>
      </c>
      <c r="O1038" t="s">
        <v>510</v>
      </c>
      <c r="P1038" t="s">
        <v>8</v>
      </c>
      <c r="Q1038" t="s">
        <v>4570</v>
      </c>
      <c r="R1038" t="s">
        <v>4940</v>
      </c>
      <c r="S1038" t="s">
        <v>195</v>
      </c>
      <c r="T1038" t="s">
        <v>4570</v>
      </c>
      <c r="U1038" t="s">
        <v>4570</v>
      </c>
      <c r="V1038" t="s">
        <v>4496</v>
      </c>
      <c r="W1038" t="s">
        <v>4570</v>
      </c>
      <c r="X1038" t="s">
        <v>6335</v>
      </c>
      <c r="Y1038" t="s">
        <v>6336</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4943</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6196</v>
      </c>
      <c r="BD1038" t="s">
        <v>6197</v>
      </c>
      <c r="BE1038" t="s">
        <v>6198</v>
      </c>
      <c r="BF1038" t="s">
        <v>6199</v>
      </c>
      <c r="BG1038" t="s">
        <v>6236</v>
      </c>
      <c r="BH1038" t="s">
        <v>5764</v>
      </c>
      <c r="BI1038" t="s">
        <v>195</v>
      </c>
      <c r="BJ1038" t="s">
        <v>195</v>
      </c>
      <c r="BK1038" t="s">
        <v>3777</v>
      </c>
      <c r="BL1038" t="s">
        <v>6337</v>
      </c>
      <c r="BM1038" t="s">
        <v>4949</v>
      </c>
      <c r="BN1038" t="s">
        <v>5186</v>
      </c>
      <c r="BO1038" t="s">
        <v>4950</v>
      </c>
      <c r="BP1038" s="440" t="str">
        <f t="shared" si="16"/>
        <v>DL.2375.AFA.001.051.D.524111</v>
      </c>
    </row>
    <row r="1039" spans="1:68">
      <c r="A1039" t="s">
        <v>4935</v>
      </c>
      <c r="B1039" t="s">
        <v>4936</v>
      </c>
      <c r="C1039" t="s">
        <v>4937</v>
      </c>
      <c r="D1039" t="s">
        <v>3770</v>
      </c>
      <c r="E1039" t="s">
        <v>194</v>
      </c>
      <c r="F1039" t="s">
        <v>3772</v>
      </c>
      <c r="G1039" t="s">
        <v>3</v>
      </c>
      <c r="H1039" t="s">
        <v>4938</v>
      </c>
      <c r="I1039">
        <v>4</v>
      </c>
      <c r="J1039" t="s">
        <v>501</v>
      </c>
      <c r="K1039">
        <v>4</v>
      </c>
      <c r="L1039" t="s">
        <v>502</v>
      </c>
      <c r="M1039" t="s">
        <v>511</v>
      </c>
      <c r="N1039" t="s">
        <v>20</v>
      </c>
      <c r="O1039" t="s">
        <v>510</v>
      </c>
      <c r="P1039" t="s">
        <v>8</v>
      </c>
      <c r="Q1039" t="s">
        <v>4570</v>
      </c>
      <c r="R1039" t="s">
        <v>4940</v>
      </c>
      <c r="S1039" t="s">
        <v>195</v>
      </c>
      <c r="T1039" t="s">
        <v>4570</v>
      </c>
      <c r="U1039" t="s">
        <v>4570</v>
      </c>
      <c r="V1039" t="s">
        <v>4951</v>
      </c>
      <c r="W1039" t="s">
        <v>4496</v>
      </c>
      <c r="X1039" t="s">
        <v>6338</v>
      </c>
      <c r="Y1039" t="s">
        <v>6339</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4943</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6196</v>
      </c>
      <c r="BD1039" t="s">
        <v>6197</v>
      </c>
      <c r="BE1039" t="s">
        <v>6198</v>
      </c>
      <c r="BF1039" t="s">
        <v>6199</v>
      </c>
      <c r="BG1039" t="s">
        <v>6236</v>
      </c>
      <c r="BH1039" t="s">
        <v>5764</v>
      </c>
      <c r="BI1039" t="s">
        <v>195</v>
      </c>
      <c r="BJ1039" t="s">
        <v>195</v>
      </c>
      <c r="BK1039" t="s">
        <v>3777</v>
      </c>
      <c r="BL1039" t="s">
        <v>6340</v>
      </c>
      <c r="BM1039" t="s">
        <v>4949</v>
      </c>
      <c r="BN1039" t="s">
        <v>5186</v>
      </c>
      <c r="BO1039" t="s">
        <v>4950</v>
      </c>
      <c r="BP1039" s="440" t="str">
        <f t="shared" si="16"/>
        <v>DL.2375.AFA.001.051.D.524111</v>
      </c>
    </row>
    <row r="1040" spans="1:68">
      <c r="A1040" t="s">
        <v>4935</v>
      </c>
      <c r="B1040" t="s">
        <v>4936</v>
      </c>
      <c r="C1040" t="s">
        <v>4937</v>
      </c>
      <c r="D1040" t="s">
        <v>3770</v>
      </c>
      <c r="E1040" t="s">
        <v>194</v>
      </c>
      <c r="F1040" t="s">
        <v>3772</v>
      </c>
      <c r="G1040" t="s">
        <v>3</v>
      </c>
      <c r="H1040" t="s">
        <v>4938</v>
      </c>
      <c r="I1040">
        <v>4</v>
      </c>
      <c r="J1040" t="s">
        <v>501</v>
      </c>
      <c r="K1040">
        <v>4</v>
      </c>
      <c r="L1040" t="s">
        <v>502</v>
      </c>
      <c r="M1040" t="s">
        <v>516</v>
      </c>
      <c r="N1040" t="s">
        <v>26</v>
      </c>
      <c r="O1040" t="s">
        <v>510</v>
      </c>
      <c r="P1040" t="s">
        <v>8</v>
      </c>
      <c r="Q1040" t="s">
        <v>4570</v>
      </c>
      <c r="R1040" t="s">
        <v>4940</v>
      </c>
      <c r="S1040" t="s">
        <v>195</v>
      </c>
      <c r="T1040" t="s">
        <v>4570</v>
      </c>
      <c r="U1040" t="s">
        <v>4570</v>
      </c>
      <c r="V1040" t="s">
        <v>4496</v>
      </c>
      <c r="W1040" t="s">
        <v>4570</v>
      </c>
      <c r="X1040" t="s">
        <v>6341</v>
      </c>
      <c r="Y1040" t="s">
        <v>6342</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4943</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6196</v>
      </c>
      <c r="BD1040" t="s">
        <v>6197</v>
      </c>
      <c r="BE1040" t="s">
        <v>6198</v>
      </c>
      <c r="BF1040" t="s">
        <v>6199</v>
      </c>
      <c r="BG1040" t="s">
        <v>6343</v>
      </c>
      <c r="BH1040" t="s">
        <v>5764</v>
      </c>
      <c r="BI1040" t="s">
        <v>195</v>
      </c>
      <c r="BJ1040" t="s">
        <v>195</v>
      </c>
      <c r="BK1040" t="s">
        <v>3777</v>
      </c>
      <c r="BL1040" t="s">
        <v>6344</v>
      </c>
      <c r="BM1040" t="s">
        <v>4949</v>
      </c>
      <c r="BN1040" t="s">
        <v>5186</v>
      </c>
      <c r="BO1040" t="s">
        <v>4950</v>
      </c>
      <c r="BP1040" s="440" t="str">
        <f t="shared" si="16"/>
        <v>DL.2375.AFA.001.051.E.524111</v>
      </c>
    </row>
    <row r="1041" spans="1:68">
      <c r="A1041" t="s">
        <v>4935</v>
      </c>
      <c r="B1041" t="s">
        <v>4936</v>
      </c>
      <c r="C1041" t="s">
        <v>4937</v>
      </c>
      <c r="D1041" t="s">
        <v>3770</v>
      </c>
      <c r="E1041" t="s">
        <v>194</v>
      </c>
      <c r="F1041" t="s">
        <v>3772</v>
      </c>
      <c r="G1041" t="s">
        <v>3</v>
      </c>
      <c r="H1041" t="s">
        <v>4938</v>
      </c>
      <c r="I1041">
        <v>4</v>
      </c>
      <c r="J1041" t="s">
        <v>501</v>
      </c>
      <c r="K1041">
        <v>4</v>
      </c>
      <c r="L1041" t="s">
        <v>502</v>
      </c>
      <c r="M1041" t="s">
        <v>566</v>
      </c>
      <c r="N1041" t="s">
        <v>640</v>
      </c>
      <c r="O1041" t="s">
        <v>510</v>
      </c>
      <c r="P1041" t="s">
        <v>8</v>
      </c>
      <c r="Q1041" t="s">
        <v>4570</v>
      </c>
      <c r="R1041" t="s">
        <v>4940</v>
      </c>
      <c r="S1041" t="s">
        <v>195</v>
      </c>
      <c r="T1041" t="s">
        <v>4570</v>
      </c>
      <c r="U1041" t="s">
        <v>4570</v>
      </c>
      <c r="V1041" t="s">
        <v>4496</v>
      </c>
      <c r="W1041" t="s">
        <v>4570</v>
      </c>
      <c r="X1041" t="s">
        <v>6345</v>
      </c>
      <c r="Y1041" t="s">
        <v>6346</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4943</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6196</v>
      </c>
      <c r="BD1041" t="s">
        <v>6197</v>
      </c>
      <c r="BE1041" t="s">
        <v>6198</v>
      </c>
      <c r="BF1041" t="s">
        <v>6199</v>
      </c>
      <c r="BG1041" t="s">
        <v>6347</v>
      </c>
      <c r="BH1041" t="s">
        <v>5764</v>
      </c>
      <c r="BI1041" t="s">
        <v>195</v>
      </c>
      <c r="BJ1041" t="s">
        <v>195</v>
      </c>
      <c r="BK1041" t="s">
        <v>3777</v>
      </c>
      <c r="BL1041" t="s">
        <v>6348</v>
      </c>
      <c r="BM1041" t="s">
        <v>4949</v>
      </c>
      <c r="BN1041" t="s">
        <v>5186</v>
      </c>
      <c r="BO1041" t="s">
        <v>4950</v>
      </c>
      <c r="BP1041" s="440" t="str">
        <f t="shared" si="16"/>
        <v>DL.2375.AFA.001.051.F.524111</v>
      </c>
    </row>
    <row r="1042" spans="1:68">
      <c r="A1042" t="s">
        <v>4935</v>
      </c>
      <c r="B1042" t="s">
        <v>4936</v>
      </c>
      <c r="C1042" t="s">
        <v>4937</v>
      </c>
      <c r="D1042" t="s">
        <v>3770</v>
      </c>
      <c r="E1042" t="s">
        <v>194</v>
      </c>
      <c r="F1042" t="s">
        <v>3772</v>
      </c>
      <c r="G1042" t="s">
        <v>3</v>
      </c>
      <c r="H1042" t="s">
        <v>4938</v>
      </c>
      <c r="I1042">
        <v>4</v>
      </c>
      <c r="J1042" t="s">
        <v>501</v>
      </c>
      <c r="K1042">
        <v>4</v>
      </c>
      <c r="L1042" t="s">
        <v>517</v>
      </c>
      <c r="M1042" t="s">
        <v>508</v>
      </c>
      <c r="N1042" t="s">
        <v>29</v>
      </c>
      <c r="O1042" t="s">
        <v>510</v>
      </c>
      <c r="P1042" t="s">
        <v>8</v>
      </c>
      <c r="Q1042" t="s">
        <v>4570</v>
      </c>
      <c r="R1042" t="s">
        <v>4940</v>
      </c>
      <c r="S1042" t="s">
        <v>195</v>
      </c>
      <c r="T1042" t="s">
        <v>4570</v>
      </c>
      <c r="U1042" t="s">
        <v>4570</v>
      </c>
      <c r="V1042" t="s">
        <v>4496</v>
      </c>
      <c r="W1042" t="s">
        <v>4570</v>
      </c>
      <c r="X1042" t="s">
        <v>6349</v>
      </c>
      <c r="Y1042" t="s">
        <v>6350</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4943</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6196</v>
      </c>
      <c r="BD1042" t="s">
        <v>6197</v>
      </c>
      <c r="BE1042" t="s">
        <v>6198</v>
      </c>
      <c r="BF1042" t="s">
        <v>6204</v>
      </c>
      <c r="BG1042" t="s">
        <v>6240</v>
      </c>
      <c r="BH1042" t="s">
        <v>5764</v>
      </c>
      <c r="BI1042" t="s">
        <v>195</v>
      </c>
      <c r="BJ1042" t="s">
        <v>195</v>
      </c>
      <c r="BK1042" t="s">
        <v>3777</v>
      </c>
      <c r="BL1042" t="s">
        <v>6351</v>
      </c>
      <c r="BM1042" t="s">
        <v>4949</v>
      </c>
      <c r="BN1042" t="s">
        <v>5186</v>
      </c>
      <c r="BO1042" t="s">
        <v>4950</v>
      </c>
      <c r="BP1042" s="440" t="str">
        <f t="shared" si="16"/>
        <v>DL.2375.AFA.001.052.B.524111</v>
      </c>
    </row>
    <row r="1043" spans="1:68">
      <c r="A1043" t="s">
        <v>4935</v>
      </c>
      <c r="B1043" t="s">
        <v>4936</v>
      </c>
      <c r="C1043" t="s">
        <v>4937</v>
      </c>
      <c r="D1043" t="s">
        <v>3770</v>
      </c>
      <c r="E1043" t="s">
        <v>194</v>
      </c>
      <c r="F1043" t="s">
        <v>3772</v>
      </c>
      <c r="G1043" t="s">
        <v>3</v>
      </c>
      <c r="H1043" t="s">
        <v>4938</v>
      </c>
      <c r="I1043">
        <v>4</v>
      </c>
      <c r="J1043" t="s">
        <v>501</v>
      </c>
      <c r="K1043">
        <v>4</v>
      </c>
      <c r="L1043" t="s">
        <v>519</v>
      </c>
      <c r="M1043" t="s">
        <v>8</v>
      </c>
      <c r="N1043" t="s">
        <v>37</v>
      </c>
      <c r="O1043" t="s">
        <v>510</v>
      </c>
      <c r="P1043" t="s">
        <v>8</v>
      </c>
      <c r="Q1043" t="s">
        <v>4570</v>
      </c>
      <c r="R1043" t="s">
        <v>4940</v>
      </c>
      <c r="S1043" t="s">
        <v>195</v>
      </c>
      <c r="T1043" t="s">
        <v>4570</v>
      </c>
      <c r="U1043" t="s">
        <v>4570</v>
      </c>
      <c r="V1043" t="s">
        <v>4496</v>
      </c>
      <c r="W1043" t="s">
        <v>4570</v>
      </c>
      <c r="X1043" t="s">
        <v>6352</v>
      </c>
      <c r="Y1043" t="s">
        <v>6353</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4943</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6196</v>
      </c>
      <c r="BD1043" t="s">
        <v>6197</v>
      </c>
      <c r="BE1043" t="s">
        <v>6198</v>
      </c>
      <c r="BF1043" t="s">
        <v>6209</v>
      </c>
      <c r="BG1043" t="s">
        <v>6244</v>
      </c>
      <c r="BH1043" t="s">
        <v>5764</v>
      </c>
      <c r="BI1043" t="s">
        <v>195</v>
      </c>
      <c r="BJ1043" t="s">
        <v>195</v>
      </c>
      <c r="BK1043" t="s">
        <v>3777</v>
      </c>
      <c r="BL1043" t="s">
        <v>6354</v>
      </c>
      <c r="BM1043" t="s">
        <v>4949</v>
      </c>
      <c r="BN1043" t="s">
        <v>5186</v>
      </c>
      <c r="BO1043" t="s">
        <v>4950</v>
      </c>
      <c r="BP1043" s="440" t="str">
        <f t="shared" si="16"/>
        <v>DL.2375.AFA.001.053.A.524111</v>
      </c>
    </row>
    <row r="1044" spans="1:68">
      <c r="A1044" t="s">
        <v>4935</v>
      </c>
      <c r="B1044" t="s">
        <v>4936</v>
      </c>
      <c r="C1044" t="s">
        <v>4937</v>
      </c>
      <c r="D1044" t="s">
        <v>3770</v>
      </c>
      <c r="E1044" t="s">
        <v>194</v>
      </c>
      <c r="F1044" t="s">
        <v>3772</v>
      </c>
      <c r="G1044" t="s">
        <v>3</v>
      </c>
      <c r="H1044" t="s">
        <v>4938</v>
      </c>
      <c r="I1044">
        <v>4</v>
      </c>
      <c r="J1044" t="s">
        <v>501</v>
      </c>
      <c r="K1044">
        <v>4</v>
      </c>
      <c r="L1044" t="s">
        <v>519</v>
      </c>
      <c r="M1044" t="s">
        <v>8</v>
      </c>
      <c r="N1044" t="s">
        <v>37</v>
      </c>
      <c r="O1044" t="s">
        <v>510</v>
      </c>
      <c r="P1044" t="s">
        <v>8</v>
      </c>
      <c r="Q1044" t="s">
        <v>4570</v>
      </c>
      <c r="R1044" t="s">
        <v>4940</v>
      </c>
      <c r="S1044" t="s">
        <v>195</v>
      </c>
      <c r="T1044" t="s">
        <v>4570</v>
      </c>
      <c r="U1044" t="s">
        <v>4570</v>
      </c>
      <c r="V1044" t="s">
        <v>4951</v>
      </c>
      <c r="W1044" t="s">
        <v>4496</v>
      </c>
      <c r="X1044" t="s">
        <v>6355</v>
      </c>
      <c r="Y1044" t="s">
        <v>6356</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4943</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6196</v>
      </c>
      <c r="BD1044" t="s">
        <v>6197</v>
      </c>
      <c r="BE1044" t="s">
        <v>6198</v>
      </c>
      <c r="BF1044" t="s">
        <v>6209</v>
      </c>
      <c r="BG1044" t="s">
        <v>6244</v>
      </c>
      <c r="BH1044" t="s">
        <v>5764</v>
      </c>
      <c r="BI1044" t="s">
        <v>195</v>
      </c>
      <c r="BJ1044" t="s">
        <v>195</v>
      </c>
      <c r="BK1044" t="s">
        <v>3777</v>
      </c>
      <c r="BL1044" t="s">
        <v>6357</v>
      </c>
      <c r="BM1044" t="s">
        <v>4949</v>
      </c>
      <c r="BN1044" t="s">
        <v>5186</v>
      </c>
      <c r="BO1044" t="s">
        <v>4950</v>
      </c>
      <c r="BP1044" s="440" t="str">
        <f t="shared" si="16"/>
        <v>DL.2375.AFA.001.053.A.524111</v>
      </c>
    </row>
    <row r="1045" spans="1:68">
      <c r="A1045" t="s">
        <v>4935</v>
      </c>
      <c r="B1045" t="s">
        <v>4936</v>
      </c>
      <c r="C1045" t="s">
        <v>4937</v>
      </c>
      <c r="D1045" t="s">
        <v>3770</v>
      </c>
      <c r="E1045" t="s">
        <v>194</v>
      </c>
      <c r="F1045" t="s">
        <v>3772</v>
      </c>
      <c r="G1045" t="s">
        <v>3</v>
      </c>
      <c r="H1045" t="s">
        <v>4938</v>
      </c>
      <c r="I1045">
        <v>4</v>
      </c>
      <c r="J1045" t="s">
        <v>501</v>
      </c>
      <c r="K1045">
        <v>4</v>
      </c>
      <c r="L1045" t="s">
        <v>519</v>
      </c>
      <c r="M1045" t="s">
        <v>508</v>
      </c>
      <c r="N1045" t="s">
        <v>692</v>
      </c>
      <c r="O1045" t="s">
        <v>510</v>
      </c>
      <c r="P1045" t="s">
        <v>8</v>
      </c>
      <c r="Q1045" t="s">
        <v>4570</v>
      </c>
      <c r="R1045" t="s">
        <v>4940</v>
      </c>
      <c r="S1045" t="s">
        <v>195</v>
      </c>
      <c r="T1045" t="s">
        <v>4570</v>
      </c>
      <c r="U1045" t="s">
        <v>4570</v>
      </c>
      <c r="V1045" t="s">
        <v>4496</v>
      </c>
      <c r="W1045" t="s">
        <v>4570</v>
      </c>
      <c r="X1045" t="s">
        <v>6358</v>
      </c>
      <c r="Y1045" t="s">
        <v>6359</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4943</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6196</v>
      </c>
      <c r="BD1045" t="s">
        <v>6197</v>
      </c>
      <c r="BE1045" t="s">
        <v>6198</v>
      </c>
      <c r="BF1045" t="s">
        <v>6209</v>
      </c>
      <c r="BG1045" t="s">
        <v>6360</v>
      </c>
      <c r="BH1045" t="s">
        <v>5764</v>
      </c>
      <c r="BI1045" t="s">
        <v>195</v>
      </c>
      <c r="BJ1045" t="s">
        <v>195</v>
      </c>
      <c r="BK1045" t="s">
        <v>3777</v>
      </c>
      <c r="BL1045" t="s">
        <v>6361</v>
      </c>
      <c r="BM1045" t="s">
        <v>4949</v>
      </c>
      <c r="BN1045" t="s">
        <v>5186</v>
      </c>
      <c r="BO1045" t="s">
        <v>4950</v>
      </c>
      <c r="BP1045" s="440" t="str">
        <f t="shared" si="16"/>
        <v>DL.2375.AFA.001.053.B.524111</v>
      </c>
    </row>
    <row r="1046" spans="1:68">
      <c r="A1046" t="s">
        <v>4935</v>
      </c>
      <c r="B1046" t="s">
        <v>4936</v>
      </c>
      <c r="C1046" t="s">
        <v>4937</v>
      </c>
      <c r="D1046" t="s">
        <v>3770</v>
      </c>
      <c r="E1046" t="s">
        <v>194</v>
      </c>
      <c r="F1046" t="s">
        <v>3772</v>
      </c>
      <c r="G1046" t="s">
        <v>3</v>
      </c>
      <c r="H1046" t="s">
        <v>4938</v>
      </c>
      <c r="I1046">
        <v>4</v>
      </c>
      <c r="J1046" t="s">
        <v>501</v>
      </c>
      <c r="K1046">
        <v>4</v>
      </c>
      <c r="L1046" t="s">
        <v>519</v>
      </c>
      <c r="M1046" t="s">
        <v>509</v>
      </c>
      <c r="N1046" t="s">
        <v>701</v>
      </c>
      <c r="O1046" t="s">
        <v>510</v>
      </c>
      <c r="P1046" t="s">
        <v>8</v>
      </c>
      <c r="Q1046" t="s">
        <v>4570</v>
      </c>
      <c r="R1046" t="s">
        <v>4940</v>
      </c>
      <c r="S1046" t="s">
        <v>195</v>
      </c>
      <c r="T1046" t="s">
        <v>4570</v>
      </c>
      <c r="U1046" t="s">
        <v>4570</v>
      </c>
      <c r="V1046" t="s">
        <v>4496</v>
      </c>
      <c r="W1046" t="s">
        <v>4570</v>
      </c>
      <c r="X1046" t="s">
        <v>6362</v>
      </c>
      <c r="Y1046" t="s">
        <v>6363</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4943</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6196</v>
      </c>
      <c r="BD1046" t="s">
        <v>6197</v>
      </c>
      <c r="BE1046" t="s">
        <v>6198</v>
      </c>
      <c r="BF1046" t="s">
        <v>6209</v>
      </c>
      <c r="BG1046" t="s">
        <v>6285</v>
      </c>
      <c r="BH1046" t="s">
        <v>5764</v>
      </c>
      <c r="BI1046" t="s">
        <v>195</v>
      </c>
      <c r="BJ1046" t="s">
        <v>195</v>
      </c>
      <c r="BK1046" t="s">
        <v>3777</v>
      </c>
      <c r="BL1046" t="s">
        <v>6364</v>
      </c>
      <c r="BM1046" t="s">
        <v>4949</v>
      </c>
      <c r="BN1046" t="s">
        <v>5186</v>
      </c>
      <c r="BO1046" t="s">
        <v>4950</v>
      </c>
      <c r="BP1046" s="440" t="str">
        <f t="shared" si="16"/>
        <v>DL.2375.AFA.001.053.C.524111</v>
      </c>
    </row>
    <row r="1047" spans="1:68">
      <c r="A1047" t="s">
        <v>4935</v>
      </c>
      <c r="B1047" t="s">
        <v>4936</v>
      </c>
      <c r="C1047" t="s">
        <v>4937</v>
      </c>
      <c r="D1047" t="s">
        <v>3770</v>
      </c>
      <c r="E1047" t="s">
        <v>194</v>
      </c>
      <c r="F1047" t="s">
        <v>3772</v>
      </c>
      <c r="G1047" t="s">
        <v>3</v>
      </c>
      <c r="H1047" t="s">
        <v>4938</v>
      </c>
      <c r="I1047">
        <v>4</v>
      </c>
      <c r="J1047" t="s">
        <v>501</v>
      </c>
      <c r="K1047">
        <v>4</v>
      </c>
      <c r="L1047" t="s">
        <v>520</v>
      </c>
      <c r="M1047" t="s">
        <v>8</v>
      </c>
      <c r="N1047" t="s">
        <v>39</v>
      </c>
      <c r="O1047" t="s">
        <v>510</v>
      </c>
      <c r="P1047" t="s">
        <v>8</v>
      </c>
      <c r="Q1047" t="s">
        <v>4570</v>
      </c>
      <c r="R1047" t="s">
        <v>4940</v>
      </c>
      <c r="S1047" t="s">
        <v>195</v>
      </c>
      <c r="T1047" t="s">
        <v>4570</v>
      </c>
      <c r="U1047" t="s">
        <v>4570</v>
      </c>
      <c r="V1047" t="s">
        <v>4496</v>
      </c>
      <c r="W1047" t="s">
        <v>4570</v>
      </c>
      <c r="X1047" t="s">
        <v>6365</v>
      </c>
      <c r="Y1047" t="s">
        <v>6366</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4943</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6196</v>
      </c>
      <c r="BD1047" t="s">
        <v>6197</v>
      </c>
      <c r="BE1047" t="s">
        <v>6198</v>
      </c>
      <c r="BF1047" t="s">
        <v>6214</v>
      </c>
      <c r="BG1047" t="s">
        <v>6248</v>
      </c>
      <c r="BH1047" t="s">
        <v>5764</v>
      </c>
      <c r="BI1047" t="s">
        <v>195</v>
      </c>
      <c r="BJ1047" t="s">
        <v>195</v>
      </c>
      <c r="BK1047" t="s">
        <v>3777</v>
      </c>
      <c r="BL1047" t="s">
        <v>6367</v>
      </c>
      <c r="BM1047" t="s">
        <v>4949</v>
      </c>
      <c r="BN1047" t="s">
        <v>5186</v>
      </c>
      <c r="BO1047" t="s">
        <v>4950</v>
      </c>
      <c r="BP1047" s="440" t="str">
        <f t="shared" si="16"/>
        <v>DL.2375.AFA.001.054.A.524111</v>
      </c>
    </row>
    <row r="1048" spans="1:68">
      <c r="A1048" t="s">
        <v>4935</v>
      </c>
      <c r="B1048" t="s">
        <v>4936</v>
      </c>
      <c r="C1048" t="s">
        <v>4937</v>
      </c>
      <c r="D1048" t="s">
        <v>3770</v>
      </c>
      <c r="E1048" t="s">
        <v>194</v>
      </c>
      <c r="F1048" t="s">
        <v>3772</v>
      </c>
      <c r="G1048" t="s">
        <v>3</v>
      </c>
      <c r="H1048" t="s">
        <v>4938</v>
      </c>
      <c r="I1048">
        <v>4</v>
      </c>
      <c r="J1048" t="s">
        <v>501</v>
      </c>
      <c r="K1048">
        <v>4</v>
      </c>
      <c r="L1048" t="s">
        <v>520</v>
      </c>
      <c r="M1048" t="s">
        <v>508</v>
      </c>
      <c r="N1048" t="s">
        <v>40</v>
      </c>
      <c r="O1048" t="s">
        <v>510</v>
      </c>
      <c r="P1048" t="s">
        <v>8</v>
      </c>
      <c r="Q1048" t="s">
        <v>4570</v>
      </c>
      <c r="R1048" t="s">
        <v>4940</v>
      </c>
      <c r="S1048" t="s">
        <v>195</v>
      </c>
      <c r="T1048" t="s">
        <v>4570</v>
      </c>
      <c r="U1048" t="s">
        <v>4570</v>
      </c>
      <c r="V1048" t="s">
        <v>4496</v>
      </c>
      <c r="W1048" t="s">
        <v>4570</v>
      </c>
      <c r="X1048" t="s">
        <v>6368</v>
      </c>
      <c r="Y1048" t="s">
        <v>6369</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4943</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6196</v>
      </c>
      <c r="BD1048" t="s">
        <v>6197</v>
      </c>
      <c r="BE1048" t="s">
        <v>6198</v>
      </c>
      <c r="BF1048" t="s">
        <v>6214</v>
      </c>
      <c r="BG1048" t="s">
        <v>6324</v>
      </c>
      <c r="BH1048" t="s">
        <v>5764</v>
      </c>
      <c r="BI1048" t="s">
        <v>195</v>
      </c>
      <c r="BJ1048" t="s">
        <v>195</v>
      </c>
      <c r="BK1048" t="s">
        <v>3777</v>
      </c>
      <c r="BL1048" t="s">
        <v>6370</v>
      </c>
      <c r="BM1048" t="s">
        <v>4949</v>
      </c>
      <c r="BN1048" t="s">
        <v>5186</v>
      </c>
      <c r="BO1048" t="s">
        <v>4950</v>
      </c>
      <c r="BP1048" s="440" t="str">
        <f t="shared" si="16"/>
        <v>DL.2375.AFA.001.054.B.524111</v>
      </c>
    </row>
    <row r="1049" spans="1:68">
      <c r="A1049" t="s">
        <v>4935</v>
      </c>
      <c r="B1049" t="s">
        <v>4936</v>
      </c>
      <c r="C1049" t="s">
        <v>4937</v>
      </c>
      <c r="D1049" t="s">
        <v>3770</v>
      </c>
      <c r="E1049" t="s">
        <v>194</v>
      </c>
      <c r="F1049" t="s">
        <v>3772</v>
      </c>
      <c r="G1049" t="s">
        <v>3</v>
      </c>
      <c r="H1049" t="s">
        <v>4938</v>
      </c>
      <c r="I1049">
        <v>4</v>
      </c>
      <c r="J1049" t="s">
        <v>501</v>
      </c>
      <c r="K1049">
        <v>4</v>
      </c>
      <c r="L1049" t="s">
        <v>520</v>
      </c>
      <c r="M1049" t="s">
        <v>509</v>
      </c>
      <c r="N1049" t="s">
        <v>41</v>
      </c>
      <c r="O1049" t="s">
        <v>510</v>
      </c>
      <c r="P1049" t="s">
        <v>8</v>
      </c>
      <c r="Q1049" t="s">
        <v>4570</v>
      </c>
      <c r="R1049" t="s">
        <v>4940</v>
      </c>
      <c r="S1049" t="s">
        <v>195</v>
      </c>
      <c r="T1049" t="s">
        <v>4570</v>
      </c>
      <c r="U1049" t="s">
        <v>4570</v>
      </c>
      <c r="V1049" t="s">
        <v>4496</v>
      </c>
      <c r="W1049" t="s">
        <v>4570</v>
      </c>
      <c r="X1049" t="s">
        <v>6371</v>
      </c>
      <c r="Y1049" t="s">
        <v>6372</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4943</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6196</v>
      </c>
      <c r="BD1049" t="s">
        <v>6197</v>
      </c>
      <c r="BE1049" t="s">
        <v>6198</v>
      </c>
      <c r="BF1049" t="s">
        <v>6214</v>
      </c>
      <c r="BG1049" t="s">
        <v>6289</v>
      </c>
      <c r="BH1049" t="s">
        <v>5764</v>
      </c>
      <c r="BI1049" t="s">
        <v>195</v>
      </c>
      <c r="BJ1049" t="s">
        <v>195</v>
      </c>
      <c r="BK1049" t="s">
        <v>3777</v>
      </c>
      <c r="BL1049" t="s">
        <v>6373</v>
      </c>
      <c r="BM1049" t="s">
        <v>4949</v>
      </c>
      <c r="BN1049" t="s">
        <v>5186</v>
      </c>
      <c r="BO1049" t="s">
        <v>4950</v>
      </c>
      <c r="BP1049" s="440" t="str">
        <f t="shared" si="16"/>
        <v>DL.2375.AFA.001.054.C.524111</v>
      </c>
    </row>
    <row r="1050" spans="1:68">
      <c r="A1050" t="s">
        <v>4935</v>
      </c>
      <c r="B1050" t="s">
        <v>4936</v>
      </c>
      <c r="C1050" t="s">
        <v>4937</v>
      </c>
      <c r="D1050" t="s">
        <v>3770</v>
      </c>
      <c r="E1050" t="s">
        <v>194</v>
      </c>
      <c r="F1050" t="s">
        <v>3772</v>
      </c>
      <c r="G1050" t="s">
        <v>3</v>
      </c>
      <c r="H1050" t="s">
        <v>4938</v>
      </c>
      <c r="I1050">
        <v>4</v>
      </c>
      <c r="J1050" t="s">
        <v>501</v>
      </c>
      <c r="K1050">
        <v>4</v>
      </c>
      <c r="L1050" t="s">
        <v>520</v>
      </c>
      <c r="M1050" t="s">
        <v>511</v>
      </c>
      <c r="N1050" t="s">
        <v>744</v>
      </c>
      <c r="O1050" t="s">
        <v>510</v>
      </c>
      <c r="P1050" t="s">
        <v>8</v>
      </c>
      <c r="Q1050" t="s">
        <v>4570</v>
      </c>
      <c r="R1050" t="s">
        <v>4940</v>
      </c>
      <c r="S1050" t="s">
        <v>195</v>
      </c>
      <c r="T1050" t="s">
        <v>4570</v>
      </c>
      <c r="U1050" t="s">
        <v>4570</v>
      </c>
      <c r="V1050" t="s">
        <v>4496</v>
      </c>
      <c r="W1050" t="s">
        <v>4570</v>
      </c>
      <c r="X1050" t="s">
        <v>6374</v>
      </c>
      <c r="Y1050" t="s">
        <v>6375</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4943</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6196</v>
      </c>
      <c r="BD1050" t="s">
        <v>6197</v>
      </c>
      <c r="BE1050" t="s">
        <v>6198</v>
      </c>
      <c r="BF1050" t="s">
        <v>6214</v>
      </c>
      <c r="BG1050" t="s">
        <v>6376</v>
      </c>
      <c r="BH1050" t="s">
        <v>5764</v>
      </c>
      <c r="BI1050" t="s">
        <v>195</v>
      </c>
      <c r="BJ1050" t="s">
        <v>195</v>
      </c>
      <c r="BK1050" t="s">
        <v>3777</v>
      </c>
      <c r="BL1050" t="s">
        <v>6377</v>
      </c>
      <c r="BM1050" t="s">
        <v>4949</v>
      </c>
      <c r="BN1050" t="s">
        <v>5186</v>
      </c>
      <c r="BO1050" t="s">
        <v>4950</v>
      </c>
      <c r="BP1050" s="440" t="str">
        <f t="shared" si="16"/>
        <v>DL.2375.AFA.001.054.D.524111</v>
      </c>
    </row>
    <row r="1051" spans="1:68">
      <c r="A1051" t="s">
        <v>5010</v>
      </c>
      <c r="B1051" t="s">
        <v>4936</v>
      </c>
      <c r="C1051" t="s">
        <v>4937</v>
      </c>
      <c r="D1051" t="s">
        <v>3770</v>
      </c>
      <c r="E1051" t="s">
        <v>194</v>
      </c>
      <c r="F1051" t="s">
        <v>3772</v>
      </c>
      <c r="G1051" t="s">
        <v>3</v>
      </c>
      <c r="H1051" t="s">
        <v>4938</v>
      </c>
      <c r="I1051">
        <v>4</v>
      </c>
      <c r="J1051" t="s">
        <v>501</v>
      </c>
      <c r="K1051">
        <v>4</v>
      </c>
      <c r="L1051" t="s">
        <v>502</v>
      </c>
      <c r="M1051" t="s">
        <v>508</v>
      </c>
      <c r="N1051" t="s">
        <v>17</v>
      </c>
      <c r="O1051" t="s">
        <v>510</v>
      </c>
      <c r="P1051" t="s">
        <v>8</v>
      </c>
      <c r="Q1051" t="s">
        <v>4570</v>
      </c>
      <c r="R1051" t="s">
        <v>4940</v>
      </c>
      <c r="S1051" t="s">
        <v>195</v>
      </c>
      <c r="T1051" t="s">
        <v>4570</v>
      </c>
      <c r="U1051" t="s">
        <v>4570</v>
      </c>
      <c r="V1051" t="s">
        <v>4496</v>
      </c>
      <c r="W1051" t="s">
        <v>4570</v>
      </c>
      <c r="X1051" t="s">
        <v>6328</v>
      </c>
      <c r="Y1051" t="s">
        <v>6329</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5011</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6196</v>
      </c>
      <c r="BD1051" t="s">
        <v>6197</v>
      </c>
      <c r="BE1051" t="s">
        <v>6198</v>
      </c>
      <c r="BF1051" t="s">
        <v>6199</v>
      </c>
      <c r="BG1051" t="s">
        <v>6281</v>
      </c>
      <c r="BH1051" t="s">
        <v>5764</v>
      </c>
      <c r="BI1051" t="s">
        <v>195</v>
      </c>
      <c r="BJ1051" t="s">
        <v>195</v>
      </c>
      <c r="BK1051" t="s">
        <v>3777</v>
      </c>
      <c r="BL1051" t="s">
        <v>6330</v>
      </c>
      <c r="BM1051" t="s">
        <v>4949</v>
      </c>
      <c r="BN1051" t="s">
        <v>5186</v>
      </c>
      <c r="BO1051" t="s">
        <v>4950</v>
      </c>
      <c r="BP1051" s="440" t="str">
        <f t="shared" si="16"/>
        <v>DL.2375.AFA.001.051.B.524111</v>
      </c>
    </row>
    <row r="1052" spans="1:68">
      <c r="A1052" t="s">
        <v>5010</v>
      </c>
      <c r="B1052" t="s">
        <v>4936</v>
      </c>
      <c r="C1052" t="s">
        <v>4937</v>
      </c>
      <c r="D1052" t="s">
        <v>3770</v>
      </c>
      <c r="E1052" t="s">
        <v>194</v>
      </c>
      <c r="F1052" t="s">
        <v>3772</v>
      </c>
      <c r="G1052" t="s">
        <v>3</v>
      </c>
      <c r="H1052" t="s">
        <v>4938</v>
      </c>
      <c r="I1052">
        <v>4</v>
      </c>
      <c r="J1052" t="s">
        <v>501</v>
      </c>
      <c r="K1052">
        <v>4</v>
      </c>
      <c r="L1052" t="s">
        <v>502</v>
      </c>
      <c r="M1052" t="s">
        <v>509</v>
      </c>
      <c r="N1052" t="s">
        <v>18</v>
      </c>
      <c r="O1052" t="s">
        <v>510</v>
      </c>
      <c r="P1052" t="s">
        <v>8</v>
      </c>
      <c r="Q1052" t="s">
        <v>4570</v>
      </c>
      <c r="R1052" t="s">
        <v>4940</v>
      </c>
      <c r="S1052" t="s">
        <v>195</v>
      </c>
      <c r="T1052" t="s">
        <v>4570</v>
      </c>
      <c r="U1052" t="s">
        <v>4570</v>
      </c>
      <c r="V1052" t="s">
        <v>4496</v>
      </c>
      <c r="W1052" t="s">
        <v>4570</v>
      </c>
      <c r="X1052" t="s">
        <v>6331</v>
      </c>
      <c r="Y1052" t="s">
        <v>6332</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5011</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6196</v>
      </c>
      <c r="BD1052" t="s">
        <v>6197</v>
      </c>
      <c r="BE1052" t="s">
        <v>6198</v>
      </c>
      <c r="BF1052" t="s">
        <v>6199</v>
      </c>
      <c r="BG1052" t="s">
        <v>6333</v>
      </c>
      <c r="BH1052" t="s">
        <v>5764</v>
      </c>
      <c r="BI1052" t="s">
        <v>195</v>
      </c>
      <c r="BJ1052" t="s">
        <v>195</v>
      </c>
      <c r="BK1052" t="s">
        <v>3777</v>
      </c>
      <c r="BL1052" t="s">
        <v>6334</v>
      </c>
      <c r="BM1052" t="s">
        <v>4949</v>
      </c>
      <c r="BN1052" t="s">
        <v>5186</v>
      </c>
      <c r="BO1052" t="s">
        <v>4950</v>
      </c>
      <c r="BP1052" s="440" t="str">
        <f t="shared" si="16"/>
        <v>DL.2375.AFA.001.051.C.524111</v>
      </c>
    </row>
    <row r="1053" spans="1:68">
      <c r="A1053" t="s">
        <v>5010</v>
      </c>
      <c r="B1053" t="s">
        <v>4936</v>
      </c>
      <c r="C1053" t="s">
        <v>4937</v>
      </c>
      <c r="D1053" t="s">
        <v>3770</v>
      </c>
      <c r="E1053" t="s">
        <v>194</v>
      </c>
      <c r="F1053" t="s">
        <v>3772</v>
      </c>
      <c r="G1053" t="s">
        <v>3</v>
      </c>
      <c r="H1053" t="s">
        <v>4938</v>
      </c>
      <c r="I1053">
        <v>4</v>
      </c>
      <c r="J1053" t="s">
        <v>501</v>
      </c>
      <c r="K1053">
        <v>4</v>
      </c>
      <c r="L1053" t="s">
        <v>502</v>
      </c>
      <c r="M1053" t="s">
        <v>511</v>
      </c>
      <c r="N1053" t="s">
        <v>20</v>
      </c>
      <c r="O1053" t="s">
        <v>510</v>
      </c>
      <c r="P1053" t="s">
        <v>8</v>
      </c>
      <c r="Q1053" t="s">
        <v>4570</v>
      </c>
      <c r="R1053" t="s">
        <v>4940</v>
      </c>
      <c r="S1053" t="s">
        <v>195</v>
      </c>
      <c r="T1053" t="s">
        <v>4570</v>
      </c>
      <c r="U1053" t="s">
        <v>4570</v>
      </c>
      <c r="V1053" t="s">
        <v>4496</v>
      </c>
      <c r="W1053" t="s">
        <v>4570</v>
      </c>
      <c r="X1053" t="s">
        <v>6335</v>
      </c>
      <c r="Y1053" t="s">
        <v>6336</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5011</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6196</v>
      </c>
      <c r="BD1053" t="s">
        <v>6197</v>
      </c>
      <c r="BE1053" t="s">
        <v>6198</v>
      </c>
      <c r="BF1053" t="s">
        <v>6199</v>
      </c>
      <c r="BG1053" t="s">
        <v>6236</v>
      </c>
      <c r="BH1053" t="s">
        <v>5764</v>
      </c>
      <c r="BI1053" t="s">
        <v>195</v>
      </c>
      <c r="BJ1053" t="s">
        <v>195</v>
      </c>
      <c r="BK1053" t="s">
        <v>3777</v>
      </c>
      <c r="BL1053" t="s">
        <v>6337</v>
      </c>
      <c r="BM1053" t="s">
        <v>4949</v>
      </c>
      <c r="BN1053" t="s">
        <v>5186</v>
      </c>
      <c r="BO1053" t="s">
        <v>4950</v>
      </c>
      <c r="BP1053" s="440" t="str">
        <f t="shared" si="16"/>
        <v>DL.2375.AFA.001.051.D.524111</v>
      </c>
    </row>
    <row r="1054" spans="1:68">
      <c r="A1054" t="s">
        <v>5010</v>
      </c>
      <c r="B1054" t="s">
        <v>4936</v>
      </c>
      <c r="C1054" t="s">
        <v>4937</v>
      </c>
      <c r="D1054" t="s">
        <v>3770</v>
      </c>
      <c r="E1054" t="s">
        <v>194</v>
      </c>
      <c r="F1054" t="s">
        <v>3772</v>
      </c>
      <c r="G1054" t="s">
        <v>3</v>
      </c>
      <c r="H1054" t="s">
        <v>4938</v>
      </c>
      <c r="I1054">
        <v>4</v>
      </c>
      <c r="J1054" t="s">
        <v>501</v>
      </c>
      <c r="K1054">
        <v>4</v>
      </c>
      <c r="L1054" t="s">
        <v>502</v>
      </c>
      <c r="M1054" t="s">
        <v>511</v>
      </c>
      <c r="N1054" t="s">
        <v>20</v>
      </c>
      <c r="O1054" t="s">
        <v>510</v>
      </c>
      <c r="P1054" t="s">
        <v>8</v>
      </c>
      <c r="Q1054" t="s">
        <v>4570</v>
      </c>
      <c r="R1054" t="s">
        <v>4940</v>
      </c>
      <c r="S1054" t="s">
        <v>195</v>
      </c>
      <c r="T1054" t="s">
        <v>4570</v>
      </c>
      <c r="U1054" t="s">
        <v>4570</v>
      </c>
      <c r="V1054" t="s">
        <v>4951</v>
      </c>
      <c r="W1054" t="s">
        <v>4496</v>
      </c>
      <c r="X1054" t="s">
        <v>6338</v>
      </c>
      <c r="Y1054" t="s">
        <v>6339</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5011</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6196</v>
      </c>
      <c r="BD1054" t="s">
        <v>6197</v>
      </c>
      <c r="BE1054" t="s">
        <v>6198</v>
      </c>
      <c r="BF1054" t="s">
        <v>6199</v>
      </c>
      <c r="BG1054" t="s">
        <v>6236</v>
      </c>
      <c r="BH1054" t="s">
        <v>5764</v>
      </c>
      <c r="BI1054" t="s">
        <v>195</v>
      </c>
      <c r="BJ1054" t="s">
        <v>195</v>
      </c>
      <c r="BK1054" t="s">
        <v>3777</v>
      </c>
      <c r="BL1054" t="s">
        <v>6340</v>
      </c>
      <c r="BM1054" t="s">
        <v>4949</v>
      </c>
      <c r="BN1054" t="s">
        <v>5186</v>
      </c>
      <c r="BO1054" t="s">
        <v>4950</v>
      </c>
      <c r="BP1054" s="440" t="str">
        <f t="shared" si="16"/>
        <v>DL.2375.AFA.001.051.D.524111</v>
      </c>
    </row>
    <row r="1055" spans="1:68">
      <c r="A1055" t="s">
        <v>5010</v>
      </c>
      <c r="B1055" t="s">
        <v>4936</v>
      </c>
      <c r="C1055" t="s">
        <v>4937</v>
      </c>
      <c r="D1055" t="s">
        <v>3770</v>
      </c>
      <c r="E1055" t="s">
        <v>194</v>
      </c>
      <c r="F1055" t="s">
        <v>3772</v>
      </c>
      <c r="G1055" t="s">
        <v>3</v>
      </c>
      <c r="H1055" t="s">
        <v>4938</v>
      </c>
      <c r="I1055">
        <v>4</v>
      </c>
      <c r="J1055" t="s">
        <v>501</v>
      </c>
      <c r="K1055">
        <v>4</v>
      </c>
      <c r="L1055" t="s">
        <v>502</v>
      </c>
      <c r="M1055" t="s">
        <v>516</v>
      </c>
      <c r="N1055" t="s">
        <v>26</v>
      </c>
      <c r="O1055" t="s">
        <v>510</v>
      </c>
      <c r="P1055" t="s">
        <v>8</v>
      </c>
      <c r="Q1055" t="s">
        <v>4570</v>
      </c>
      <c r="R1055" t="s">
        <v>4940</v>
      </c>
      <c r="S1055" t="s">
        <v>195</v>
      </c>
      <c r="T1055" t="s">
        <v>4570</v>
      </c>
      <c r="U1055" t="s">
        <v>4570</v>
      </c>
      <c r="V1055" t="s">
        <v>4496</v>
      </c>
      <c r="W1055" t="s">
        <v>4570</v>
      </c>
      <c r="X1055" t="s">
        <v>6341</v>
      </c>
      <c r="Y1055" t="s">
        <v>6342</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5011</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6196</v>
      </c>
      <c r="BD1055" t="s">
        <v>6197</v>
      </c>
      <c r="BE1055" t="s">
        <v>6198</v>
      </c>
      <c r="BF1055" t="s">
        <v>6199</v>
      </c>
      <c r="BG1055" t="s">
        <v>6343</v>
      </c>
      <c r="BH1055" t="s">
        <v>5764</v>
      </c>
      <c r="BI1055" t="s">
        <v>195</v>
      </c>
      <c r="BJ1055" t="s">
        <v>195</v>
      </c>
      <c r="BK1055" t="s">
        <v>3777</v>
      </c>
      <c r="BL1055" t="s">
        <v>6344</v>
      </c>
      <c r="BM1055" t="s">
        <v>4949</v>
      </c>
      <c r="BN1055" t="s">
        <v>5186</v>
      </c>
      <c r="BO1055" t="s">
        <v>4950</v>
      </c>
      <c r="BP1055" s="440" t="str">
        <f t="shared" si="16"/>
        <v>DL.2375.AFA.001.051.E.524111</v>
      </c>
    </row>
    <row r="1056" spans="1:68">
      <c r="A1056" t="s">
        <v>5010</v>
      </c>
      <c r="B1056" t="s">
        <v>4936</v>
      </c>
      <c r="C1056" t="s">
        <v>4937</v>
      </c>
      <c r="D1056" t="s">
        <v>3770</v>
      </c>
      <c r="E1056" t="s">
        <v>194</v>
      </c>
      <c r="F1056" t="s">
        <v>3772</v>
      </c>
      <c r="G1056" t="s">
        <v>3</v>
      </c>
      <c r="H1056" t="s">
        <v>4938</v>
      </c>
      <c r="I1056">
        <v>4</v>
      </c>
      <c r="J1056" t="s">
        <v>501</v>
      </c>
      <c r="K1056">
        <v>4</v>
      </c>
      <c r="L1056" t="s">
        <v>502</v>
      </c>
      <c r="M1056" t="s">
        <v>566</v>
      </c>
      <c r="N1056" t="s">
        <v>640</v>
      </c>
      <c r="O1056" t="s">
        <v>510</v>
      </c>
      <c r="P1056" t="s">
        <v>8</v>
      </c>
      <c r="Q1056" t="s">
        <v>4570</v>
      </c>
      <c r="R1056" t="s">
        <v>4940</v>
      </c>
      <c r="S1056" t="s">
        <v>195</v>
      </c>
      <c r="T1056" t="s">
        <v>4570</v>
      </c>
      <c r="U1056" t="s">
        <v>4570</v>
      </c>
      <c r="V1056" t="s">
        <v>4496</v>
      </c>
      <c r="W1056" t="s">
        <v>4570</v>
      </c>
      <c r="X1056" t="s">
        <v>6345</v>
      </c>
      <c r="Y1056" t="s">
        <v>6346</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5011</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6196</v>
      </c>
      <c r="BD1056" t="s">
        <v>6197</v>
      </c>
      <c r="BE1056" t="s">
        <v>6198</v>
      </c>
      <c r="BF1056" t="s">
        <v>6199</v>
      </c>
      <c r="BG1056" t="s">
        <v>6347</v>
      </c>
      <c r="BH1056" t="s">
        <v>5764</v>
      </c>
      <c r="BI1056" t="s">
        <v>195</v>
      </c>
      <c r="BJ1056" t="s">
        <v>195</v>
      </c>
      <c r="BK1056" t="s">
        <v>3777</v>
      </c>
      <c r="BL1056" t="s">
        <v>6348</v>
      </c>
      <c r="BM1056" t="s">
        <v>4949</v>
      </c>
      <c r="BN1056" t="s">
        <v>5186</v>
      </c>
      <c r="BO1056" t="s">
        <v>4950</v>
      </c>
      <c r="BP1056" s="440" t="str">
        <f t="shared" si="16"/>
        <v>DL.2375.AFA.001.051.F.524111</v>
      </c>
    </row>
    <row r="1057" spans="1:68">
      <c r="A1057" t="s">
        <v>5010</v>
      </c>
      <c r="B1057" t="s">
        <v>4936</v>
      </c>
      <c r="C1057" t="s">
        <v>4937</v>
      </c>
      <c r="D1057" t="s">
        <v>3770</v>
      </c>
      <c r="E1057" t="s">
        <v>194</v>
      </c>
      <c r="F1057" t="s">
        <v>3772</v>
      </c>
      <c r="G1057" t="s">
        <v>3</v>
      </c>
      <c r="H1057" t="s">
        <v>4938</v>
      </c>
      <c r="I1057">
        <v>4</v>
      </c>
      <c r="J1057" t="s">
        <v>501</v>
      </c>
      <c r="K1057">
        <v>4</v>
      </c>
      <c r="L1057" t="s">
        <v>517</v>
      </c>
      <c r="M1057" t="s">
        <v>508</v>
      </c>
      <c r="N1057" t="s">
        <v>29</v>
      </c>
      <c r="O1057" t="s">
        <v>510</v>
      </c>
      <c r="P1057" t="s">
        <v>8</v>
      </c>
      <c r="Q1057" t="s">
        <v>4570</v>
      </c>
      <c r="R1057" t="s">
        <v>4940</v>
      </c>
      <c r="S1057" t="s">
        <v>195</v>
      </c>
      <c r="T1057" t="s">
        <v>4570</v>
      </c>
      <c r="U1057" t="s">
        <v>4570</v>
      </c>
      <c r="V1057" t="s">
        <v>4496</v>
      </c>
      <c r="W1057" t="s">
        <v>4570</v>
      </c>
      <c r="X1057" t="s">
        <v>6349</v>
      </c>
      <c r="Y1057" t="s">
        <v>6350</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5011</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6196</v>
      </c>
      <c r="BD1057" t="s">
        <v>6197</v>
      </c>
      <c r="BE1057" t="s">
        <v>6198</v>
      </c>
      <c r="BF1057" t="s">
        <v>6204</v>
      </c>
      <c r="BG1057" t="s">
        <v>6240</v>
      </c>
      <c r="BH1057" t="s">
        <v>5764</v>
      </c>
      <c r="BI1057" t="s">
        <v>195</v>
      </c>
      <c r="BJ1057" t="s">
        <v>195</v>
      </c>
      <c r="BK1057" t="s">
        <v>3777</v>
      </c>
      <c r="BL1057" t="s">
        <v>6351</v>
      </c>
      <c r="BM1057" t="s">
        <v>4949</v>
      </c>
      <c r="BN1057" t="s">
        <v>5186</v>
      </c>
      <c r="BO1057" t="s">
        <v>4950</v>
      </c>
      <c r="BP1057" s="440" t="str">
        <f t="shared" si="16"/>
        <v>DL.2375.AFA.001.052.B.524111</v>
      </c>
    </row>
    <row r="1058" spans="1:68">
      <c r="A1058" t="s">
        <v>5010</v>
      </c>
      <c r="B1058" t="s">
        <v>4936</v>
      </c>
      <c r="C1058" t="s">
        <v>4937</v>
      </c>
      <c r="D1058" t="s">
        <v>3770</v>
      </c>
      <c r="E1058" t="s">
        <v>194</v>
      </c>
      <c r="F1058" t="s">
        <v>3772</v>
      </c>
      <c r="G1058" t="s">
        <v>3</v>
      </c>
      <c r="H1058" t="s">
        <v>4938</v>
      </c>
      <c r="I1058">
        <v>4</v>
      </c>
      <c r="J1058" t="s">
        <v>501</v>
      </c>
      <c r="K1058">
        <v>4</v>
      </c>
      <c r="L1058" t="s">
        <v>519</v>
      </c>
      <c r="M1058" t="s">
        <v>8</v>
      </c>
      <c r="N1058" t="s">
        <v>37</v>
      </c>
      <c r="O1058" t="s">
        <v>510</v>
      </c>
      <c r="P1058" t="s">
        <v>8</v>
      </c>
      <c r="Q1058" t="s">
        <v>4570</v>
      </c>
      <c r="R1058" t="s">
        <v>4940</v>
      </c>
      <c r="S1058" t="s">
        <v>195</v>
      </c>
      <c r="T1058" t="s">
        <v>4570</v>
      </c>
      <c r="U1058" t="s">
        <v>4570</v>
      </c>
      <c r="V1058" t="s">
        <v>4496</v>
      </c>
      <c r="W1058" t="s">
        <v>4570</v>
      </c>
      <c r="X1058" t="s">
        <v>6352</v>
      </c>
      <c r="Y1058" t="s">
        <v>6353</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5011</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6196</v>
      </c>
      <c r="BD1058" t="s">
        <v>6197</v>
      </c>
      <c r="BE1058" t="s">
        <v>6198</v>
      </c>
      <c r="BF1058" t="s">
        <v>6209</v>
      </c>
      <c r="BG1058" t="s">
        <v>6244</v>
      </c>
      <c r="BH1058" t="s">
        <v>5764</v>
      </c>
      <c r="BI1058" t="s">
        <v>195</v>
      </c>
      <c r="BJ1058" t="s">
        <v>195</v>
      </c>
      <c r="BK1058" t="s">
        <v>3777</v>
      </c>
      <c r="BL1058" t="s">
        <v>6354</v>
      </c>
      <c r="BM1058" t="s">
        <v>4949</v>
      </c>
      <c r="BN1058" t="s">
        <v>5186</v>
      </c>
      <c r="BO1058" t="s">
        <v>4950</v>
      </c>
      <c r="BP1058" s="440" t="str">
        <f t="shared" si="16"/>
        <v>DL.2375.AFA.001.053.A.524111</v>
      </c>
    </row>
    <row r="1059" spans="1:68">
      <c r="A1059" t="s">
        <v>5010</v>
      </c>
      <c r="B1059" t="s">
        <v>4936</v>
      </c>
      <c r="C1059" t="s">
        <v>4937</v>
      </c>
      <c r="D1059" t="s">
        <v>3770</v>
      </c>
      <c r="E1059" t="s">
        <v>194</v>
      </c>
      <c r="F1059" t="s">
        <v>3772</v>
      </c>
      <c r="G1059" t="s">
        <v>3</v>
      </c>
      <c r="H1059" t="s">
        <v>4938</v>
      </c>
      <c r="I1059">
        <v>4</v>
      </c>
      <c r="J1059" t="s">
        <v>501</v>
      </c>
      <c r="K1059">
        <v>4</v>
      </c>
      <c r="L1059" t="s">
        <v>519</v>
      </c>
      <c r="M1059" t="s">
        <v>8</v>
      </c>
      <c r="N1059" t="s">
        <v>37</v>
      </c>
      <c r="O1059" t="s">
        <v>510</v>
      </c>
      <c r="P1059" t="s">
        <v>8</v>
      </c>
      <c r="Q1059" t="s">
        <v>4570</v>
      </c>
      <c r="R1059" t="s">
        <v>4940</v>
      </c>
      <c r="S1059" t="s">
        <v>195</v>
      </c>
      <c r="T1059" t="s">
        <v>4570</v>
      </c>
      <c r="U1059" t="s">
        <v>4570</v>
      </c>
      <c r="V1059" t="s">
        <v>4951</v>
      </c>
      <c r="W1059" t="s">
        <v>4496</v>
      </c>
      <c r="X1059" t="s">
        <v>6355</v>
      </c>
      <c r="Y1059" t="s">
        <v>6356</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5011</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6196</v>
      </c>
      <c r="BD1059" t="s">
        <v>6197</v>
      </c>
      <c r="BE1059" t="s">
        <v>6198</v>
      </c>
      <c r="BF1059" t="s">
        <v>6209</v>
      </c>
      <c r="BG1059" t="s">
        <v>6244</v>
      </c>
      <c r="BH1059" t="s">
        <v>5764</v>
      </c>
      <c r="BI1059" t="s">
        <v>195</v>
      </c>
      <c r="BJ1059" t="s">
        <v>195</v>
      </c>
      <c r="BK1059" t="s">
        <v>3777</v>
      </c>
      <c r="BL1059" t="s">
        <v>6357</v>
      </c>
      <c r="BM1059" t="s">
        <v>4949</v>
      </c>
      <c r="BN1059" t="s">
        <v>5186</v>
      </c>
      <c r="BO1059" t="s">
        <v>4950</v>
      </c>
      <c r="BP1059" s="440" t="str">
        <f t="shared" si="16"/>
        <v>DL.2375.AFA.001.053.A.524111</v>
      </c>
    </row>
    <row r="1060" spans="1:68">
      <c r="A1060" t="s">
        <v>5010</v>
      </c>
      <c r="B1060" t="s">
        <v>4936</v>
      </c>
      <c r="C1060" t="s">
        <v>4937</v>
      </c>
      <c r="D1060" t="s">
        <v>3770</v>
      </c>
      <c r="E1060" t="s">
        <v>194</v>
      </c>
      <c r="F1060" t="s">
        <v>3772</v>
      </c>
      <c r="G1060" t="s">
        <v>3</v>
      </c>
      <c r="H1060" t="s">
        <v>4938</v>
      </c>
      <c r="I1060">
        <v>4</v>
      </c>
      <c r="J1060" t="s">
        <v>501</v>
      </c>
      <c r="K1060">
        <v>4</v>
      </c>
      <c r="L1060" t="s">
        <v>519</v>
      </c>
      <c r="M1060" t="s">
        <v>508</v>
      </c>
      <c r="N1060" t="s">
        <v>692</v>
      </c>
      <c r="O1060" t="s">
        <v>510</v>
      </c>
      <c r="P1060" t="s">
        <v>8</v>
      </c>
      <c r="Q1060" t="s">
        <v>4570</v>
      </c>
      <c r="R1060" t="s">
        <v>4940</v>
      </c>
      <c r="S1060" t="s">
        <v>195</v>
      </c>
      <c r="T1060" t="s">
        <v>4570</v>
      </c>
      <c r="U1060" t="s">
        <v>4570</v>
      </c>
      <c r="V1060" t="s">
        <v>4496</v>
      </c>
      <c r="W1060" t="s">
        <v>4570</v>
      </c>
      <c r="X1060" t="s">
        <v>6358</v>
      </c>
      <c r="Y1060" t="s">
        <v>6359</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5011</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6196</v>
      </c>
      <c r="BD1060" t="s">
        <v>6197</v>
      </c>
      <c r="BE1060" t="s">
        <v>6198</v>
      </c>
      <c r="BF1060" t="s">
        <v>6209</v>
      </c>
      <c r="BG1060" t="s">
        <v>6360</v>
      </c>
      <c r="BH1060" t="s">
        <v>5764</v>
      </c>
      <c r="BI1060" t="s">
        <v>195</v>
      </c>
      <c r="BJ1060" t="s">
        <v>195</v>
      </c>
      <c r="BK1060" t="s">
        <v>3777</v>
      </c>
      <c r="BL1060" t="s">
        <v>6361</v>
      </c>
      <c r="BM1060" t="s">
        <v>4949</v>
      </c>
      <c r="BN1060" t="s">
        <v>5186</v>
      </c>
      <c r="BO1060" t="s">
        <v>4950</v>
      </c>
      <c r="BP1060" s="440" t="str">
        <f t="shared" si="16"/>
        <v>DL.2375.AFA.001.053.B.524111</v>
      </c>
    </row>
    <row r="1061" spans="1:68">
      <c r="A1061" t="s">
        <v>5010</v>
      </c>
      <c r="B1061" t="s">
        <v>4936</v>
      </c>
      <c r="C1061" t="s">
        <v>4937</v>
      </c>
      <c r="D1061" t="s">
        <v>3770</v>
      </c>
      <c r="E1061" t="s">
        <v>194</v>
      </c>
      <c r="F1061" t="s">
        <v>3772</v>
      </c>
      <c r="G1061" t="s">
        <v>3</v>
      </c>
      <c r="H1061" t="s">
        <v>4938</v>
      </c>
      <c r="I1061">
        <v>4</v>
      </c>
      <c r="J1061" t="s">
        <v>501</v>
      </c>
      <c r="K1061">
        <v>4</v>
      </c>
      <c r="L1061" t="s">
        <v>519</v>
      </c>
      <c r="M1061" t="s">
        <v>509</v>
      </c>
      <c r="N1061" t="s">
        <v>701</v>
      </c>
      <c r="O1061" t="s">
        <v>510</v>
      </c>
      <c r="P1061" t="s">
        <v>8</v>
      </c>
      <c r="Q1061" t="s">
        <v>4570</v>
      </c>
      <c r="R1061" t="s">
        <v>4940</v>
      </c>
      <c r="S1061" t="s">
        <v>195</v>
      </c>
      <c r="T1061" t="s">
        <v>4570</v>
      </c>
      <c r="U1061" t="s">
        <v>4570</v>
      </c>
      <c r="V1061" t="s">
        <v>4496</v>
      </c>
      <c r="W1061" t="s">
        <v>4570</v>
      </c>
      <c r="X1061" t="s">
        <v>6362</v>
      </c>
      <c r="Y1061" t="s">
        <v>6363</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5011</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6196</v>
      </c>
      <c r="BD1061" t="s">
        <v>6197</v>
      </c>
      <c r="BE1061" t="s">
        <v>6198</v>
      </c>
      <c r="BF1061" t="s">
        <v>6209</v>
      </c>
      <c r="BG1061" t="s">
        <v>6285</v>
      </c>
      <c r="BH1061" t="s">
        <v>5764</v>
      </c>
      <c r="BI1061" t="s">
        <v>195</v>
      </c>
      <c r="BJ1061" t="s">
        <v>195</v>
      </c>
      <c r="BK1061" t="s">
        <v>3777</v>
      </c>
      <c r="BL1061" t="s">
        <v>6364</v>
      </c>
      <c r="BM1061" t="s">
        <v>4949</v>
      </c>
      <c r="BN1061" t="s">
        <v>5186</v>
      </c>
      <c r="BO1061" t="s">
        <v>4950</v>
      </c>
      <c r="BP1061" s="440" t="str">
        <f t="shared" si="16"/>
        <v>DL.2375.AFA.001.053.C.524111</v>
      </c>
    </row>
    <row r="1062" spans="1:68">
      <c r="A1062" t="s">
        <v>5010</v>
      </c>
      <c r="B1062" t="s">
        <v>4936</v>
      </c>
      <c r="C1062" t="s">
        <v>4937</v>
      </c>
      <c r="D1062" t="s">
        <v>3770</v>
      </c>
      <c r="E1062" t="s">
        <v>194</v>
      </c>
      <c r="F1062" t="s">
        <v>3772</v>
      </c>
      <c r="G1062" t="s">
        <v>3</v>
      </c>
      <c r="H1062" t="s">
        <v>4938</v>
      </c>
      <c r="I1062">
        <v>4</v>
      </c>
      <c r="J1062" t="s">
        <v>501</v>
      </c>
      <c r="K1062">
        <v>4</v>
      </c>
      <c r="L1062" t="s">
        <v>520</v>
      </c>
      <c r="M1062" t="s">
        <v>8</v>
      </c>
      <c r="N1062" t="s">
        <v>39</v>
      </c>
      <c r="O1062" t="s">
        <v>510</v>
      </c>
      <c r="P1062" t="s">
        <v>8</v>
      </c>
      <c r="Q1062" t="s">
        <v>4570</v>
      </c>
      <c r="R1062" t="s">
        <v>4940</v>
      </c>
      <c r="S1062" t="s">
        <v>195</v>
      </c>
      <c r="T1062" t="s">
        <v>4570</v>
      </c>
      <c r="U1062" t="s">
        <v>4570</v>
      </c>
      <c r="V1062" t="s">
        <v>4496</v>
      </c>
      <c r="W1062" t="s">
        <v>4570</v>
      </c>
      <c r="X1062" t="s">
        <v>6365</v>
      </c>
      <c r="Y1062" t="s">
        <v>6366</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5011</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6196</v>
      </c>
      <c r="BD1062" t="s">
        <v>6197</v>
      </c>
      <c r="BE1062" t="s">
        <v>6198</v>
      </c>
      <c r="BF1062" t="s">
        <v>6214</v>
      </c>
      <c r="BG1062" t="s">
        <v>6248</v>
      </c>
      <c r="BH1062" t="s">
        <v>5764</v>
      </c>
      <c r="BI1062" t="s">
        <v>195</v>
      </c>
      <c r="BJ1062" t="s">
        <v>195</v>
      </c>
      <c r="BK1062" t="s">
        <v>3777</v>
      </c>
      <c r="BL1062" t="s">
        <v>6367</v>
      </c>
      <c r="BM1062" t="s">
        <v>4949</v>
      </c>
      <c r="BN1062" t="s">
        <v>5186</v>
      </c>
      <c r="BO1062" t="s">
        <v>4950</v>
      </c>
      <c r="BP1062" s="440" t="str">
        <f t="shared" si="16"/>
        <v>DL.2375.AFA.001.054.A.524111</v>
      </c>
    </row>
    <row r="1063" spans="1:68">
      <c r="A1063" t="s">
        <v>5010</v>
      </c>
      <c r="B1063" t="s">
        <v>4936</v>
      </c>
      <c r="C1063" t="s">
        <v>4937</v>
      </c>
      <c r="D1063" t="s">
        <v>3770</v>
      </c>
      <c r="E1063" t="s">
        <v>194</v>
      </c>
      <c r="F1063" t="s">
        <v>3772</v>
      </c>
      <c r="G1063" t="s">
        <v>3</v>
      </c>
      <c r="H1063" t="s">
        <v>4938</v>
      </c>
      <c r="I1063">
        <v>4</v>
      </c>
      <c r="J1063" t="s">
        <v>501</v>
      </c>
      <c r="K1063">
        <v>4</v>
      </c>
      <c r="L1063" t="s">
        <v>520</v>
      </c>
      <c r="M1063" t="s">
        <v>508</v>
      </c>
      <c r="N1063" t="s">
        <v>40</v>
      </c>
      <c r="O1063" t="s">
        <v>510</v>
      </c>
      <c r="P1063" t="s">
        <v>8</v>
      </c>
      <c r="Q1063" t="s">
        <v>4570</v>
      </c>
      <c r="R1063" t="s">
        <v>4940</v>
      </c>
      <c r="S1063" t="s">
        <v>195</v>
      </c>
      <c r="T1063" t="s">
        <v>4570</v>
      </c>
      <c r="U1063" t="s">
        <v>4570</v>
      </c>
      <c r="V1063" t="s">
        <v>4496</v>
      </c>
      <c r="W1063" t="s">
        <v>4570</v>
      </c>
      <c r="X1063" t="s">
        <v>6368</v>
      </c>
      <c r="Y1063" t="s">
        <v>6369</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5011</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6196</v>
      </c>
      <c r="BD1063" t="s">
        <v>6197</v>
      </c>
      <c r="BE1063" t="s">
        <v>6198</v>
      </c>
      <c r="BF1063" t="s">
        <v>6214</v>
      </c>
      <c r="BG1063" t="s">
        <v>6324</v>
      </c>
      <c r="BH1063" t="s">
        <v>5764</v>
      </c>
      <c r="BI1063" t="s">
        <v>195</v>
      </c>
      <c r="BJ1063" t="s">
        <v>195</v>
      </c>
      <c r="BK1063" t="s">
        <v>3777</v>
      </c>
      <c r="BL1063" t="s">
        <v>6370</v>
      </c>
      <c r="BM1063" t="s">
        <v>4949</v>
      </c>
      <c r="BN1063" t="s">
        <v>5186</v>
      </c>
      <c r="BO1063" t="s">
        <v>4950</v>
      </c>
      <c r="BP1063" s="440" t="str">
        <f t="shared" si="16"/>
        <v>DL.2375.AFA.001.054.B.524111</v>
      </c>
    </row>
    <row r="1064" spans="1:68">
      <c r="A1064" t="s">
        <v>5010</v>
      </c>
      <c r="B1064" t="s">
        <v>4936</v>
      </c>
      <c r="C1064" t="s">
        <v>4937</v>
      </c>
      <c r="D1064" t="s">
        <v>3770</v>
      </c>
      <c r="E1064" t="s">
        <v>194</v>
      </c>
      <c r="F1064" t="s">
        <v>3772</v>
      </c>
      <c r="G1064" t="s">
        <v>3</v>
      </c>
      <c r="H1064" t="s">
        <v>4938</v>
      </c>
      <c r="I1064">
        <v>4</v>
      </c>
      <c r="J1064" t="s">
        <v>501</v>
      </c>
      <c r="K1064">
        <v>4</v>
      </c>
      <c r="L1064" t="s">
        <v>520</v>
      </c>
      <c r="M1064" t="s">
        <v>509</v>
      </c>
      <c r="N1064" t="s">
        <v>41</v>
      </c>
      <c r="O1064" t="s">
        <v>510</v>
      </c>
      <c r="P1064" t="s">
        <v>8</v>
      </c>
      <c r="Q1064" t="s">
        <v>4570</v>
      </c>
      <c r="R1064" t="s">
        <v>4940</v>
      </c>
      <c r="S1064" t="s">
        <v>195</v>
      </c>
      <c r="T1064" t="s">
        <v>4570</v>
      </c>
      <c r="U1064" t="s">
        <v>4570</v>
      </c>
      <c r="V1064" t="s">
        <v>4496</v>
      </c>
      <c r="W1064" t="s">
        <v>4570</v>
      </c>
      <c r="X1064" t="s">
        <v>6371</v>
      </c>
      <c r="Y1064" t="s">
        <v>6372</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5011</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6196</v>
      </c>
      <c r="BD1064" t="s">
        <v>6197</v>
      </c>
      <c r="BE1064" t="s">
        <v>6198</v>
      </c>
      <c r="BF1064" t="s">
        <v>6214</v>
      </c>
      <c r="BG1064" t="s">
        <v>6289</v>
      </c>
      <c r="BH1064" t="s">
        <v>5764</v>
      </c>
      <c r="BI1064" t="s">
        <v>195</v>
      </c>
      <c r="BJ1064" t="s">
        <v>195</v>
      </c>
      <c r="BK1064" t="s">
        <v>3777</v>
      </c>
      <c r="BL1064" t="s">
        <v>6373</v>
      </c>
      <c r="BM1064" t="s">
        <v>4949</v>
      </c>
      <c r="BN1064" t="s">
        <v>5186</v>
      </c>
      <c r="BO1064" t="s">
        <v>4950</v>
      </c>
      <c r="BP1064" s="440" t="str">
        <f t="shared" si="16"/>
        <v>DL.2375.AFA.001.054.C.524111</v>
      </c>
    </row>
    <row r="1065" spans="1:68">
      <c r="A1065" t="s">
        <v>5010</v>
      </c>
      <c r="B1065" t="s">
        <v>4936</v>
      </c>
      <c r="C1065" t="s">
        <v>4937</v>
      </c>
      <c r="D1065" t="s">
        <v>3770</v>
      </c>
      <c r="E1065" t="s">
        <v>194</v>
      </c>
      <c r="F1065" t="s">
        <v>3772</v>
      </c>
      <c r="G1065" t="s">
        <v>3</v>
      </c>
      <c r="H1065" t="s">
        <v>4938</v>
      </c>
      <c r="I1065">
        <v>4</v>
      </c>
      <c r="J1065" t="s">
        <v>501</v>
      </c>
      <c r="K1065">
        <v>4</v>
      </c>
      <c r="L1065" t="s">
        <v>520</v>
      </c>
      <c r="M1065" t="s">
        <v>511</v>
      </c>
      <c r="N1065" t="s">
        <v>744</v>
      </c>
      <c r="O1065" t="s">
        <v>510</v>
      </c>
      <c r="P1065" t="s">
        <v>8</v>
      </c>
      <c r="Q1065" t="s">
        <v>4570</v>
      </c>
      <c r="R1065" t="s">
        <v>4940</v>
      </c>
      <c r="S1065" t="s">
        <v>195</v>
      </c>
      <c r="T1065" t="s">
        <v>4570</v>
      </c>
      <c r="U1065" t="s">
        <v>4570</v>
      </c>
      <c r="V1065" t="s">
        <v>4496</v>
      </c>
      <c r="W1065" t="s">
        <v>4570</v>
      </c>
      <c r="X1065" t="s">
        <v>6374</v>
      </c>
      <c r="Y1065" t="s">
        <v>6375</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5011</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6196</v>
      </c>
      <c r="BD1065" t="s">
        <v>6197</v>
      </c>
      <c r="BE1065" t="s">
        <v>6198</v>
      </c>
      <c r="BF1065" t="s">
        <v>6214</v>
      </c>
      <c r="BG1065" t="s">
        <v>6376</v>
      </c>
      <c r="BH1065" t="s">
        <v>5764</v>
      </c>
      <c r="BI1065" t="s">
        <v>195</v>
      </c>
      <c r="BJ1065" t="s">
        <v>195</v>
      </c>
      <c r="BK1065" t="s">
        <v>3777</v>
      </c>
      <c r="BL1065" t="s">
        <v>6377</v>
      </c>
      <c r="BM1065" t="s">
        <v>4949</v>
      </c>
      <c r="BN1065" t="s">
        <v>5186</v>
      </c>
      <c r="BO1065" t="s">
        <v>4950</v>
      </c>
      <c r="BP1065" s="440" t="str">
        <f t="shared" si="16"/>
        <v>DL.2375.AFA.001.054.D.524111</v>
      </c>
    </row>
    <row r="1066" spans="1:68">
      <c r="A1066" t="s">
        <v>4935</v>
      </c>
      <c r="B1066" t="s">
        <v>4936</v>
      </c>
      <c r="C1066" t="s">
        <v>4937</v>
      </c>
      <c r="D1066" t="s">
        <v>3795</v>
      </c>
      <c r="E1066" t="s">
        <v>197</v>
      </c>
      <c r="F1066" t="s">
        <v>3812</v>
      </c>
      <c r="G1066" t="s">
        <v>820</v>
      </c>
      <c r="H1066" t="s">
        <v>4938</v>
      </c>
      <c r="I1066">
        <v>9</v>
      </c>
      <c r="J1066" t="s">
        <v>5469</v>
      </c>
      <c r="K1066">
        <v>1</v>
      </c>
      <c r="L1066" t="s">
        <v>805</v>
      </c>
      <c r="M1066" t="s">
        <v>8</v>
      </c>
      <c r="N1066" t="s">
        <v>132</v>
      </c>
      <c r="O1066" t="s">
        <v>510</v>
      </c>
      <c r="P1066" t="s">
        <v>8</v>
      </c>
      <c r="Q1066" t="s">
        <v>4570</v>
      </c>
      <c r="R1066" t="s">
        <v>4940</v>
      </c>
      <c r="S1066" t="s">
        <v>195</v>
      </c>
      <c r="T1066" t="s">
        <v>4570</v>
      </c>
      <c r="U1066" t="s">
        <v>4570</v>
      </c>
      <c r="V1066" t="s">
        <v>4496</v>
      </c>
      <c r="W1066" t="s">
        <v>4570</v>
      </c>
      <c r="X1066" t="s">
        <v>6378</v>
      </c>
      <c r="Y1066" t="s">
        <v>6379</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4943</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5472</v>
      </c>
      <c r="BG1066" t="s">
        <v>6380</v>
      </c>
      <c r="BH1066" t="s">
        <v>4947</v>
      </c>
      <c r="BI1066" t="s">
        <v>195</v>
      </c>
      <c r="BJ1066" t="s">
        <v>195</v>
      </c>
      <c r="BK1066" t="s">
        <v>3777</v>
      </c>
      <c r="BL1066" t="s">
        <v>6381</v>
      </c>
      <c r="BM1066" t="s">
        <v>4949</v>
      </c>
      <c r="BN1066" t="s">
        <v>5186</v>
      </c>
      <c r="BO1066" t="s">
        <v>4950</v>
      </c>
      <c r="BP1066" s="440" t="str">
        <f t="shared" si="16"/>
        <v>WA.2378.EBA.962.101.A.524111</v>
      </c>
    </row>
    <row r="1067" spans="1:68">
      <c r="A1067" t="s">
        <v>4935</v>
      </c>
      <c r="B1067" t="s">
        <v>4936</v>
      </c>
      <c r="C1067" t="s">
        <v>4937</v>
      </c>
      <c r="D1067" t="s">
        <v>3795</v>
      </c>
      <c r="E1067" t="s">
        <v>197</v>
      </c>
      <c r="F1067" t="s">
        <v>3812</v>
      </c>
      <c r="G1067" t="s">
        <v>820</v>
      </c>
      <c r="H1067" t="s">
        <v>4938</v>
      </c>
      <c r="I1067">
        <v>9</v>
      </c>
      <c r="J1067" t="s">
        <v>5469</v>
      </c>
      <c r="K1067">
        <v>1</v>
      </c>
      <c r="L1067" t="s">
        <v>805</v>
      </c>
      <c r="M1067" t="s">
        <v>508</v>
      </c>
      <c r="N1067" t="s">
        <v>134</v>
      </c>
      <c r="O1067" t="s">
        <v>510</v>
      </c>
      <c r="P1067" t="s">
        <v>8</v>
      </c>
      <c r="Q1067" t="s">
        <v>4570</v>
      </c>
      <c r="R1067" t="s">
        <v>4940</v>
      </c>
      <c r="S1067" t="s">
        <v>195</v>
      </c>
      <c r="T1067" t="s">
        <v>4570</v>
      </c>
      <c r="U1067" t="s">
        <v>4570</v>
      </c>
      <c r="V1067" t="s">
        <v>4496</v>
      </c>
      <c r="W1067" t="s">
        <v>4570</v>
      </c>
      <c r="X1067" t="s">
        <v>6382</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4943</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5472</v>
      </c>
      <c r="BG1067" t="s">
        <v>5473</v>
      </c>
      <c r="BH1067" t="s">
        <v>4947</v>
      </c>
      <c r="BI1067" t="s">
        <v>195</v>
      </c>
      <c r="BJ1067" t="s">
        <v>195</v>
      </c>
      <c r="BK1067" t="s">
        <v>3777</v>
      </c>
      <c r="BL1067" t="s">
        <v>6383</v>
      </c>
      <c r="BM1067" t="s">
        <v>4949</v>
      </c>
      <c r="BN1067" t="s">
        <v>5186</v>
      </c>
      <c r="BO1067" t="s">
        <v>4950</v>
      </c>
      <c r="BP1067" s="440" t="str">
        <f t="shared" si="16"/>
        <v>WA.2378.EBA.962.101.B.524111</v>
      </c>
    </row>
    <row r="1068" spans="1:68">
      <c r="A1068" t="s">
        <v>4935</v>
      </c>
      <c r="B1068" t="s">
        <v>4936</v>
      </c>
      <c r="C1068" t="s">
        <v>4937</v>
      </c>
      <c r="D1068" t="s">
        <v>3795</v>
      </c>
      <c r="E1068" t="s">
        <v>197</v>
      </c>
      <c r="F1068" t="s">
        <v>3812</v>
      </c>
      <c r="G1068" t="s">
        <v>820</v>
      </c>
      <c r="H1068" t="s">
        <v>4938</v>
      </c>
      <c r="I1068">
        <v>9</v>
      </c>
      <c r="J1068" t="s">
        <v>5469</v>
      </c>
      <c r="K1068">
        <v>1</v>
      </c>
      <c r="L1068" t="s">
        <v>805</v>
      </c>
      <c r="M1068" t="s">
        <v>508</v>
      </c>
      <c r="N1068" t="s">
        <v>134</v>
      </c>
      <c r="O1068" t="s">
        <v>510</v>
      </c>
      <c r="P1068" t="s">
        <v>8</v>
      </c>
      <c r="Q1068" t="s">
        <v>4570</v>
      </c>
      <c r="R1068" t="s">
        <v>4940</v>
      </c>
      <c r="S1068" t="s">
        <v>195</v>
      </c>
      <c r="T1068" t="s">
        <v>4570</v>
      </c>
      <c r="U1068" t="s">
        <v>4570</v>
      </c>
      <c r="V1068" t="s">
        <v>4951</v>
      </c>
      <c r="W1068" t="s">
        <v>4496</v>
      </c>
      <c r="X1068" t="s">
        <v>6384</v>
      </c>
      <c r="Y1068" t="s">
        <v>6385</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4943</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5472</v>
      </c>
      <c r="BG1068" t="s">
        <v>5473</v>
      </c>
      <c r="BH1068" t="s">
        <v>4947</v>
      </c>
      <c r="BI1068" t="s">
        <v>195</v>
      </c>
      <c r="BJ1068" t="s">
        <v>195</v>
      </c>
      <c r="BK1068" t="s">
        <v>3777</v>
      </c>
      <c r="BL1068" t="s">
        <v>6386</v>
      </c>
      <c r="BM1068" t="s">
        <v>4949</v>
      </c>
      <c r="BN1068" t="s">
        <v>5186</v>
      </c>
      <c r="BO1068" t="s">
        <v>4950</v>
      </c>
      <c r="BP1068" s="440" t="str">
        <f t="shared" si="16"/>
        <v>WA.2378.EBA.962.101.B.524111</v>
      </c>
    </row>
    <row r="1069" spans="1:68">
      <c r="A1069" t="s">
        <v>4935</v>
      </c>
      <c r="B1069" t="s">
        <v>4936</v>
      </c>
      <c r="C1069" t="s">
        <v>4937</v>
      </c>
      <c r="D1069" t="s">
        <v>3795</v>
      </c>
      <c r="E1069" t="s">
        <v>197</v>
      </c>
      <c r="F1069" t="s">
        <v>3812</v>
      </c>
      <c r="G1069" t="s">
        <v>820</v>
      </c>
      <c r="H1069" t="s">
        <v>4938</v>
      </c>
      <c r="I1069">
        <v>9</v>
      </c>
      <c r="J1069" t="s">
        <v>5469</v>
      </c>
      <c r="K1069">
        <v>1</v>
      </c>
      <c r="L1069" t="s">
        <v>805</v>
      </c>
      <c r="M1069" t="s">
        <v>508</v>
      </c>
      <c r="N1069" t="s">
        <v>134</v>
      </c>
      <c r="O1069" t="s">
        <v>510</v>
      </c>
      <c r="P1069" t="s">
        <v>8</v>
      </c>
      <c r="Q1069" t="s">
        <v>4570</v>
      </c>
      <c r="R1069" t="s">
        <v>4940</v>
      </c>
      <c r="S1069" t="s">
        <v>195</v>
      </c>
      <c r="T1069" t="s">
        <v>4570</v>
      </c>
      <c r="U1069" t="s">
        <v>4570</v>
      </c>
      <c r="V1069" t="s">
        <v>5001</v>
      </c>
      <c r="W1069" t="s">
        <v>4951</v>
      </c>
      <c r="X1069" t="s">
        <v>6387</v>
      </c>
      <c r="Y1069" t="s">
        <v>6388</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4943</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5472</v>
      </c>
      <c r="BG1069" t="s">
        <v>5473</v>
      </c>
      <c r="BH1069" t="s">
        <v>4947</v>
      </c>
      <c r="BI1069" t="s">
        <v>195</v>
      </c>
      <c r="BJ1069" t="s">
        <v>195</v>
      </c>
      <c r="BK1069" t="s">
        <v>3777</v>
      </c>
      <c r="BL1069" t="s">
        <v>6389</v>
      </c>
      <c r="BM1069" t="s">
        <v>4949</v>
      </c>
      <c r="BN1069" t="s">
        <v>5186</v>
      </c>
      <c r="BO1069" t="s">
        <v>4950</v>
      </c>
      <c r="BP1069" s="440" t="str">
        <f t="shared" si="16"/>
        <v>WA.2378.EBA.962.101.B.524111</v>
      </c>
    </row>
    <row r="1070" spans="1:68">
      <c r="A1070" t="s">
        <v>4935</v>
      </c>
      <c r="B1070" t="s">
        <v>4936</v>
      </c>
      <c r="C1070" t="s">
        <v>4937</v>
      </c>
      <c r="D1070" t="s">
        <v>3795</v>
      </c>
      <c r="E1070" t="s">
        <v>197</v>
      </c>
      <c r="F1070" t="s">
        <v>3812</v>
      </c>
      <c r="G1070" t="s">
        <v>820</v>
      </c>
      <c r="H1070" t="s">
        <v>4938</v>
      </c>
      <c r="I1070">
        <v>9</v>
      </c>
      <c r="J1070" t="s">
        <v>5469</v>
      </c>
      <c r="K1070">
        <v>1</v>
      </c>
      <c r="L1070" t="s">
        <v>812</v>
      </c>
      <c r="M1070" t="s">
        <v>8</v>
      </c>
      <c r="N1070" t="s">
        <v>148</v>
      </c>
      <c r="O1070" t="s">
        <v>510</v>
      </c>
      <c r="P1070" t="s">
        <v>8</v>
      </c>
      <c r="Q1070" t="s">
        <v>4570</v>
      </c>
      <c r="R1070" t="s">
        <v>4940</v>
      </c>
      <c r="S1070" t="s">
        <v>195</v>
      </c>
      <c r="T1070" t="s">
        <v>4570</v>
      </c>
      <c r="U1070" t="s">
        <v>4570</v>
      </c>
      <c r="V1070" t="s">
        <v>4496</v>
      </c>
      <c r="W1070" t="s">
        <v>4570</v>
      </c>
      <c r="X1070" t="s">
        <v>6390</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4943</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6391</v>
      </c>
      <c r="BM1070" t="s">
        <v>4949</v>
      </c>
      <c r="BN1070" t="s">
        <v>5186</v>
      </c>
      <c r="BO1070" t="s">
        <v>4950</v>
      </c>
      <c r="BP1070" s="440" t="str">
        <f t="shared" si="16"/>
        <v>WA.2378.EBA.962.301.A.524111</v>
      </c>
    </row>
    <row r="1071" spans="1:68">
      <c r="A1071" t="s">
        <v>4935</v>
      </c>
      <c r="B1071" t="s">
        <v>4936</v>
      </c>
      <c r="C1071" t="s">
        <v>4937</v>
      </c>
      <c r="D1071" t="s">
        <v>3795</v>
      </c>
      <c r="E1071" t="s">
        <v>197</v>
      </c>
      <c r="F1071" t="s">
        <v>3812</v>
      </c>
      <c r="G1071" t="s">
        <v>820</v>
      </c>
      <c r="H1071" t="s">
        <v>4938</v>
      </c>
      <c r="I1071">
        <v>9</v>
      </c>
      <c r="J1071" t="s">
        <v>5469</v>
      </c>
      <c r="K1071">
        <v>1</v>
      </c>
      <c r="L1071" t="s">
        <v>812</v>
      </c>
      <c r="M1071" t="s">
        <v>508</v>
      </c>
      <c r="N1071" t="s">
        <v>150</v>
      </c>
      <c r="O1071" t="s">
        <v>510</v>
      </c>
      <c r="P1071" t="s">
        <v>8</v>
      </c>
      <c r="Q1071" t="s">
        <v>4570</v>
      </c>
      <c r="R1071" t="s">
        <v>4940</v>
      </c>
      <c r="S1071" t="s">
        <v>195</v>
      </c>
      <c r="T1071" t="s">
        <v>4570</v>
      </c>
      <c r="U1071" t="s">
        <v>4570</v>
      </c>
      <c r="V1071" t="s">
        <v>4496</v>
      </c>
      <c r="W1071" t="s">
        <v>4570</v>
      </c>
      <c r="X1071" t="s">
        <v>6392</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4943</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6393</v>
      </c>
      <c r="BM1071" t="s">
        <v>4949</v>
      </c>
      <c r="BN1071" t="s">
        <v>5186</v>
      </c>
      <c r="BO1071" t="s">
        <v>4950</v>
      </c>
      <c r="BP1071" s="440" t="str">
        <f t="shared" si="16"/>
        <v>WA.2378.EBA.962.301.B.524111</v>
      </c>
    </row>
    <row r="1072" spans="1:68">
      <c r="A1072" t="s">
        <v>4935</v>
      </c>
      <c r="B1072" t="s">
        <v>4936</v>
      </c>
      <c r="C1072" t="s">
        <v>4937</v>
      </c>
      <c r="D1072" t="s">
        <v>3795</v>
      </c>
      <c r="E1072" t="s">
        <v>197</v>
      </c>
      <c r="F1072" t="s">
        <v>3812</v>
      </c>
      <c r="G1072" t="s">
        <v>820</v>
      </c>
      <c r="H1072" t="s">
        <v>4938</v>
      </c>
      <c r="I1072">
        <v>9</v>
      </c>
      <c r="J1072" t="s">
        <v>5469</v>
      </c>
      <c r="K1072">
        <v>1</v>
      </c>
      <c r="L1072" t="s">
        <v>812</v>
      </c>
      <c r="M1072" t="s">
        <v>508</v>
      </c>
      <c r="N1072" t="s">
        <v>150</v>
      </c>
      <c r="O1072" t="s">
        <v>510</v>
      </c>
      <c r="P1072" t="s">
        <v>8</v>
      </c>
      <c r="Q1072" t="s">
        <v>4570</v>
      </c>
      <c r="R1072" t="s">
        <v>4940</v>
      </c>
      <c r="S1072" t="s">
        <v>195</v>
      </c>
      <c r="T1072" t="s">
        <v>4570</v>
      </c>
      <c r="U1072" t="s">
        <v>4570</v>
      </c>
      <c r="V1072" t="s">
        <v>4951</v>
      </c>
      <c r="W1072" t="s">
        <v>4496</v>
      </c>
      <c r="X1072" t="s">
        <v>6394</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4943</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6395</v>
      </c>
      <c r="BM1072" t="s">
        <v>4949</v>
      </c>
      <c r="BN1072" t="s">
        <v>5186</v>
      </c>
      <c r="BO1072" t="s">
        <v>4950</v>
      </c>
      <c r="BP1072" s="440" t="str">
        <f t="shared" si="16"/>
        <v>WA.2378.EBA.962.301.B.524111</v>
      </c>
    </row>
    <row r="1073" spans="1:68">
      <c r="A1073" t="s">
        <v>4935</v>
      </c>
      <c r="B1073" t="s">
        <v>4936</v>
      </c>
      <c r="C1073" t="s">
        <v>4937</v>
      </c>
      <c r="D1073" t="s">
        <v>3795</v>
      </c>
      <c r="E1073" t="s">
        <v>197</v>
      </c>
      <c r="F1073" t="s">
        <v>3812</v>
      </c>
      <c r="G1073" t="s">
        <v>820</v>
      </c>
      <c r="H1073" t="s">
        <v>4938</v>
      </c>
      <c r="I1073">
        <v>9</v>
      </c>
      <c r="J1073" t="s">
        <v>5469</v>
      </c>
      <c r="K1073">
        <v>1</v>
      </c>
      <c r="L1073" t="s">
        <v>812</v>
      </c>
      <c r="M1073" t="s">
        <v>509</v>
      </c>
      <c r="N1073" t="s">
        <v>1397</v>
      </c>
      <c r="O1073" t="s">
        <v>510</v>
      </c>
      <c r="P1073" t="s">
        <v>8</v>
      </c>
      <c r="Q1073" t="s">
        <v>4570</v>
      </c>
      <c r="R1073" t="s">
        <v>4940</v>
      </c>
      <c r="S1073" t="s">
        <v>195</v>
      </c>
      <c r="T1073" t="s">
        <v>4570</v>
      </c>
      <c r="U1073" t="s">
        <v>4570</v>
      </c>
      <c r="V1073" t="s">
        <v>4496</v>
      </c>
      <c r="W1073" t="s">
        <v>4570</v>
      </c>
      <c r="X1073" t="s">
        <v>6396</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4943</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6397</v>
      </c>
      <c r="BM1073" t="s">
        <v>4949</v>
      </c>
      <c r="BN1073" t="s">
        <v>5186</v>
      </c>
      <c r="BO1073" t="s">
        <v>4950</v>
      </c>
      <c r="BP1073" s="440" t="str">
        <f t="shared" si="16"/>
        <v>WA.2378.EBA.962.301.C.524111</v>
      </c>
    </row>
    <row r="1074" spans="1:68">
      <c r="A1074" t="s">
        <v>4935</v>
      </c>
      <c r="B1074" t="s">
        <v>4936</v>
      </c>
      <c r="C1074" t="s">
        <v>4937</v>
      </c>
      <c r="D1074" t="s">
        <v>3795</v>
      </c>
      <c r="E1074" t="s">
        <v>197</v>
      </c>
      <c r="F1074" t="s">
        <v>3812</v>
      </c>
      <c r="G1074" t="s">
        <v>820</v>
      </c>
      <c r="H1074" t="s">
        <v>4938</v>
      </c>
      <c r="I1074">
        <v>9</v>
      </c>
      <c r="J1074" t="s">
        <v>5469</v>
      </c>
      <c r="K1074">
        <v>1</v>
      </c>
      <c r="L1074" t="s">
        <v>812</v>
      </c>
      <c r="M1074" t="s">
        <v>511</v>
      </c>
      <c r="N1074" t="s">
        <v>151</v>
      </c>
      <c r="O1074" t="s">
        <v>510</v>
      </c>
      <c r="P1074" t="s">
        <v>8</v>
      </c>
      <c r="Q1074" t="s">
        <v>4570</v>
      </c>
      <c r="R1074" t="s">
        <v>4940</v>
      </c>
      <c r="S1074" t="s">
        <v>195</v>
      </c>
      <c r="T1074" t="s">
        <v>4570</v>
      </c>
      <c r="U1074" t="s">
        <v>4570</v>
      </c>
      <c r="V1074" t="s">
        <v>4496</v>
      </c>
      <c r="W1074" t="s">
        <v>4570</v>
      </c>
      <c r="X1074" t="s">
        <v>6398</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4943</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6399</v>
      </c>
      <c r="BM1074" t="s">
        <v>4949</v>
      </c>
      <c r="BN1074" t="s">
        <v>5186</v>
      </c>
      <c r="BO1074" t="s">
        <v>4950</v>
      </c>
      <c r="BP1074" s="440" t="str">
        <f t="shared" si="16"/>
        <v>WA.2378.EBA.962.301.D.524111</v>
      </c>
    </row>
    <row r="1075" spans="1:68">
      <c r="A1075" t="s">
        <v>4935</v>
      </c>
      <c r="B1075" t="s">
        <v>4936</v>
      </c>
      <c r="C1075" t="s">
        <v>4937</v>
      </c>
      <c r="D1075" t="s">
        <v>3795</v>
      </c>
      <c r="E1075" t="s">
        <v>197</v>
      </c>
      <c r="F1075" t="s">
        <v>3812</v>
      </c>
      <c r="G1075" t="s">
        <v>820</v>
      </c>
      <c r="H1075" t="s">
        <v>4938</v>
      </c>
      <c r="I1075">
        <v>9</v>
      </c>
      <c r="J1075" t="s">
        <v>5469</v>
      </c>
      <c r="K1075">
        <v>1</v>
      </c>
      <c r="L1075" t="s">
        <v>812</v>
      </c>
      <c r="M1075" t="s">
        <v>516</v>
      </c>
      <c r="N1075" t="s">
        <v>152</v>
      </c>
      <c r="O1075" t="s">
        <v>510</v>
      </c>
      <c r="P1075" t="s">
        <v>8</v>
      </c>
      <c r="Q1075" t="s">
        <v>4570</v>
      </c>
      <c r="R1075" t="s">
        <v>4940</v>
      </c>
      <c r="S1075" t="s">
        <v>195</v>
      </c>
      <c r="T1075" t="s">
        <v>4570</v>
      </c>
      <c r="U1075" t="s">
        <v>4570</v>
      </c>
      <c r="V1075" t="s">
        <v>4496</v>
      </c>
      <c r="W1075" t="s">
        <v>4570</v>
      </c>
      <c r="X1075" t="s">
        <v>6400</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4943</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6401</v>
      </c>
      <c r="BM1075" t="s">
        <v>4949</v>
      </c>
      <c r="BN1075" t="s">
        <v>5186</v>
      </c>
      <c r="BO1075" t="s">
        <v>4950</v>
      </c>
      <c r="BP1075" s="440" t="str">
        <f t="shared" si="16"/>
        <v>WA.2378.EBA.962.301.E.524111</v>
      </c>
    </row>
    <row r="1076" spans="1:68">
      <c r="A1076" t="s">
        <v>4935</v>
      </c>
      <c r="B1076" t="s">
        <v>4936</v>
      </c>
      <c r="C1076" t="s">
        <v>4937</v>
      </c>
      <c r="D1076" t="s">
        <v>3795</v>
      </c>
      <c r="E1076" t="s">
        <v>197</v>
      </c>
      <c r="F1076" t="s">
        <v>3812</v>
      </c>
      <c r="G1076" t="s">
        <v>820</v>
      </c>
      <c r="H1076" t="s">
        <v>4938</v>
      </c>
      <c r="I1076">
        <v>9</v>
      </c>
      <c r="J1076" t="s">
        <v>5469</v>
      </c>
      <c r="K1076">
        <v>1</v>
      </c>
      <c r="L1076" t="s">
        <v>812</v>
      </c>
      <c r="M1076" t="s">
        <v>566</v>
      </c>
      <c r="N1076" t="s">
        <v>154</v>
      </c>
      <c r="O1076" t="s">
        <v>510</v>
      </c>
      <c r="P1076" t="s">
        <v>8</v>
      </c>
      <c r="Q1076" t="s">
        <v>4570</v>
      </c>
      <c r="R1076" t="s">
        <v>4940</v>
      </c>
      <c r="S1076" t="s">
        <v>195</v>
      </c>
      <c r="T1076" t="s">
        <v>4570</v>
      </c>
      <c r="U1076" t="s">
        <v>4570</v>
      </c>
      <c r="V1076" t="s">
        <v>4496</v>
      </c>
      <c r="W1076" t="s">
        <v>4570</v>
      </c>
      <c r="X1076" t="s">
        <v>6402</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4943</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6403</v>
      </c>
      <c r="BM1076" t="s">
        <v>4949</v>
      </c>
      <c r="BN1076" t="s">
        <v>5186</v>
      </c>
      <c r="BO1076" t="s">
        <v>4950</v>
      </c>
      <c r="BP1076" s="440" t="str">
        <f t="shared" si="16"/>
        <v>WA.2378.EBA.962.301.F.524111</v>
      </c>
    </row>
    <row r="1077" spans="1:68">
      <c r="A1077" t="s">
        <v>4935</v>
      </c>
      <c r="B1077" t="s">
        <v>4936</v>
      </c>
      <c r="C1077" t="s">
        <v>4937</v>
      </c>
      <c r="D1077" t="s">
        <v>3795</v>
      </c>
      <c r="E1077" t="s">
        <v>197</v>
      </c>
      <c r="F1077" t="s">
        <v>3812</v>
      </c>
      <c r="G1077" t="s">
        <v>820</v>
      </c>
      <c r="H1077" t="s">
        <v>4938</v>
      </c>
      <c r="I1077">
        <v>9</v>
      </c>
      <c r="J1077" t="s">
        <v>5469</v>
      </c>
      <c r="K1077">
        <v>1</v>
      </c>
      <c r="L1077" t="s">
        <v>812</v>
      </c>
      <c r="M1077" t="s">
        <v>567</v>
      </c>
      <c r="N1077" t="s">
        <v>56</v>
      </c>
      <c r="O1077" t="s">
        <v>510</v>
      </c>
      <c r="P1077" t="s">
        <v>8</v>
      </c>
      <c r="Q1077" t="s">
        <v>4570</v>
      </c>
      <c r="R1077" t="s">
        <v>4940</v>
      </c>
      <c r="S1077" t="s">
        <v>195</v>
      </c>
      <c r="T1077" t="s">
        <v>4570</v>
      </c>
      <c r="U1077" t="s">
        <v>4570</v>
      </c>
      <c r="V1077" t="s">
        <v>4496</v>
      </c>
      <c r="W1077" t="s">
        <v>4570</v>
      </c>
      <c r="X1077" t="s">
        <v>6404</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4943</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6405</v>
      </c>
      <c r="BM1077" t="s">
        <v>4949</v>
      </c>
      <c r="BN1077" t="s">
        <v>5186</v>
      </c>
      <c r="BO1077" t="s">
        <v>4950</v>
      </c>
      <c r="BP1077" s="440" t="str">
        <f t="shared" si="16"/>
        <v>WA.2378.EBA.962.301.G.524111</v>
      </c>
    </row>
    <row r="1078" spans="1:68">
      <c r="A1078" t="s">
        <v>4935</v>
      </c>
      <c r="B1078" t="s">
        <v>4936</v>
      </c>
      <c r="C1078" t="s">
        <v>4937</v>
      </c>
      <c r="D1078" t="s">
        <v>3795</v>
      </c>
      <c r="E1078" t="s">
        <v>197</v>
      </c>
      <c r="F1078" t="s">
        <v>3812</v>
      </c>
      <c r="G1078" t="s">
        <v>820</v>
      </c>
      <c r="H1078" t="s">
        <v>4938</v>
      </c>
      <c r="I1078">
        <v>9</v>
      </c>
      <c r="J1078" t="s">
        <v>5469</v>
      </c>
      <c r="K1078">
        <v>1</v>
      </c>
      <c r="L1078" t="s">
        <v>812</v>
      </c>
      <c r="M1078" t="s">
        <v>569</v>
      </c>
      <c r="N1078" t="s">
        <v>1516</v>
      </c>
      <c r="O1078" t="s">
        <v>510</v>
      </c>
      <c r="P1078" t="s">
        <v>8</v>
      </c>
      <c r="Q1078" t="s">
        <v>4570</v>
      </c>
      <c r="R1078" t="s">
        <v>4940</v>
      </c>
      <c r="S1078" t="s">
        <v>195</v>
      </c>
      <c r="T1078" t="s">
        <v>4570</v>
      </c>
      <c r="U1078" t="s">
        <v>4570</v>
      </c>
      <c r="V1078" t="s">
        <v>4496</v>
      </c>
      <c r="W1078" t="s">
        <v>4570</v>
      </c>
      <c r="X1078" t="s">
        <v>6406</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4943</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6407</v>
      </c>
      <c r="BM1078" t="s">
        <v>4949</v>
      </c>
      <c r="BN1078" t="s">
        <v>5186</v>
      </c>
      <c r="BO1078" t="s">
        <v>4950</v>
      </c>
      <c r="BP1078" s="440" t="str">
        <f t="shared" si="16"/>
        <v>WA.2378.EBA.962.301.I.524111</v>
      </c>
    </row>
    <row r="1079" spans="1:68">
      <c r="A1079" t="s">
        <v>5010</v>
      </c>
      <c r="B1079" t="s">
        <v>4936</v>
      </c>
      <c r="C1079" t="s">
        <v>4937</v>
      </c>
      <c r="D1079" t="s">
        <v>3795</v>
      </c>
      <c r="E1079" t="s">
        <v>197</v>
      </c>
      <c r="F1079" t="s">
        <v>3812</v>
      </c>
      <c r="G1079" t="s">
        <v>820</v>
      </c>
      <c r="H1079" t="s">
        <v>4938</v>
      </c>
      <c r="I1079">
        <v>9</v>
      </c>
      <c r="J1079" t="s">
        <v>5469</v>
      </c>
      <c r="K1079">
        <v>1</v>
      </c>
      <c r="L1079" t="s">
        <v>805</v>
      </c>
      <c r="M1079" t="s">
        <v>8</v>
      </c>
      <c r="N1079" t="s">
        <v>132</v>
      </c>
      <c r="O1079" t="s">
        <v>510</v>
      </c>
      <c r="P1079" t="s">
        <v>8</v>
      </c>
      <c r="Q1079" t="s">
        <v>4570</v>
      </c>
      <c r="R1079" t="s">
        <v>4940</v>
      </c>
      <c r="S1079" t="s">
        <v>195</v>
      </c>
      <c r="T1079" t="s">
        <v>4570</v>
      </c>
      <c r="U1079" t="s">
        <v>4570</v>
      </c>
      <c r="V1079" t="s">
        <v>4496</v>
      </c>
      <c r="W1079" t="s">
        <v>4570</v>
      </c>
      <c r="X1079" t="s">
        <v>6378</v>
      </c>
      <c r="Y1079" t="s">
        <v>6379</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5011</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5472</v>
      </c>
      <c r="BG1079" t="s">
        <v>6380</v>
      </c>
      <c r="BH1079" t="s">
        <v>4947</v>
      </c>
      <c r="BI1079" t="s">
        <v>195</v>
      </c>
      <c r="BJ1079" t="s">
        <v>195</v>
      </c>
      <c r="BK1079" t="s">
        <v>3777</v>
      </c>
      <c r="BL1079" t="s">
        <v>6381</v>
      </c>
      <c r="BM1079" t="s">
        <v>4949</v>
      </c>
      <c r="BN1079" t="s">
        <v>5186</v>
      </c>
      <c r="BO1079" t="s">
        <v>4950</v>
      </c>
      <c r="BP1079" s="440" t="str">
        <f t="shared" si="16"/>
        <v>WA.2378.EBA.962.101.A.524111</v>
      </c>
    </row>
    <row r="1080" spans="1:68">
      <c r="A1080" t="s">
        <v>5010</v>
      </c>
      <c r="B1080" t="s">
        <v>4936</v>
      </c>
      <c r="C1080" t="s">
        <v>4937</v>
      </c>
      <c r="D1080" t="s">
        <v>3795</v>
      </c>
      <c r="E1080" t="s">
        <v>197</v>
      </c>
      <c r="F1080" t="s">
        <v>3812</v>
      </c>
      <c r="G1080" t="s">
        <v>820</v>
      </c>
      <c r="H1080" t="s">
        <v>4938</v>
      </c>
      <c r="I1080">
        <v>9</v>
      </c>
      <c r="J1080" t="s">
        <v>5469</v>
      </c>
      <c r="K1080">
        <v>1</v>
      </c>
      <c r="L1080" t="s">
        <v>805</v>
      </c>
      <c r="M1080" t="s">
        <v>508</v>
      </c>
      <c r="N1080" t="s">
        <v>134</v>
      </c>
      <c r="O1080" t="s">
        <v>510</v>
      </c>
      <c r="P1080" t="s">
        <v>8</v>
      </c>
      <c r="Q1080" t="s">
        <v>4570</v>
      </c>
      <c r="R1080" t="s">
        <v>4940</v>
      </c>
      <c r="S1080" t="s">
        <v>195</v>
      </c>
      <c r="T1080" t="s">
        <v>4570</v>
      </c>
      <c r="U1080" t="s">
        <v>4570</v>
      </c>
      <c r="V1080" t="s">
        <v>4496</v>
      </c>
      <c r="W1080" t="s">
        <v>4570</v>
      </c>
      <c r="X1080" t="s">
        <v>6382</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5011</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5472</v>
      </c>
      <c r="BG1080" t="s">
        <v>5473</v>
      </c>
      <c r="BH1080" t="s">
        <v>4947</v>
      </c>
      <c r="BI1080" t="s">
        <v>195</v>
      </c>
      <c r="BJ1080" t="s">
        <v>195</v>
      </c>
      <c r="BK1080" t="s">
        <v>3777</v>
      </c>
      <c r="BL1080" t="s">
        <v>6383</v>
      </c>
      <c r="BM1080" t="s">
        <v>4949</v>
      </c>
      <c r="BN1080" t="s">
        <v>5186</v>
      </c>
      <c r="BO1080" t="s">
        <v>4950</v>
      </c>
      <c r="BP1080" s="440" t="str">
        <f t="shared" si="16"/>
        <v>WA.2378.EBA.962.101.B.524111</v>
      </c>
    </row>
    <row r="1081" spans="1:68">
      <c r="A1081" t="s">
        <v>5010</v>
      </c>
      <c r="B1081" t="s">
        <v>4936</v>
      </c>
      <c r="C1081" t="s">
        <v>4937</v>
      </c>
      <c r="D1081" t="s">
        <v>3795</v>
      </c>
      <c r="E1081" t="s">
        <v>197</v>
      </c>
      <c r="F1081" t="s">
        <v>3812</v>
      </c>
      <c r="G1081" t="s">
        <v>820</v>
      </c>
      <c r="H1081" t="s">
        <v>4938</v>
      </c>
      <c r="I1081">
        <v>9</v>
      </c>
      <c r="J1081" t="s">
        <v>5469</v>
      </c>
      <c r="K1081">
        <v>1</v>
      </c>
      <c r="L1081" t="s">
        <v>805</v>
      </c>
      <c r="M1081" t="s">
        <v>508</v>
      </c>
      <c r="N1081" t="s">
        <v>134</v>
      </c>
      <c r="O1081" t="s">
        <v>510</v>
      </c>
      <c r="P1081" t="s">
        <v>8</v>
      </c>
      <c r="Q1081" t="s">
        <v>4570</v>
      </c>
      <c r="R1081" t="s">
        <v>4940</v>
      </c>
      <c r="S1081" t="s">
        <v>195</v>
      </c>
      <c r="T1081" t="s">
        <v>4570</v>
      </c>
      <c r="U1081" t="s">
        <v>4570</v>
      </c>
      <c r="V1081" t="s">
        <v>4951</v>
      </c>
      <c r="W1081" t="s">
        <v>4496</v>
      </c>
      <c r="X1081" t="s">
        <v>6384</v>
      </c>
      <c r="Y1081" t="s">
        <v>6385</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5011</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5472</v>
      </c>
      <c r="BG1081" t="s">
        <v>5473</v>
      </c>
      <c r="BH1081" t="s">
        <v>4947</v>
      </c>
      <c r="BI1081" t="s">
        <v>195</v>
      </c>
      <c r="BJ1081" t="s">
        <v>195</v>
      </c>
      <c r="BK1081" t="s">
        <v>3777</v>
      </c>
      <c r="BL1081" t="s">
        <v>6386</v>
      </c>
      <c r="BM1081" t="s">
        <v>4949</v>
      </c>
      <c r="BN1081" t="s">
        <v>5186</v>
      </c>
      <c r="BO1081" t="s">
        <v>4950</v>
      </c>
      <c r="BP1081" s="440" t="str">
        <f t="shared" si="16"/>
        <v>WA.2378.EBA.962.101.B.524111</v>
      </c>
    </row>
    <row r="1082" spans="1:68">
      <c r="A1082" t="s">
        <v>5010</v>
      </c>
      <c r="B1082" t="s">
        <v>4936</v>
      </c>
      <c r="C1082" t="s">
        <v>4937</v>
      </c>
      <c r="D1082" t="s">
        <v>3795</v>
      </c>
      <c r="E1082" t="s">
        <v>197</v>
      </c>
      <c r="F1082" t="s">
        <v>3812</v>
      </c>
      <c r="G1082" t="s">
        <v>820</v>
      </c>
      <c r="H1082" t="s">
        <v>4938</v>
      </c>
      <c r="I1082">
        <v>9</v>
      </c>
      <c r="J1082" t="s">
        <v>5469</v>
      </c>
      <c r="K1082">
        <v>1</v>
      </c>
      <c r="L1082" t="s">
        <v>805</v>
      </c>
      <c r="M1082" t="s">
        <v>508</v>
      </c>
      <c r="N1082" t="s">
        <v>134</v>
      </c>
      <c r="O1082" t="s">
        <v>510</v>
      </c>
      <c r="P1082" t="s">
        <v>8</v>
      </c>
      <c r="Q1082" t="s">
        <v>4570</v>
      </c>
      <c r="R1082" t="s">
        <v>4940</v>
      </c>
      <c r="S1082" t="s">
        <v>195</v>
      </c>
      <c r="T1082" t="s">
        <v>4570</v>
      </c>
      <c r="U1082" t="s">
        <v>4570</v>
      </c>
      <c r="V1082" t="s">
        <v>5001</v>
      </c>
      <c r="W1082" t="s">
        <v>4951</v>
      </c>
      <c r="X1082" t="s">
        <v>6387</v>
      </c>
      <c r="Y1082" t="s">
        <v>6388</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5011</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5472</v>
      </c>
      <c r="BG1082" t="s">
        <v>5473</v>
      </c>
      <c r="BH1082" t="s">
        <v>4947</v>
      </c>
      <c r="BI1082" t="s">
        <v>195</v>
      </c>
      <c r="BJ1082" t="s">
        <v>195</v>
      </c>
      <c r="BK1082" t="s">
        <v>3777</v>
      </c>
      <c r="BL1082" t="s">
        <v>6389</v>
      </c>
      <c r="BM1082" t="s">
        <v>4949</v>
      </c>
      <c r="BN1082" t="s">
        <v>5186</v>
      </c>
      <c r="BO1082" t="s">
        <v>4950</v>
      </c>
      <c r="BP1082" s="440" t="str">
        <f t="shared" si="16"/>
        <v>WA.2378.EBA.962.101.B.524111</v>
      </c>
    </row>
    <row r="1083" spans="1:68">
      <c r="A1083" t="s">
        <v>5010</v>
      </c>
      <c r="B1083" t="s">
        <v>4936</v>
      </c>
      <c r="C1083" t="s">
        <v>4937</v>
      </c>
      <c r="D1083" t="s">
        <v>3795</v>
      </c>
      <c r="E1083" t="s">
        <v>197</v>
      </c>
      <c r="F1083" t="s">
        <v>3812</v>
      </c>
      <c r="G1083" t="s">
        <v>820</v>
      </c>
      <c r="H1083" t="s">
        <v>4938</v>
      </c>
      <c r="I1083">
        <v>9</v>
      </c>
      <c r="J1083" t="s">
        <v>5469</v>
      </c>
      <c r="K1083">
        <v>1</v>
      </c>
      <c r="L1083" t="s">
        <v>812</v>
      </c>
      <c r="M1083" t="s">
        <v>8</v>
      </c>
      <c r="N1083" t="s">
        <v>148</v>
      </c>
      <c r="O1083" t="s">
        <v>510</v>
      </c>
      <c r="P1083" t="s">
        <v>8</v>
      </c>
      <c r="Q1083" t="s">
        <v>4570</v>
      </c>
      <c r="R1083" t="s">
        <v>4940</v>
      </c>
      <c r="S1083" t="s">
        <v>195</v>
      </c>
      <c r="T1083" t="s">
        <v>4570</v>
      </c>
      <c r="U1083" t="s">
        <v>4570</v>
      </c>
      <c r="V1083" t="s">
        <v>4496</v>
      </c>
      <c r="W1083" t="s">
        <v>4570</v>
      </c>
      <c r="X1083" t="s">
        <v>6390</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5011</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6391</v>
      </c>
      <c r="BM1083" t="s">
        <v>4949</v>
      </c>
      <c r="BN1083" t="s">
        <v>5186</v>
      </c>
      <c r="BO1083" t="s">
        <v>4950</v>
      </c>
      <c r="BP1083" s="440" t="str">
        <f t="shared" si="16"/>
        <v>WA.2378.EBA.962.301.A.524111</v>
      </c>
    </row>
    <row r="1084" spans="1:68">
      <c r="A1084" t="s">
        <v>5010</v>
      </c>
      <c r="B1084" t="s">
        <v>4936</v>
      </c>
      <c r="C1084" t="s">
        <v>4937</v>
      </c>
      <c r="D1084" t="s">
        <v>3795</v>
      </c>
      <c r="E1084" t="s">
        <v>197</v>
      </c>
      <c r="F1084" t="s">
        <v>3812</v>
      </c>
      <c r="G1084" t="s">
        <v>820</v>
      </c>
      <c r="H1084" t="s">
        <v>4938</v>
      </c>
      <c r="I1084">
        <v>9</v>
      </c>
      <c r="J1084" t="s">
        <v>5469</v>
      </c>
      <c r="K1084">
        <v>1</v>
      </c>
      <c r="L1084" t="s">
        <v>812</v>
      </c>
      <c r="M1084" t="s">
        <v>508</v>
      </c>
      <c r="N1084" t="s">
        <v>150</v>
      </c>
      <c r="O1084" t="s">
        <v>510</v>
      </c>
      <c r="P1084" t="s">
        <v>8</v>
      </c>
      <c r="Q1084" t="s">
        <v>4570</v>
      </c>
      <c r="R1084" t="s">
        <v>4940</v>
      </c>
      <c r="S1084" t="s">
        <v>195</v>
      </c>
      <c r="T1084" t="s">
        <v>4570</v>
      </c>
      <c r="U1084" t="s">
        <v>4570</v>
      </c>
      <c r="V1084" t="s">
        <v>4496</v>
      </c>
      <c r="W1084" t="s">
        <v>4570</v>
      </c>
      <c r="X1084" t="s">
        <v>6392</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5011</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6393</v>
      </c>
      <c r="BM1084" t="s">
        <v>4949</v>
      </c>
      <c r="BN1084" t="s">
        <v>5186</v>
      </c>
      <c r="BO1084" t="s">
        <v>4950</v>
      </c>
      <c r="BP1084" s="440" t="str">
        <f t="shared" si="16"/>
        <v>WA.2378.EBA.962.301.B.524111</v>
      </c>
    </row>
    <row r="1085" spans="1:68">
      <c r="A1085" t="s">
        <v>5010</v>
      </c>
      <c r="B1085" t="s">
        <v>4936</v>
      </c>
      <c r="C1085" t="s">
        <v>4937</v>
      </c>
      <c r="D1085" t="s">
        <v>3795</v>
      </c>
      <c r="E1085" t="s">
        <v>197</v>
      </c>
      <c r="F1085" t="s">
        <v>3812</v>
      </c>
      <c r="G1085" t="s">
        <v>820</v>
      </c>
      <c r="H1085" t="s">
        <v>4938</v>
      </c>
      <c r="I1085">
        <v>9</v>
      </c>
      <c r="J1085" t="s">
        <v>5469</v>
      </c>
      <c r="K1085">
        <v>1</v>
      </c>
      <c r="L1085" t="s">
        <v>812</v>
      </c>
      <c r="M1085" t="s">
        <v>508</v>
      </c>
      <c r="N1085" t="s">
        <v>150</v>
      </c>
      <c r="O1085" t="s">
        <v>510</v>
      </c>
      <c r="P1085" t="s">
        <v>8</v>
      </c>
      <c r="Q1085" t="s">
        <v>4570</v>
      </c>
      <c r="R1085" t="s">
        <v>4940</v>
      </c>
      <c r="S1085" t="s">
        <v>195</v>
      </c>
      <c r="T1085" t="s">
        <v>4570</v>
      </c>
      <c r="U1085" t="s">
        <v>4570</v>
      </c>
      <c r="V1085" t="s">
        <v>4951</v>
      </c>
      <c r="W1085" t="s">
        <v>4496</v>
      </c>
      <c r="X1085" t="s">
        <v>6394</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5011</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6395</v>
      </c>
      <c r="BM1085" t="s">
        <v>4949</v>
      </c>
      <c r="BN1085" t="s">
        <v>5186</v>
      </c>
      <c r="BO1085" t="s">
        <v>4950</v>
      </c>
      <c r="BP1085" s="440" t="str">
        <f t="shared" si="16"/>
        <v>WA.2378.EBA.962.301.B.524111</v>
      </c>
    </row>
    <row r="1086" spans="1:68">
      <c r="A1086" t="s">
        <v>5010</v>
      </c>
      <c r="B1086" t="s">
        <v>4936</v>
      </c>
      <c r="C1086" t="s">
        <v>4937</v>
      </c>
      <c r="D1086" t="s">
        <v>3795</v>
      </c>
      <c r="E1086" t="s">
        <v>197</v>
      </c>
      <c r="F1086" t="s">
        <v>3812</v>
      </c>
      <c r="G1086" t="s">
        <v>820</v>
      </c>
      <c r="H1086" t="s">
        <v>4938</v>
      </c>
      <c r="I1086">
        <v>9</v>
      </c>
      <c r="J1086" t="s">
        <v>5469</v>
      </c>
      <c r="K1086">
        <v>1</v>
      </c>
      <c r="L1086" t="s">
        <v>812</v>
      </c>
      <c r="M1086" t="s">
        <v>509</v>
      </c>
      <c r="N1086" t="s">
        <v>1397</v>
      </c>
      <c r="O1086" t="s">
        <v>510</v>
      </c>
      <c r="P1086" t="s">
        <v>8</v>
      </c>
      <c r="Q1086" t="s">
        <v>4570</v>
      </c>
      <c r="R1086" t="s">
        <v>4940</v>
      </c>
      <c r="S1086" t="s">
        <v>195</v>
      </c>
      <c r="T1086" t="s">
        <v>4570</v>
      </c>
      <c r="U1086" t="s">
        <v>4570</v>
      </c>
      <c r="V1086" t="s">
        <v>4496</v>
      </c>
      <c r="W1086" t="s">
        <v>4570</v>
      </c>
      <c r="X1086" t="s">
        <v>6396</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5011</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6397</v>
      </c>
      <c r="BM1086" t="s">
        <v>4949</v>
      </c>
      <c r="BN1086" t="s">
        <v>5186</v>
      </c>
      <c r="BO1086" t="s">
        <v>4950</v>
      </c>
      <c r="BP1086" s="440" t="str">
        <f t="shared" si="16"/>
        <v>WA.2378.EBA.962.301.C.524111</v>
      </c>
    </row>
    <row r="1087" spans="1:68">
      <c r="A1087" t="s">
        <v>5010</v>
      </c>
      <c r="B1087" t="s">
        <v>4936</v>
      </c>
      <c r="C1087" t="s">
        <v>4937</v>
      </c>
      <c r="D1087" t="s">
        <v>3795</v>
      </c>
      <c r="E1087" t="s">
        <v>197</v>
      </c>
      <c r="F1087" t="s">
        <v>3812</v>
      </c>
      <c r="G1087" t="s">
        <v>820</v>
      </c>
      <c r="H1087" t="s">
        <v>4938</v>
      </c>
      <c r="I1087">
        <v>9</v>
      </c>
      <c r="J1087" t="s">
        <v>5469</v>
      </c>
      <c r="K1087">
        <v>1</v>
      </c>
      <c r="L1087" t="s">
        <v>812</v>
      </c>
      <c r="M1087" t="s">
        <v>511</v>
      </c>
      <c r="N1087" t="s">
        <v>151</v>
      </c>
      <c r="O1087" t="s">
        <v>510</v>
      </c>
      <c r="P1087" t="s">
        <v>8</v>
      </c>
      <c r="Q1087" t="s">
        <v>4570</v>
      </c>
      <c r="R1087" t="s">
        <v>4940</v>
      </c>
      <c r="S1087" t="s">
        <v>195</v>
      </c>
      <c r="T1087" t="s">
        <v>4570</v>
      </c>
      <c r="U1087" t="s">
        <v>4570</v>
      </c>
      <c r="V1087" t="s">
        <v>4496</v>
      </c>
      <c r="W1087" t="s">
        <v>4570</v>
      </c>
      <c r="X1087" t="s">
        <v>6398</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5011</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6399</v>
      </c>
      <c r="BM1087" t="s">
        <v>4949</v>
      </c>
      <c r="BN1087" t="s">
        <v>5186</v>
      </c>
      <c r="BO1087" t="s">
        <v>4950</v>
      </c>
      <c r="BP1087" s="440" t="str">
        <f t="shared" si="16"/>
        <v>WA.2378.EBA.962.301.D.524111</v>
      </c>
    </row>
    <row r="1088" spans="1:68">
      <c r="A1088" t="s">
        <v>5010</v>
      </c>
      <c r="B1088" t="s">
        <v>4936</v>
      </c>
      <c r="C1088" t="s">
        <v>4937</v>
      </c>
      <c r="D1088" t="s">
        <v>3795</v>
      </c>
      <c r="E1088" t="s">
        <v>197</v>
      </c>
      <c r="F1088" t="s">
        <v>3812</v>
      </c>
      <c r="G1088" t="s">
        <v>820</v>
      </c>
      <c r="H1088" t="s">
        <v>4938</v>
      </c>
      <c r="I1088">
        <v>9</v>
      </c>
      <c r="J1088" t="s">
        <v>5469</v>
      </c>
      <c r="K1088">
        <v>1</v>
      </c>
      <c r="L1088" t="s">
        <v>812</v>
      </c>
      <c r="M1088" t="s">
        <v>516</v>
      </c>
      <c r="N1088" t="s">
        <v>152</v>
      </c>
      <c r="O1088" t="s">
        <v>510</v>
      </c>
      <c r="P1088" t="s">
        <v>8</v>
      </c>
      <c r="Q1088" t="s">
        <v>4570</v>
      </c>
      <c r="R1088" t="s">
        <v>4940</v>
      </c>
      <c r="S1088" t="s">
        <v>195</v>
      </c>
      <c r="T1088" t="s">
        <v>4570</v>
      </c>
      <c r="U1088" t="s">
        <v>4570</v>
      </c>
      <c r="V1088" t="s">
        <v>4496</v>
      </c>
      <c r="W1088" t="s">
        <v>4570</v>
      </c>
      <c r="X1088" t="s">
        <v>6400</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5011</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6401</v>
      </c>
      <c r="BM1088" t="s">
        <v>4949</v>
      </c>
      <c r="BN1088" t="s">
        <v>5186</v>
      </c>
      <c r="BO1088" t="s">
        <v>4950</v>
      </c>
      <c r="BP1088" s="440" t="str">
        <f t="shared" si="16"/>
        <v>WA.2378.EBA.962.301.E.524111</v>
      </c>
    </row>
    <row r="1089" spans="1:68">
      <c r="A1089" t="s">
        <v>5010</v>
      </c>
      <c r="B1089" t="s">
        <v>4936</v>
      </c>
      <c r="C1089" t="s">
        <v>4937</v>
      </c>
      <c r="D1089" t="s">
        <v>3795</v>
      </c>
      <c r="E1089" t="s">
        <v>197</v>
      </c>
      <c r="F1089" t="s">
        <v>3812</v>
      </c>
      <c r="G1089" t="s">
        <v>820</v>
      </c>
      <c r="H1089" t="s">
        <v>4938</v>
      </c>
      <c r="I1089">
        <v>9</v>
      </c>
      <c r="J1089" t="s">
        <v>5469</v>
      </c>
      <c r="K1089">
        <v>1</v>
      </c>
      <c r="L1089" t="s">
        <v>812</v>
      </c>
      <c r="M1089" t="s">
        <v>566</v>
      </c>
      <c r="N1089" t="s">
        <v>154</v>
      </c>
      <c r="O1089" t="s">
        <v>510</v>
      </c>
      <c r="P1089" t="s">
        <v>8</v>
      </c>
      <c r="Q1089" t="s">
        <v>4570</v>
      </c>
      <c r="R1089" t="s">
        <v>4940</v>
      </c>
      <c r="S1089" t="s">
        <v>195</v>
      </c>
      <c r="T1089" t="s">
        <v>4570</v>
      </c>
      <c r="U1089" t="s">
        <v>4570</v>
      </c>
      <c r="V1089" t="s">
        <v>4496</v>
      </c>
      <c r="W1089" t="s">
        <v>4570</v>
      </c>
      <c r="X1089" t="s">
        <v>6402</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5011</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6403</v>
      </c>
      <c r="BM1089" t="s">
        <v>4949</v>
      </c>
      <c r="BN1089" t="s">
        <v>5186</v>
      </c>
      <c r="BO1089" t="s">
        <v>4950</v>
      </c>
      <c r="BP1089" s="440" t="str">
        <f t="shared" si="16"/>
        <v>WA.2378.EBA.962.301.F.524111</v>
      </c>
    </row>
    <row r="1090" spans="1:68">
      <c r="A1090" t="s">
        <v>5010</v>
      </c>
      <c r="B1090" t="s">
        <v>4936</v>
      </c>
      <c r="C1090" t="s">
        <v>4937</v>
      </c>
      <c r="D1090" t="s">
        <v>3795</v>
      </c>
      <c r="E1090" t="s">
        <v>197</v>
      </c>
      <c r="F1090" t="s">
        <v>3812</v>
      </c>
      <c r="G1090" t="s">
        <v>820</v>
      </c>
      <c r="H1090" t="s">
        <v>4938</v>
      </c>
      <c r="I1090">
        <v>9</v>
      </c>
      <c r="J1090" t="s">
        <v>5469</v>
      </c>
      <c r="K1090">
        <v>1</v>
      </c>
      <c r="L1090" t="s">
        <v>812</v>
      </c>
      <c r="M1090" t="s">
        <v>567</v>
      </c>
      <c r="N1090" t="s">
        <v>56</v>
      </c>
      <c r="O1090" t="s">
        <v>510</v>
      </c>
      <c r="P1090" t="s">
        <v>8</v>
      </c>
      <c r="Q1090" t="s">
        <v>4570</v>
      </c>
      <c r="R1090" t="s">
        <v>4940</v>
      </c>
      <c r="S1090" t="s">
        <v>195</v>
      </c>
      <c r="T1090" t="s">
        <v>4570</v>
      </c>
      <c r="U1090" t="s">
        <v>4570</v>
      </c>
      <c r="V1090" t="s">
        <v>4496</v>
      </c>
      <c r="W1090" t="s">
        <v>4570</v>
      </c>
      <c r="X1090" t="s">
        <v>6404</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5011</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6405</v>
      </c>
      <c r="BM1090" t="s">
        <v>4949</v>
      </c>
      <c r="BN1090" t="s">
        <v>5186</v>
      </c>
      <c r="BO1090" t="s">
        <v>4950</v>
      </c>
      <c r="BP1090" s="440" t="str">
        <f t="shared" ref="BP1090:BP1153" si="17">_xlfn.TEXTJOIN(".",TRUE,D1090,E1090,F1090,J1090,L1090,M1090,O1090)</f>
        <v>WA.2378.EBA.962.301.G.524111</v>
      </c>
    </row>
    <row r="1091" spans="1:68">
      <c r="A1091" t="s">
        <v>5010</v>
      </c>
      <c r="B1091" t="s">
        <v>4936</v>
      </c>
      <c r="C1091" t="s">
        <v>4937</v>
      </c>
      <c r="D1091" t="s">
        <v>3795</v>
      </c>
      <c r="E1091" t="s">
        <v>197</v>
      </c>
      <c r="F1091" t="s">
        <v>3812</v>
      </c>
      <c r="G1091" t="s">
        <v>820</v>
      </c>
      <c r="H1091" t="s">
        <v>4938</v>
      </c>
      <c r="I1091">
        <v>9</v>
      </c>
      <c r="J1091" t="s">
        <v>5469</v>
      </c>
      <c r="K1091">
        <v>1</v>
      </c>
      <c r="L1091" t="s">
        <v>812</v>
      </c>
      <c r="M1091" t="s">
        <v>569</v>
      </c>
      <c r="N1091" t="s">
        <v>1516</v>
      </c>
      <c r="O1091" t="s">
        <v>510</v>
      </c>
      <c r="P1091" t="s">
        <v>8</v>
      </c>
      <c r="Q1091" t="s">
        <v>4570</v>
      </c>
      <c r="R1091" t="s">
        <v>4940</v>
      </c>
      <c r="S1091" t="s">
        <v>195</v>
      </c>
      <c r="T1091" t="s">
        <v>4570</v>
      </c>
      <c r="U1091" t="s">
        <v>4570</v>
      </c>
      <c r="V1091" t="s">
        <v>4496</v>
      </c>
      <c r="W1091" t="s">
        <v>4570</v>
      </c>
      <c r="X1091" t="s">
        <v>6406</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5011</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6407</v>
      </c>
      <c r="BM1091" t="s">
        <v>4949</v>
      </c>
      <c r="BN1091" t="s">
        <v>5186</v>
      </c>
      <c r="BO1091" t="s">
        <v>4950</v>
      </c>
      <c r="BP1091" s="440" t="str">
        <f t="shared" si="17"/>
        <v>WA.2378.EBA.962.301.I.524111</v>
      </c>
    </row>
    <row r="1092" spans="1:68">
      <c r="A1092" t="s">
        <v>4935</v>
      </c>
      <c r="B1092" t="s">
        <v>4936</v>
      </c>
      <c r="C1092" t="s">
        <v>4937</v>
      </c>
      <c r="D1092" t="s">
        <v>3770</v>
      </c>
      <c r="E1092" t="s">
        <v>194</v>
      </c>
      <c r="F1092" t="s">
        <v>3772</v>
      </c>
      <c r="G1092" t="s">
        <v>3</v>
      </c>
      <c r="H1092" t="s">
        <v>4938</v>
      </c>
      <c r="I1092">
        <v>4</v>
      </c>
      <c r="J1092" t="s">
        <v>501</v>
      </c>
      <c r="K1092">
        <v>4</v>
      </c>
      <c r="L1092" t="s">
        <v>502</v>
      </c>
      <c r="M1092" t="s">
        <v>511</v>
      </c>
      <c r="N1092" t="s">
        <v>20</v>
      </c>
      <c r="O1092" t="s">
        <v>514</v>
      </c>
      <c r="P1092" t="s">
        <v>8</v>
      </c>
      <c r="Q1092" t="s">
        <v>4570</v>
      </c>
      <c r="R1092" t="s">
        <v>4940</v>
      </c>
      <c r="S1092" t="s">
        <v>195</v>
      </c>
      <c r="T1092" t="s">
        <v>4570</v>
      </c>
      <c r="U1092" t="s">
        <v>4570</v>
      </c>
      <c r="V1092" t="s">
        <v>4496</v>
      </c>
      <c r="W1092" t="s">
        <v>4570</v>
      </c>
      <c r="X1092" t="s">
        <v>6408</v>
      </c>
      <c r="Y1092" t="s">
        <v>6409</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4943</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6196</v>
      </c>
      <c r="BD1092" t="s">
        <v>6197</v>
      </c>
      <c r="BE1092" t="s">
        <v>6198</v>
      </c>
      <c r="BF1092" t="s">
        <v>6199</v>
      </c>
      <c r="BG1092" t="s">
        <v>6236</v>
      </c>
      <c r="BH1092" t="s">
        <v>5764</v>
      </c>
      <c r="BI1092" t="s">
        <v>195</v>
      </c>
      <c r="BJ1092" t="s">
        <v>195</v>
      </c>
      <c r="BK1092" t="s">
        <v>3866</v>
      </c>
      <c r="BL1092" t="s">
        <v>6410</v>
      </c>
      <c r="BM1092" t="s">
        <v>4949</v>
      </c>
      <c r="BN1092" t="s">
        <v>5121</v>
      </c>
      <c r="BO1092" t="s">
        <v>4950</v>
      </c>
      <c r="BP1092" s="440" t="str">
        <f t="shared" si="17"/>
        <v>DL.2375.AFA.001.051.D.522191</v>
      </c>
    </row>
    <row r="1093" spans="1:68">
      <c r="A1093" t="s">
        <v>5010</v>
      </c>
      <c r="B1093" t="s">
        <v>4936</v>
      </c>
      <c r="C1093" t="s">
        <v>4937</v>
      </c>
      <c r="D1093" t="s">
        <v>3770</v>
      </c>
      <c r="E1093" t="s">
        <v>194</v>
      </c>
      <c r="F1093" t="s">
        <v>3772</v>
      </c>
      <c r="G1093" t="s">
        <v>3</v>
      </c>
      <c r="H1093" t="s">
        <v>4938</v>
      </c>
      <c r="I1093">
        <v>4</v>
      </c>
      <c r="J1093" t="s">
        <v>501</v>
      </c>
      <c r="K1093">
        <v>4</v>
      </c>
      <c r="L1093" t="s">
        <v>502</v>
      </c>
      <c r="M1093" t="s">
        <v>511</v>
      </c>
      <c r="N1093" t="s">
        <v>20</v>
      </c>
      <c r="O1093" t="s">
        <v>514</v>
      </c>
      <c r="P1093" t="s">
        <v>8</v>
      </c>
      <c r="Q1093" t="s">
        <v>4570</v>
      </c>
      <c r="R1093" t="s">
        <v>4940</v>
      </c>
      <c r="S1093" t="s">
        <v>195</v>
      </c>
      <c r="T1093" t="s">
        <v>4570</v>
      </c>
      <c r="U1093" t="s">
        <v>4570</v>
      </c>
      <c r="V1093" t="s">
        <v>4496</v>
      </c>
      <c r="W1093" t="s">
        <v>4570</v>
      </c>
      <c r="X1093" t="s">
        <v>6408</v>
      </c>
      <c r="Y1093" t="s">
        <v>6409</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5011</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6196</v>
      </c>
      <c r="BD1093" t="s">
        <v>6197</v>
      </c>
      <c r="BE1093" t="s">
        <v>6198</v>
      </c>
      <c r="BF1093" t="s">
        <v>6199</v>
      </c>
      <c r="BG1093" t="s">
        <v>6236</v>
      </c>
      <c r="BH1093" t="s">
        <v>5764</v>
      </c>
      <c r="BI1093" t="s">
        <v>195</v>
      </c>
      <c r="BJ1093" t="s">
        <v>195</v>
      </c>
      <c r="BK1093" t="s">
        <v>3866</v>
      </c>
      <c r="BL1093" t="s">
        <v>6410</v>
      </c>
      <c r="BM1093" t="s">
        <v>4949</v>
      </c>
      <c r="BN1093" t="s">
        <v>5121</v>
      </c>
      <c r="BO1093" t="s">
        <v>4950</v>
      </c>
      <c r="BP1093" s="440" t="str">
        <f t="shared" si="17"/>
        <v>DL.2375.AFA.001.051.D.522191</v>
      </c>
    </row>
    <row r="1094" spans="1:68">
      <c r="A1094" t="s">
        <v>4935</v>
      </c>
      <c r="B1094" t="s">
        <v>4936</v>
      </c>
      <c r="C1094" t="s">
        <v>4937</v>
      </c>
      <c r="D1094" t="s">
        <v>3770</v>
      </c>
      <c r="E1094" t="s">
        <v>194</v>
      </c>
      <c r="F1094" t="s">
        <v>3772</v>
      </c>
      <c r="G1094" t="s">
        <v>3</v>
      </c>
      <c r="H1094" t="s">
        <v>4938</v>
      </c>
      <c r="I1094">
        <v>4</v>
      </c>
      <c r="J1094" t="s">
        <v>501</v>
      </c>
      <c r="K1094">
        <v>4</v>
      </c>
      <c r="L1094" t="s">
        <v>517</v>
      </c>
      <c r="M1094" t="s">
        <v>508</v>
      </c>
      <c r="N1094" t="s">
        <v>29</v>
      </c>
      <c r="O1094" t="s">
        <v>518</v>
      </c>
      <c r="P1094" t="s">
        <v>8</v>
      </c>
      <c r="Q1094" t="s">
        <v>4570</v>
      </c>
      <c r="R1094" t="s">
        <v>4940</v>
      </c>
      <c r="S1094" t="s">
        <v>195</v>
      </c>
      <c r="T1094" t="s">
        <v>4570</v>
      </c>
      <c r="U1094" t="s">
        <v>4570</v>
      </c>
      <c r="V1094" t="s">
        <v>4496</v>
      </c>
      <c r="W1094" t="s">
        <v>4570</v>
      </c>
      <c r="X1094" t="s">
        <v>6411</v>
      </c>
      <c r="Y1094" t="s">
        <v>6412</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4943</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6196</v>
      </c>
      <c r="BD1094" t="s">
        <v>6197</v>
      </c>
      <c r="BE1094" t="s">
        <v>6198</v>
      </c>
      <c r="BF1094" t="s">
        <v>6204</v>
      </c>
      <c r="BG1094" t="s">
        <v>6240</v>
      </c>
      <c r="BH1094" t="s">
        <v>5764</v>
      </c>
      <c r="BI1094" t="s">
        <v>195</v>
      </c>
      <c r="BJ1094" t="s">
        <v>195</v>
      </c>
      <c r="BK1094" t="s">
        <v>5398</v>
      </c>
      <c r="BL1094" t="s">
        <v>6413</v>
      </c>
      <c r="BM1094" t="s">
        <v>4949</v>
      </c>
      <c r="BN1094" t="s">
        <v>5400</v>
      </c>
      <c r="BO1094" t="s">
        <v>4950</v>
      </c>
      <c r="BP1094" s="440" t="str">
        <f t="shared" si="17"/>
        <v>DL.2375.AFA.001.052.B.521213</v>
      </c>
    </row>
    <row r="1095" spans="1:68">
      <c r="A1095" t="s">
        <v>5010</v>
      </c>
      <c r="B1095" t="s">
        <v>4936</v>
      </c>
      <c r="C1095" t="s">
        <v>4937</v>
      </c>
      <c r="D1095" t="s">
        <v>3770</v>
      </c>
      <c r="E1095" t="s">
        <v>194</v>
      </c>
      <c r="F1095" t="s">
        <v>3772</v>
      </c>
      <c r="G1095" t="s">
        <v>3</v>
      </c>
      <c r="H1095" t="s">
        <v>4938</v>
      </c>
      <c r="I1095">
        <v>4</v>
      </c>
      <c r="J1095" t="s">
        <v>501</v>
      </c>
      <c r="K1095">
        <v>4</v>
      </c>
      <c r="L1095" t="s">
        <v>517</v>
      </c>
      <c r="M1095" t="s">
        <v>508</v>
      </c>
      <c r="N1095" t="s">
        <v>29</v>
      </c>
      <c r="O1095" t="s">
        <v>518</v>
      </c>
      <c r="P1095" t="s">
        <v>8</v>
      </c>
      <c r="Q1095" t="s">
        <v>4570</v>
      </c>
      <c r="R1095" t="s">
        <v>4940</v>
      </c>
      <c r="S1095" t="s">
        <v>195</v>
      </c>
      <c r="T1095" t="s">
        <v>4570</v>
      </c>
      <c r="U1095" t="s">
        <v>4570</v>
      </c>
      <c r="V1095" t="s">
        <v>4496</v>
      </c>
      <c r="W1095" t="s">
        <v>4570</v>
      </c>
      <c r="X1095" t="s">
        <v>6411</v>
      </c>
      <c r="Y1095" t="s">
        <v>6412</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5011</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6196</v>
      </c>
      <c r="BD1095" t="s">
        <v>6197</v>
      </c>
      <c r="BE1095" t="s">
        <v>6198</v>
      </c>
      <c r="BF1095" t="s">
        <v>6204</v>
      </c>
      <c r="BG1095" t="s">
        <v>6240</v>
      </c>
      <c r="BH1095" t="s">
        <v>5764</v>
      </c>
      <c r="BI1095" t="s">
        <v>195</v>
      </c>
      <c r="BJ1095" t="s">
        <v>195</v>
      </c>
      <c r="BK1095" t="s">
        <v>5398</v>
      </c>
      <c r="BL1095" t="s">
        <v>6413</v>
      </c>
      <c r="BM1095" t="s">
        <v>4949</v>
      </c>
      <c r="BN1095" t="s">
        <v>5400</v>
      </c>
      <c r="BO1095" t="s">
        <v>4950</v>
      </c>
      <c r="BP1095" s="440" t="str">
        <f t="shared" si="17"/>
        <v>DL.2375.AFA.001.052.B.521213</v>
      </c>
    </row>
    <row r="1096" spans="1:68">
      <c r="A1096" t="s">
        <v>4935</v>
      </c>
      <c r="B1096" t="s">
        <v>4936</v>
      </c>
      <c r="C1096" t="s">
        <v>4937</v>
      </c>
      <c r="D1096" t="s">
        <v>3795</v>
      </c>
      <c r="E1096" t="s">
        <v>197</v>
      </c>
      <c r="F1096" t="s">
        <v>3812</v>
      </c>
      <c r="G1096" t="s">
        <v>820</v>
      </c>
      <c r="H1096" t="s">
        <v>4938</v>
      </c>
      <c r="I1096">
        <v>9</v>
      </c>
      <c r="J1096" t="s">
        <v>5469</v>
      </c>
      <c r="K1096">
        <v>1</v>
      </c>
      <c r="L1096" t="s">
        <v>812</v>
      </c>
      <c r="M1096" t="s">
        <v>566</v>
      </c>
      <c r="N1096" t="s">
        <v>154</v>
      </c>
      <c r="O1096" t="s">
        <v>526</v>
      </c>
      <c r="P1096" t="s">
        <v>8</v>
      </c>
      <c r="Q1096" t="s">
        <v>4570</v>
      </c>
      <c r="R1096" t="s">
        <v>4940</v>
      </c>
      <c r="S1096" t="s">
        <v>195</v>
      </c>
      <c r="T1096" t="s">
        <v>4570</v>
      </c>
      <c r="U1096" t="s">
        <v>4570</v>
      </c>
      <c r="V1096" t="s">
        <v>4496</v>
      </c>
      <c r="W1096" t="s">
        <v>4570</v>
      </c>
      <c r="X1096" t="s">
        <v>6414</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4943</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6415</v>
      </c>
      <c r="BM1096" t="s">
        <v>4949</v>
      </c>
      <c r="BN1096" t="s">
        <v>5439</v>
      </c>
      <c r="BO1096" t="s">
        <v>4950</v>
      </c>
      <c r="BP1096" s="440" t="str">
        <f t="shared" si="17"/>
        <v>WA.2378.EBA.962.301.F.521219</v>
      </c>
    </row>
    <row r="1097" spans="1:68">
      <c r="A1097" t="s">
        <v>4935</v>
      </c>
      <c r="B1097" t="s">
        <v>4936</v>
      </c>
      <c r="C1097" t="s">
        <v>4937</v>
      </c>
      <c r="D1097" t="s">
        <v>3795</v>
      </c>
      <c r="E1097" t="s">
        <v>197</v>
      </c>
      <c r="F1097" t="s">
        <v>3812</v>
      </c>
      <c r="G1097" t="s">
        <v>820</v>
      </c>
      <c r="H1097" t="s">
        <v>4938</v>
      </c>
      <c r="I1097">
        <v>9</v>
      </c>
      <c r="J1097" t="s">
        <v>5469</v>
      </c>
      <c r="K1097">
        <v>1</v>
      </c>
      <c r="L1097" t="s">
        <v>812</v>
      </c>
      <c r="M1097" t="s">
        <v>566</v>
      </c>
      <c r="N1097" t="s">
        <v>154</v>
      </c>
      <c r="O1097" t="s">
        <v>526</v>
      </c>
      <c r="P1097" t="s">
        <v>8</v>
      </c>
      <c r="Q1097" t="s">
        <v>4570</v>
      </c>
      <c r="R1097" t="s">
        <v>4940</v>
      </c>
      <c r="S1097" t="s">
        <v>195</v>
      </c>
      <c r="T1097" t="s">
        <v>4570</v>
      </c>
      <c r="U1097" t="s">
        <v>4570</v>
      </c>
      <c r="V1097" t="s">
        <v>4951</v>
      </c>
      <c r="W1097" t="s">
        <v>4496</v>
      </c>
      <c r="X1097" t="s">
        <v>6416</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4943</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6417</v>
      </c>
      <c r="BM1097" t="s">
        <v>4949</v>
      </c>
      <c r="BN1097" t="s">
        <v>5439</v>
      </c>
      <c r="BO1097" t="s">
        <v>4950</v>
      </c>
      <c r="BP1097" s="440" t="str">
        <f t="shared" si="17"/>
        <v>WA.2378.EBA.962.301.F.521219</v>
      </c>
    </row>
    <row r="1098" spans="1:68">
      <c r="A1098" t="s">
        <v>4935</v>
      </c>
      <c r="B1098" t="s">
        <v>4936</v>
      </c>
      <c r="C1098" t="s">
        <v>4937</v>
      </c>
      <c r="D1098" t="s">
        <v>3795</v>
      </c>
      <c r="E1098" t="s">
        <v>197</v>
      </c>
      <c r="F1098" t="s">
        <v>3812</v>
      </c>
      <c r="G1098" t="s">
        <v>820</v>
      </c>
      <c r="H1098" t="s">
        <v>4938</v>
      </c>
      <c r="I1098">
        <v>9</v>
      </c>
      <c r="J1098" t="s">
        <v>5469</v>
      </c>
      <c r="K1098">
        <v>1</v>
      </c>
      <c r="L1098" t="s">
        <v>812</v>
      </c>
      <c r="M1098" t="s">
        <v>567</v>
      </c>
      <c r="N1098" t="s">
        <v>56</v>
      </c>
      <c r="O1098" t="s">
        <v>526</v>
      </c>
      <c r="P1098" t="s">
        <v>8</v>
      </c>
      <c r="Q1098" t="s">
        <v>4570</v>
      </c>
      <c r="R1098" t="s">
        <v>4940</v>
      </c>
      <c r="S1098" t="s">
        <v>195</v>
      </c>
      <c r="T1098" t="s">
        <v>4570</v>
      </c>
      <c r="U1098" t="s">
        <v>4570</v>
      </c>
      <c r="V1098" t="s">
        <v>4496</v>
      </c>
      <c r="W1098" t="s">
        <v>4570</v>
      </c>
      <c r="X1098" t="s">
        <v>6418</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4943</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5992</v>
      </c>
      <c r="BM1098" t="s">
        <v>4949</v>
      </c>
      <c r="BN1098" t="s">
        <v>5439</v>
      </c>
      <c r="BO1098" t="s">
        <v>4950</v>
      </c>
      <c r="BP1098" s="440" t="str">
        <f t="shared" si="17"/>
        <v>WA.2378.EBA.962.301.G.521219</v>
      </c>
    </row>
    <row r="1099" spans="1:68">
      <c r="A1099" t="s">
        <v>4935</v>
      </c>
      <c r="B1099" t="s">
        <v>4936</v>
      </c>
      <c r="C1099" t="s">
        <v>4937</v>
      </c>
      <c r="D1099" t="s">
        <v>3795</v>
      </c>
      <c r="E1099" t="s">
        <v>197</v>
      </c>
      <c r="F1099" t="s">
        <v>3812</v>
      </c>
      <c r="G1099" t="s">
        <v>820</v>
      </c>
      <c r="H1099" t="s">
        <v>4938</v>
      </c>
      <c r="I1099">
        <v>9</v>
      </c>
      <c r="J1099" t="s">
        <v>5469</v>
      </c>
      <c r="K1099">
        <v>1</v>
      </c>
      <c r="L1099" t="s">
        <v>812</v>
      </c>
      <c r="M1099" t="s">
        <v>569</v>
      </c>
      <c r="N1099" t="s">
        <v>1516</v>
      </c>
      <c r="O1099" t="s">
        <v>526</v>
      </c>
      <c r="P1099" t="s">
        <v>8</v>
      </c>
      <c r="Q1099" t="s">
        <v>4570</v>
      </c>
      <c r="R1099" t="s">
        <v>4940</v>
      </c>
      <c r="S1099" t="s">
        <v>195</v>
      </c>
      <c r="T1099" t="s">
        <v>4570</v>
      </c>
      <c r="U1099" t="s">
        <v>4570</v>
      </c>
      <c r="V1099" t="s">
        <v>4496</v>
      </c>
      <c r="W1099" t="s">
        <v>4570</v>
      </c>
      <c r="X1099" t="s">
        <v>6419</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4943</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5992</v>
      </c>
      <c r="BM1099" t="s">
        <v>4949</v>
      </c>
      <c r="BN1099" t="s">
        <v>5439</v>
      </c>
      <c r="BO1099" t="s">
        <v>4950</v>
      </c>
      <c r="BP1099" s="440" t="str">
        <f t="shared" si="17"/>
        <v>WA.2378.EBA.962.301.I.521219</v>
      </c>
    </row>
    <row r="1100" spans="1:68">
      <c r="A1100" t="s">
        <v>4935</v>
      </c>
      <c r="B1100" t="s">
        <v>4936</v>
      </c>
      <c r="C1100" t="s">
        <v>4937</v>
      </c>
      <c r="D1100" t="s">
        <v>3795</v>
      </c>
      <c r="E1100" t="s">
        <v>197</v>
      </c>
      <c r="F1100" t="s">
        <v>3812</v>
      </c>
      <c r="G1100" t="s">
        <v>820</v>
      </c>
      <c r="H1100" t="s">
        <v>4938</v>
      </c>
      <c r="I1100">
        <v>9</v>
      </c>
      <c r="J1100" t="s">
        <v>5469</v>
      </c>
      <c r="K1100">
        <v>1</v>
      </c>
      <c r="L1100" t="s">
        <v>812</v>
      </c>
      <c r="M1100" t="s">
        <v>569</v>
      </c>
      <c r="N1100" t="s">
        <v>1516</v>
      </c>
      <c r="O1100" t="s">
        <v>526</v>
      </c>
      <c r="P1100" t="s">
        <v>8</v>
      </c>
      <c r="Q1100" t="s">
        <v>4570</v>
      </c>
      <c r="R1100" t="s">
        <v>4940</v>
      </c>
      <c r="S1100" t="s">
        <v>195</v>
      </c>
      <c r="T1100" t="s">
        <v>4570</v>
      </c>
      <c r="U1100" t="s">
        <v>4570</v>
      </c>
      <c r="V1100" t="s">
        <v>4951</v>
      </c>
      <c r="W1100" t="s">
        <v>4496</v>
      </c>
      <c r="X1100" t="s">
        <v>6420</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4943</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6421</v>
      </c>
      <c r="BM1100" t="s">
        <v>4949</v>
      </c>
      <c r="BN1100" t="s">
        <v>5439</v>
      </c>
      <c r="BO1100" t="s">
        <v>4950</v>
      </c>
      <c r="BP1100" s="440" t="str">
        <f t="shared" si="17"/>
        <v>WA.2378.EBA.962.301.I.521219</v>
      </c>
    </row>
    <row r="1101" spans="1:68">
      <c r="A1101" t="s">
        <v>5010</v>
      </c>
      <c r="B1101" t="s">
        <v>4936</v>
      </c>
      <c r="C1101" t="s">
        <v>4937</v>
      </c>
      <c r="D1101" t="s">
        <v>3795</v>
      </c>
      <c r="E1101" t="s">
        <v>197</v>
      </c>
      <c r="F1101" t="s">
        <v>3812</v>
      </c>
      <c r="G1101" t="s">
        <v>820</v>
      </c>
      <c r="H1101" t="s">
        <v>4938</v>
      </c>
      <c r="I1101">
        <v>9</v>
      </c>
      <c r="J1101" t="s">
        <v>5469</v>
      </c>
      <c r="K1101">
        <v>1</v>
      </c>
      <c r="L1101" t="s">
        <v>812</v>
      </c>
      <c r="M1101" t="s">
        <v>566</v>
      </c>
      <c r="N1101" t="s">
        <v>154</v>
      </c>
      <c r="O1101" t="s">
        <v>526</v>
      </c>
      <c r="P1101" t="s">
        <v>8</v>
      </c>
      <c r="Q1101" t="s">
        <v>4570</v>
      </c>
      <c r="R1101" t="s">
        <v>4940</v>
      </c>
      <c r="S1101" t="s">
        <v>195</v>
      </c>
      <c r="T1101" t="s">
        <v>4570</v>
      </c>
      <c r="U1101" t="s">
        <v>4570</v>
      </c>
      <c r="V1101" t="s">
        <v>4496</v>
      </c>
      <c r="W1101" t="s">
        <v>4570</v>
      </c>
      <c r="X1101" t="s">
        <v>6414</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5011</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6415</v>
      </c>
      <c r="BM1101" t="s">
        <v>4949</v>
      </c>
      <c r="BN1101" t="s">
        <v>5439</v>
      </c>
      <c r="BO1101" t="s">
        <v>4950</v>
      </c>
      <c r="BP1101" s="440" t="str">
        <f t="shared" si="17"/>
        <v>WA.2378.EBA.962.301.F.521219</v>
      </c>
    </row>
    <row r="1102" spans="1:68">
      <c r="A1102" t="s">
        <v>5010</v>
      </c>
      <c r="B1102" t="s">
        <v>4936</v>
      </c>
      <c r="C1102" t="s">
        <v>4937</v>
      </c>
      <c r="D1102" t="s">
        <v>3795</v>
      </c>
      <c r="E1102" t="s">
        <v>197</v>
      </c>
      <c r="F1102" t="s">
        <v>3812</v>
      </c>
      <c r="G1102" t="s">
        <v>820</v>
      </c>
      <c r="H1102" t="s">
        <v>4938</v>
      </c>
      <c r="I1102">
        <v>9</v>
      </c>
      <c r="J1102" t="s">
        <v>5469</v>
      </c>
      <c r="K1102">
        <v>1</v>
      </c>
      <c r="L1102" t="s">
        <v>812</v>
      </c>
      <c r="M1102" t="s">
        <v>566</v>
      </c>
      <c r="N1102" t="s">
        <v>154</v>
      </c>
      <c r="O1102" t="s">
        <v>526</v>
      </c>
      <c r="P1102" t="s">
        <v>8</v>
      </c>
      <c r="Q1102" t="s">
        <v>4570</v>
      </c>
      <c r="R1102" t="s">
        <v>4940</v>
      </c>
      <c r="S1102" t="s">
        <v>195</v>
      </c>
      <c r="T1102" t="s">
        <v>4570</v>
      </c>
      <c r="U1102" t="s">
        <v>4570</v>
      </c>
      <c r="V1102" t="s">
        <v>4951</v>
      </c>
      <c r="W1102" t="s">
        <v>4496</v>
      </c>
      <c r="X1102" t="s">
        <v>6416</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5011</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6417</v>
      </c>
      <c r="BM1102" t="s">
        <v>4949</v>
      </c>
      <c r="BN1102" t="s">
        <v>5439</v>
      </c>
      <c r="BO1102" t="s">
        <v>4950</v>
      </c>
      <c r="BP1102" s="440" t="str">
        <f t="shared" si="17"/>
        <v>WA.2378.EBA.962.301.F.521219</v>
      </c>
    </row>
    <row r="1103" spans="1:68">
      <c r="A1103" t="s">
        <v>5010</v>
      </c>
      <c r="B1103" t="s">
        <v>4936</v>
      </c>
      <c r="C1103" t="s">
        <v>4937</v>
      </c>
      <c r="D1103" t="s">
        <v>3795</v>
      </c>
      <c r="E1103" t="s">
        <v>197</v>
      </c>
      <c r="F1103" t="s">
        <v>3812</v>
      </c>
      <c r="G1103" t="s">
        <v>820</v>
      </c>
      <c r="H1103" t="s">
        <v>4938</v>
      </c>
      <c r="I1103">
        <v>9</v>
      </c>
      <c r="J1103" t="s">
        <v>5469</v>
      </c>
      <c r="K1103">
        <v>1</v>
      </c>
      <c r="L1103" t="s">
        <v>812</v>
      </c>
      <c r="M1103" t="s">
        <v>567</v>
      </c>
      <c r="N1103" t="s">
        <v>56</v>
      </c>
      <c r="O1103" t="s">
        <v>526</v>
      </c>
      <c r="P1103" t="s">
        <v>8</v>
      </c>
      <c r="Q1103" t="s">
        <v>4570</v>
      </c>
      <c r="R1103" t="s">
        <v>4940</v>
      </c>
      <c r="S1103" t="s">
        <v>195</v>
      </c>
      <c r="T1103" t="s">
        <v>4570</v>
      </c>
      <c r="U1103" t="s">
        <v>4570</v>
      </c>
      <c r="V1103" t="s">
        <v>4496</v>
      </c>
      <c r="W1103" t="s">
        <v>4570</v>
      </c>
      <c r="X1103" t="s">
        <v>6418</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5011</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5992</v>
      </c>
      <c r="BM1103" t="s">
        <v>4949</v>
      </c>
      <c r="BN1103" t="s">
        <v>5439</v>
      </c>
      <c r="BO1103" t="s">
        <v>4950</v>
      </c>
      <c r="BP1103" s="440" t="str">
        <f t="shared" si="17"/>
        <v>WA.2378.EBA.962.301.G.521219</v>
      </c>
    </row>
    <row r="1104" spans="1:68">
      <c r="A1104" t="s">
        <v>5010</v>
      </c>
      <c r="B1104" t="s">
        <v>4936</v>
      </c>
      <c r="C1104" t="s">
        <v>4937</v>
      </c>
      <c r="D1104" t="s">
        <v>3795</v>
      </c>
      <c r="E1104" t="s">
        <v>197</v>
      </c>
      <c r="F1104" t="s">
        <v>3812</v>
      </c>
      <c r="G1104" t="s">
        <v>820</v>
      </c>
      <c r="H1104" t="s">
        <v>4938</v>
      </c>
      <c r="I1104">
        <v>9</v>
      </c>
      <c r="J1104" t="s">
        <v>5469</v>
      </c>
      <c r="K1104">
        <v>1</v>
      </c>
      <c r="L1104" t="s">
        <v>812</v>
      </c>
      <c r="M1104" t="s">
        <v>569</v>
      </c>
      <c r="N1104" t="s">
        <v>1516</v>
      </c>
      <c r="O1104" t="s">
        <v>526</v>
      </c>
      <c r="P1104" t="s">
        <v>8</v>
      </c>
      <c r="Q1104" t="s">
        <v>4570</v>
      </c>
      <c r="R1104" t="s">
        <v>4940</v>
      </c>
      <c r="S1104" t="s">
        <v>195</v>
      </c>
      <c r="T1104" t="s">
        <v>4570</v>
      </c>
      <c r="U1104" t="s">
        <v>4570</v>
      </c>
      <c r="V1104" t="s">
        <v>4496</v>
      </c>
      <c r="W1104" t="s">
        <v>4570</v>
      </c>
      <c r="X1104" t="s">
        <v>6419</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5011</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5992</v>
      </c>
      <c r="BM1104" t="s">
        <v>4949</v>
      </c>
      <c r="BN1104" t="s">
        <v>5439</v>
      </c>
      <c r="BO1104" t="s">
        <v>4950</v>
      </c>
      <c r="BP1104" s="440" t="str">
        <f t="shared" si="17"/>
        <v>WA.2378.EBA.962.301.I.521219</v>
      </c>
    </row>
    <row r="1105" spans="1:68">
      <c r="A1105" t="s">
        <v>5010</v>
      </c>
      <c r="B1105" t="s">
        <v>4936</v>
      </c>
      <c r="C1105" t="s">
        <v>4937</v>
      </c>
      <c r="D1105" t="s">
        <v>3795</v>
      </c>
      <c r="E1105" t="s">
        <v>197</v>
      </c>
      <c r="F1105" t="s">
        <v>3812</v>
      </c>
      <c r="G1105" t="s">
        <v>820</v>
      </c>
      <c r="H1105" t="s">
        <v>4938</v>
      </c>
      <c r="I1105">
        <v>9</v>
      </c>
      <c r="J1105" t="s">
        <v>5469</v>
      </c>
      <c r="K1105">
        <v>1</v>
      </c>
      <c r="L1105" t="s">
        <v>812</v>
      </c>
      <c r="M1105" t="s">
        <v>569</v>
      </c>
      <c r="N1105" t="s">
        <v>1516</v>
      </c>
      <c r="O1105" t="s">
        <v>526</v>
      </c>
      <c r="P1105" t="s">
        <v>8</v>
      </c>
      <c r="Q1105" t="s">
        <v>4570</v>
      </c>
      <c r="R1105" t="s">
        <v>4940</v>
      </c>
      <c r="S1105" t="s">
        <v>195</v>
      </c>
      <c r="T1105" t="s">
        <v>4570</v>
      </c>
      <c r="U1105" t="s">
        <v>4570</v>
      </c>
      <c r="V1105" t="s">
        <v>4951</v>
      </c>
      <c r="W1105" t="s">
        <v>4496</v>
      </c>
      <c r="X1105" t="s">
        <v>6420</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5011</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6421</v>
      </c>
      <c r="BM1105" t="s">
        <v>4949</v>
      </c>
      <c r="BN1105" t="s">
        <v>5439</v>
      </c>
      <c r="BO1105" t="s">
        <v>4950</v>
      </c>
      <c r="BP1105" s="440" t="str">
        <f t="shared" si="17"/>
        <v>WA.2378.EBA.962.301.I.521219</v>
      </c>
    </row>
    <row r="1106" spans="1:68">
      <c r="A1106" t="s">
        <v>4935</v>
      </c>
      <c r="B1106" t="s">
        <v>4936</v>
      </c>
      <c r="C1106" t="s">
        <v>4937</v>
      </c>
      <c r="D1106" t="s">
        <v>3795</v>
      </c>
      <c r="E1106" t="s">
        <v>197</v>
      </c>
      <c r="F1106" t="s">
        <v>3812</v>
      </c>
      <c r="G1106" t="s">
        <v>820</v>
      </c>
      <c r="H1106" t="s">
        <v>4938</v>
      </c>
      <c r="I1106">
        <v>9</v>
      </c>
      <c r="J1106" t="s">
        <v>5469</v>
      </c>
      <c r="K1106">
        <v>1</v>
      </c>
      <c r="L1106" t="s">
        <v>805</v>
      </c>
      <c r="M1106" t="s">
        <v>8</v>
      </c>
      <c r="N1106" t="s">
        <v>132</v>
      </c>
      <c r="O1106" t="s">
        <v>530</v>
      </c>
      <c r="P1106" t="s">
        <v>8</v>
      </c>
      <c r="Q1106" t="s">
        <v>4570</v>
      </c>
      <c r="R1106" t="s">
        <v>4940</v>
      </c>
      <c r="S1106" t="s">
        <v>195</v>
      </c>
      <c r="T1106" t="s">
        <v>4570</v>
      </c>
      <c r="U1106" t="s">
        <v>4570</v>
      </c>
      <c r="V1106" t="s">
        <v>4496</v>
      </c>
      <c r="W1106" t="s">
        <v>4570</v>
      </c>
      <c r="X1106" t="s">
        <v>6422</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4943</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5472</v>
      </c>
      <c r="BG1106" t="s">
        <v>6380</v>
      </c>
      <c r="BH1106" t="s">
        <v>4947</v>
      </c>
      <c r="BI1106" t="s">
        <v>195</v>
      </c>
      <c r="BJ1106" t="s">
        <v>195</v>
      </c>
      <c r="BK1106" t="s">
        <v>3791</v>
      </c>
      <c r="BL1106" t="s">
        <v>5049</v>
      </c>
      <c r="BM1106" t="s">
        <v>4949</v>
      </c>
      <c r="BN1106" t="s">
        <v>5444</v>
      </c>
      <c r="BO1106" t="s">
        <v>4950</v>
      </c>
      <c r="BP1106" s="440" t="str">
        <f t="shared" si="17"/>
        <v>WA.2378.EBA.962.101.A.521811</v>
      </c>
    </row>
    <row r="1107" spans="1:68">
      <c r="A1107" t="s">
        <v>4935</v>
      </c>
      <c r="B1107" t="s">
        <v>4936</v>
      </c>
      <c r="C1107" t="s">
        <v>4937</v>
      </c>
      <c r="D1107" t="s">
        <v>3795</v>
      </c>
      <c r="E1107" t="s">
        <v>197</v>
      </c>
      <c r="F1107" t="s">
        <v>3812</v>
      </c>
      <c r="G1107" t="s">
        <v>820</v>
      </c>
      <c r="H1107" t="s">
        <v>4938</v>
      </c>
      <c r="I1107">
        <v>9</v>
      </c>
      <c r="J1107" t="s">
        <v>5469</v>
      </c>
      <c r="K1107">
        <v>1</v>
      </c>
      <c r="L1107" t="s">
        <v>805</v>
      </c>
      <c r="M1107" t="s">
        <v>8</v>
      </c>
      <c r="N1107" t="s">
        <v>132</v>
      </c>
      <c r="O1107" t="s">
        <v>530</v>
      </c>
      <c r="P1107" t="s">
        <v>8</v>
      </c>
      <c r="Q1107" t="s">
        <v>4570</v>
      </c>
      <c r="R1107" t="s">
        <v>4940</v>
      </c>
      <c r="S1107" t="s">
        <v>195</v>
      </c>
      <c r="T1107" t="s">
        <v>4570</v>
      </c>
      <c r="U1107" t="s">
        <v>4570</v>
      </c>
      <c r="V1107" t="s">
        <v>4951</v>
      </c>
      <c r="W1107" t="s">
        <v>4496</v>
      </c>
      <c r="X1107" t="s">
        <v>6423</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4943</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5472</v>
      </c>
      <c r="BG1107" t="s">
        <v>6380</v>
      </c>
      <c r="BH1107" t="s">
        <v>4947</v>
      </c>
      <c r="BI1107" t="s">
        <v>195</v>
      </c>
      <c r="BJ1107" t="s">
        <v>195</v>
      </c>
      <c r="BK1107" t="s">
        <v>3791</v>
      </c>
      <c r="BL1107" t="s">
        <v>5450</v>
      </c>
      <c r="BM1107" t="s">
        <v>4949</v>
      </c>
      <c r="BN1107" t="s">
        <v>5444</v>
      </c>
      <c r="BO1107" t="s">
        <v>4950</v>
      </c>
      <c r="BP1107" s="440" t="str">
        <f t="shared" si="17"/>
        <v>WA.2378.EBA.962.101.A.521811</v>
      </c>
    </row>
    <row r="1108" spans="1:68">
      <c r="A1108" t="s">
        <v>4935</v>
      </c>
      <c r="B1108" t="s">
        <v>4936</v>
      </c>
      <c r="C1108" t="s">
        <v>4937</v>
      </c>
      <c r="D1108" t="s">
        <v>3795</v>
      </c>
      <c r="E1108" t="s">
        <v>197</v>
      </c>
      <c r="F1108" t="s">
        <v>3812</v>
      </c>
      <c r="G1108" t="s">
        <v>820</v>
      </c>
      <c r="H1108" t="s">
        <v>4938</v>
      </c>
      <c r="I1108">
        <v>9</v>
      </c>
      <c r="J1108" t="s">
        <v>5469</v>
      </c>
      <c r="K1108">
        <v>1</v>
      </c>
      <c r="L1108" t="s">
        <v>805</v>
      </c>
      <c r="M1108" t="s">
        <v>508</v>
      </c>
      <c r="N1108" t="s">
        <v>134</v>
      </c>
      <c r="O1108" t="s">
        <v>530</v>
      </c>
      <c r="P1108" t="s">
        <v>8</v>
      </c>
      <c r="Q1108" t="s">
        <v>4570</v>
      </c>
      <c r="R1108" t="s">
        <v>4940</v>
      </c>
      <c r="S1108" t="s">
        <v>195</v>
      </c>
      <c r="T1108" t="s">
        <v>4570</v>
      </c>
      <c r="U1108" t="s">
        <v>4570</v>
      </c>
      <c r="V1108" t="s">
        <v>4496</v>
      </c>
      <c r="W1108" t="s">
        <v>4570</v>
      </c>
      <c r="X1108" t="s">
        <v>6424</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4943</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5472</v>
      </c>
      <c r="BG1108" t="s">
        <v>5473</v>
      </c>
      <c r="BH1108" t="s">
        <v>4947</v>
      </c>
      <c r="BI1108" t="s">
        <v>195</v>
      </c>
      <c r="BJ1108" t="s">
        <v>195</v>
      </c>
      <c r="BK1108" t="s">
        <v>3791</v>
      </c>
      <c r="BL1108" t="s">
        <v>5049</v>
      </c>
      <c r="BM1108" t="s">
        <v>4949</v>
      </c>
      <c r="BN1108" t="s">
        <v>5444</v>
      </c>
      <c r="BO1108" t="s">
        <v>4950</v>
      </c>
      <c r="BP1108" s="440" t="str">
        <f t="shared" si="17"/>
        <v>WA.2378.EBA.962.101.B.521811</v>
      </c>
    </row>
    <row r="1109" spans="1:68">
      <c r="A1109" t="s">
        <v>4935</v>
      </c>
      <c r="B1109" t="s">
        <v>4936</v>
      </c>
      <c r="C1109" t="s">
        <v>4937</v>
      </c>
      <c r="D1109" t="s">
        <v>3795</v>
      </c>
      <c r="E1109" t="s">
        <v>197</v>
      </c>
      <c r="F1109" t="s">
        <v>3812</v>
      </c>
      <c r="G1109" t="s">
        <v>820</v>
      </c>
      <c r="H1109" t="s">
        <v>4938</v>
      </c>
      <c r="I1109">
        <v>9</v>
      </c>
      <c r="J1109" t="s">
        <v>5469</v>
      </c>
      <c r="K1109">
        <v>1</v>
      </c>
      <c r="L1109" t="s">
        <v>805</v>
      </c>
      <c r="M1109" t="s">
        <v>508</v>
      </c>
      <c r="N1109" t="s">
        <v>134</v>
      </c>
      <c r="O1109" t="s">
        <v>530</v>
      </c>
      <c r="P1109" t="s">
        <v>8</v>
      </c>
      <c r="Q1109" t="s">
        <v>4570</v>
      </c>
      <c r="R1109" t="s">
        <v>4940</v>
      </c>
      <c r="S1109" t="s">
        <v>195</v>
      </c>
      <c r="T1109" t="s">
        <v>4570</v>
      </c>
      <c r="U1109" t="s">
        <v>4570</v>
      </c>
      <c r="V1109" t="s">
        <v>4951</v>
      </c>
      <c r="W1109" t="s">
        <v>4496</v>
      </c>
      <c r="X1109" t="s">
        <v>6425</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4943</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5472</v>
      </c>
      <c r="BG1109" t="s">
        <v>5473</v>
      </c>
      <c r="BH1109" t="s">
        <v>4947</v>
      </c>
      <c r="BI1109" t="s">
        <v>195</v>
      </c>
      <c r="BJ1109" t="s">
        <v>195</v>
      </c>
      <c r="BK1109" t="s">
        <v>3791</v>
      </c>
      <c r="BL1109" t="s">
        <v>5450</v>
      </c>
      <c r="BM1109" t="s">
        <v>4949</v>
      </c>
      <c r="BN1109" t="s">
        <v>5444</v>
      </c>
      <c r="BO1109" t="s">
        <v>4950</v>
      </c>
      <c r="BP1109" s="440" t="str">
        <f t="shared" si="17"/>
        <v>WA.2378.EBA.962.101.B.521811</v>
      </c>
    </row>
    <row r="1110" spans="1:68">
      <c r="A1110" t="s">
        <v>5010</v>
      </c>
      <c r="B1110" t="s">
        <v>4936</v>
      </c>
      <c r="C1110" t="s">
        <v>4937</v>
      </c>
      <c r="D1110" t="s">
        <v>3795</v>
      </c>
      <c r="E1110" t="s">
        <v>197</v>
      </c>
      <c r="F1110" t="s">
        <v>3812</v>
      </c>
      <c r="G1110" t="s">
        <v>820</v>
      </c>
      <c r="H1110" t="s">
        <v>4938</v>
      </c>
      <c r="I1110">
        <v>9</v>
      </c>
      <c r="J1110" t="s">
        <v>5469</v>
      </c>
      <c r="K1110">
        <v>1</v>
      </c>
      <c r="L1110" t="s">
        <v>805</v>
      </c>
      <c r="M1110" t="s">
        <v>8</v>
      </c>
      <c r="N1110" t="s">
        <v>132</v>
      </c>
      <c r="O1110" t="s">
        <v>530</v>
      </c>
      <c r="P1110" t="s">
        <v>8</v>
      </c>
      <c r="Q1110" t="s">
        <v>4570</v>
      </c>
      <c r="R1110" t="s">
        <v>4940</v>
      </c>
      <c r="S1110" t="s">
        <v>195</v>
      </c>
      <c r="T1110" t="s">
        <v>4570</v>
      </c>
      <c r="U1110" t="s">
        <v>4570</v>
      </c>
      <c r="V1110" t="s">
        <v>4496</v>
      </c>
      <c r="W1110" t="s">
        <v>4570</v>
      </c>
      <c r="X1110" t="s">
        <v>6422</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5011</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5472</v>
      </c>
      <c r="BG1110" t="s">
        <v>6380</v>
      </c>
      <c r="BH1110" t="s">
        <v>4947</v>
      </c>
      <c r="BI1110" t="s">
        <v>195</v>
      </c>
      <c r="BJ1110" t="s">
        <v>195</v>
      </c>
      <c r="BK1110" t="s">
        <v>3791</v>
      </c>
      <c r="BL1110" t="s">
        <v>5049</v>
      </c>
      <c r="BM1110" t="s">
        <v>4949</v>
      </c>
      <c r="BN1110" t="s">
        <v>5444</v>
      </c>
      <c r="BO1110" t="s">
        <v>4950</v>
      </c>
      <c r="BP1110" s="440" t="str">
        <f t="shared" si="17"/>
        <v>WA.2378.EBA.962.101.A.521811</v>
      </c>
    </row>
    <row r="1111" spans="1:68">
      <c r="A1111" t="s">
        <v>5010</v>
      </c>
      <c r="B1111" t="s">
        <v>4936</v>
      </c>
      <c r="C1111" t="s">
        <v>4937</v>
      </c>
      <c r="D1111" t="s">
        <v>3795</v>
      </c>
      <c r="E1111" t="s">
        <v>197</v>
      </c>
      <c r="F1111" t="s">
        <v>3812</v>
      </c>
      <c r="G1111" t="s">
        <v>820</v>
      </c>
      <c r="H1111" t="s">
        <v>4938</v>
      </c>
      <c r="I1111">
        <v>9</v>
      </c>
      <c r="J1111" t="s">
        <v>5469</v>
      </c>
      <c r="K1111">
        <v>1</v>
      </c>
      <c r="L1111" t="s">
        <v>805</v>
      </c>
      <c r="M1111" t="s">
        <v>8</v>
      </c>
      <c r="N1111" t="s">
        <v>132</v>
      </c>
      <c r="O1111" t="s">
        <v>530</v>
      </c>
      <c r="P1111" t="s">
        <v>8</v>
      </c>
      <c r="Q1111" t="s">
        <v>4570</v>
      </c>
      <c r="R1111" t="s">
        <v>4940</v>
      </c>
      <c r="S1111" t="s">
        <v>195</v>
      </c>
      <c r="T1111" t="s">
        <v>4570</v>
      </c>
      <c r="U1111" t="s">
        <v>4570</v>
      </c>
      <c r="V1111" t="s">
        <v>4951</v>
      </c>
      <c r="W1111" t="s">
        <v>4496</v>
      </c>
      <c r="X1111" t="s">
        <v>6423</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5011</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5472</v>
      </c>
      <c r="BG1111" t="s">
        <v>6380</v>
      </c>
      <c r="BH1111" t="s">
        <v>4947</v>
      </c>
      <c r="BI1111" t="s">
        <v>195</v>
      </c>
      <c r="BJ1111" t="s">
        <v>195</v>
      </c>
      <c r="BK1111" t="s">
        <v>3791</v>
      </c>
      <c r="BL1111" t="s">
        <v>5450</v>
      </c>
      <c r="BM1111" t="s">
        <v>4949</v>
      </c>
      <c r="BN1111" t="s">
        <v>5444</v>
      </c>
      <c r="BO1111" t="s">
        <v>4950</v>
      </c>
      <c r="BP1111" s="440" t="str">
        <f t="shared" si="17"/>
        <v>WA.2378.EBA.962.101.A.521811</v>
      </c>
    </row>
    <row r="1112" spans="1:68">
      <c r="A1112" t="s">
        <v>5010</v>
      </c>
      <c r="B1112" t="s">
        <v>4936</v>
      </c>
      <c r="C1112" t="s">
        <v>4937</v>
      </c>
      <c r="D1112" t="s">
        <v>3795</v>
      </c>
      <c r="E1112" t="s">
        <v>197</v>
      </c>
      <c r="F1112" t="s">
        <v>3812</v>
      </c>
      <c r="G1112" t="s">
        <v>820</v>
      </c>
      <c r="H1112" t="s">
        <v>4938</v>
      </c>
      <c r="I1112">
        <v>9</v>
      </c>
      <c r="J1112" t="s">
        <v>5469</v>
      </c>
      <c r="K1112">
        <v>1</v>
      </c>
      <c r="L1112" t="s">
        <v>805</v>
      </c>
      <c r="M1112" t="s">
        <v>508</v>
      </c>
      <c r="N1112" t="s">
        <v>134</v>
      </c>
      <c r="O1112" t="s">
        <v>530</v>
      </c>
      <c r="P1112" t="s">
        <v>8</v>
      </c>
      <c r="Q1112" t="s">
        <v>4570</v>
      </c>
      <c r="R1112" t="s">
        <v>4940</v>
      </c>
      <c r="S1112" t="s">
        <v>195</v>
      </c>
      <c r="T1112" t="s">
        <v>4570</v>
      </c>
      <c r="U1112" t="s">
        <v>4570</v>
      </c>
      <c r="V1112" t="s">
        <v>4951</v>
      </c>
      <c r="W1112" t="s">
        <v>4496</v>
      </c>
      <c r="X1112" t="s">
        <v>6424</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5011</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5472</v>
      </c>
      <c r="BG1112" t="s">
        <v>5473</v>
      </c>
      <c r="BH1112" t="s">
        <v>4947</v>
      </c>
      <c r="BI1112" t="s">
        <v>195</v>
      </c>
      <c r="BJ1112" t="s">
        <v>195</v>
      </c>
      <c r="BK1112" t="s">
        <v>3791</v>
      </c>
      <c r="BL1112" t="s">
        <v>5113</v>
      </c>
      <c r="BM1112" t="s">
        <v>4949</v>
      </c>
      <c r="BN1112" t="s">
        <v>5444</v>
      </c>
      <c r="BO1112" t="s">
        <v>4950</v>
      </c>
      <c r="BP1112" s="440" t="str">
        <f t="shared" si="17"/>
        <v>WA.2378.EBA.962.101.B.521811</v>
      </c>
    </row>
    <row r="1113" spans="1:68">
      <c r="A1113" t="s">
        <v>5010</v>
      </c>
      <c r="B1113" t="s">
        <v>4936</v>
      </c>
      <c r="C1113" t="s">
        <v>4937</v>
      </c>
      <c r="D1113" t="s">
        <v>3795</v>
      </c>
      <c r="E1113" t="s">
        <v>197</v>
      </c>
      <c r="F1113" t="s">
        <v>3812</v>
      </c>
      <c r="G1113" t="s">
        <v>820</v>
      </c>
      <c r="H1113" t="s">
        <v>4938</v>
      </c>
      <c r="I1113">
        <v>9</v>
      </c>
      <c r="J1113" t="s">
        <v>5469</v>
      </c>
      <c r="K1113">
        <v>1</v>
      </c>
      <c r="L1113" t="s">
        <v>805</v>
      </c>
      <c r="M1113" t="s">
        <v>508</v>
      </c>
      <c r="N1113" t="s">
        <v>134</v>
      </c>
      <c r="O1113" t="s">
        <v>530</v>
      </c>
      <c r="P1113" t="s">
        <v>8</v>
      </c>
      <c r="Q1113" t="s">
        <v>4570</v>
      </c>
      <c r="R1113" t="s">
        <v>4940</v>
      </c>
      <c r="S1113" t="s">
        <v>195</v>
      </c>
      <c r="T1113" t="s">
        <v>4570</v>
      </c>
      <c r="U1113" t="s">
        <v>4570</v>
      </c>
      <c r="V1113" t="s">
        <v>5001</v>
      </c>
      <c r="W1113" t="s">
        <v>4951</v>
      </c>
      <c r="X1113" t="s">
        <v>6425</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5011</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5472</v>
      </c>
      <c r="BG1113" t="s">
        <v>5473</v>
      </c>
      <c r="BH1113" t="s">
        <v>4947</v>
      </c>
      <c r="BI1113" t="s">
        <v>195</v>
      </c>
      <c r="BJ1113" t="s">
        <v>195</v>
      </c>
      <c r="BK1113" t="s">
        <v>3791</v>
      </c>
      <c r="BL1113" t="s">
        <v>5053</v>
      </c>
      <c r="BM1113" t="s">
        <v>4949</v>
      </c>
      <c r="BN1113" t="s">
        <v>5444</v>
      </c>
      <c r="BO1113" t="s">
        <v>4950</v>
      </c>
      <c r="BP1113" s="440" t="str">
        <f t="shared" si="17"/>
        <v>WA.2378.EBA.962.101.B.521811</v>
      </c>
    </row>
    <row r="1114" spans="1:68">
      <c r="A1114" t="s">
        <v>4935</v>
      </c>
      <c r="B1114" t="s">
        <v>4936</v>
      </c>
      <c r="C1114" t="s">
        <v>4937</v>
      </c>
      <c r="D1114" t="s">
        <v>3795</v>
      </c>
      <c r="E1114" t="s">
        <v>197</v>
      </c>
      <c r="F1114" t="s">
        <v>3812</v>
      </c>
      <c r="G1114" t="s">
        <v>820</v>
      </c>
      <c r="H1114" t="s">
        <v>4938</v>
      </c>
      <c r="I1114">
        <v>9</v>
      </c>
      <c r="J1114" t="s">
        <v>5469</v>
      </c>
      <c r="K1114">
        <v>1</v>
      </c>
      <c r="L1114" t="s">
        <v>812</v>
      </c>
      <c r="M1114" t="s">
        <v>8</v>
      </c>
      <c r="N1114" t="s">
        <v>148</v>
      </c>
      <c r="O1114" t="s">
        <v>504</v>
      </c>
      <c r="P1114" t="s">
        <v>8</v>
      </c>
      <c r="Q1114" t="s">
        <v>4570</v>
      </c>
      <c r="R1114" t="s">
        <v>4940</v>
      </c>
      <c r="S1114" t="s">
        <v>195</v>
      </c>
      <c r="T1114" t="s">
        <v>4570</v>
      </c>
      <c r="U1114" t="s">
        <v>4570</v>
      </c>
      <c r="V1114" t="s">
        <v>4496</v>
      </c>
      <c r="W1114" t="s">
        <v>4570</v>
      </c>
      <c r="X1114" t="s">
        <v>6426</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4943</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6427</v>
      </c>
      <c r="BM1114" t="s">
        <v>4949</v>
      </c>
      <c r="BN1114" t="s">
        <v>5509</v>
      </c>
      <c r="BO1114" t="s">
        <v>4950</v>
      </c>
      <c r="BP1114" s="440" t="str">
        <f t="shared" si="17"/>
        <v>WA.2378.EBA.962.301.A.524113</v>
      </c>
    </row>
    <row r="1115" spans="1:68">
      <c r="A1115" t="s">
        <v>4935</v>
      </c>
      <c r="B1115" t="s">
        <v>4936</v>
      </c>
      <c r="C1115" t="s">
        <v>4937</v>
      </c>
      <c r="D1115" t="s">
        <v>3795</v>
      </c>
      <c r="E1115" t="s">
        <v>197</v>
      </c>
      <c r="F1115" t="s">
        <v>3812</v>
      </c>
      <c r="G1115" t="s">
        <v>820</v>
      </c>
      <c r="H1115" t="s">
        <v>4938</v>
      </c>
      <c r="I1115">
        <v>9</v>
      </c>
      <c r="J1115" t="s">
        <v>5469</v>
      </c>
      <c r="K1115">
        <v>1</v>
      </c>
      <c r="L1115" t="s">
        <v>812</v>
      </c>
      <c r="M1115" t="s">
        <v>509</v>
      </c>
      <c r="N1115" t="s">
        <v>1397</v>
      </c>
      <c r="O1115" t="s">
        <v>504</v>
      </c>
      <c r="P1115" t="s">
        <v>8</v>
      </c>
      <c r="Q1115" t="s">
        <v>4570</v>
      </c>
      <c r="R1115" t="s">
        <v>4940</v>
      </c>
      <c r="S1115" t="s">
        <v>195</v>
      </c>
      <c r="T1115" t="s">
        <v>4570</v>
      </c>
      <c r="U1115" t="s">
        <v>4570</v>
      </c>
      <c r="V1115" t="s">
        <v>4496</v>
      </c>
      <c r="W1115" t="s">
        <v>4570</v>
      </c>
      <c r="X1115" t="s">
        <v>6428</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4943</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6429</v>
      </c>
      <c r="BM1115" t="s">
        <v>4949</v>
      </c>
      <c r="BN1115" t="s">
        <v>5509</v>
      </c>
      <c r="BO1115" t="s">
        <v>4950</v>
      </c>
      <c r="BP1115" s="440" t="str">
        <f t="shared" si="17"/>
        <v>WA.2378.EBA.962.301.C.524113</v>
      </c>
    </row>
    <row r="1116" spans="1:68">
      <c r="A1116" t="s">
        <v>5010</v>
      </c>
      <c r="B1116" t="s">
        <v>4936</v>
      </c>
      <c r="C1116" t="s">
        <v>4937</v>
      </c>
      <c r="D1116" t="s">
        <v>3795</v>
      </c>
      <c r="E1116" t="s">
        <v>197</v>
      </c>
      <c r="F1116" t="s">
        <v>3812</v>
      </c>
      <c r="G1116" t="s">
        <v>820</v>
      </c>
      <c r="H1116" t="s">
        <v>4938</v>
      </c>
      <c r="I1116">
        <v>9</v>
      </c>
      <c r="J1116" t="s">
        <v>5469</v>
      </c>
      <c r="K1116">
        <v>1</v>
      </c>
      <c r="L1116" t="s">
        <v>812</v>
      </c>
      <c r="M1116" t="s">
        <v>8</v>
      </c>
      <c r="N1116" t="s">
        <v>148</v>
      </c>
      <c r="O1116" t="s">
        <v>504</v>
      </c>
      <c r="P1116" t="s">
        <v>8</v>
      </c>
      <c r="Q1116" t="s">
        <v>4570</v>
      </c>
      <c r="R1116" t="s">
        <v>4940</v>
      </c>
      <c r="S1116" t="s">
        <v>195</v>
      </c>
      <c r="T1116" t="s">
        <v>4570</v>
      </c>
      <c r="U1116" t="s">
        <v>4570</v>
      </c>
      <c r="V1116" t="s">
        <v>4496</v>
      </c>
      <c r="W1116" t="s">
        <v>4570</v>
      </c>
      <c r="X1116" t="s">
        <v>6426</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5011</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6427</v>
      </c>
      <c r="BM1116" t="s">
        <v>4949</v>
      </c>
      <c r="BN1116" t="s">
        <v>5509</v>
      </c>
      <c r="BO1116" t="s">
        <v>4950</v>
      </c>
      <c r="BP1116" s="440" t="str">
        <f t="shared" si="17"/>
        <v>WA.2378.EBA.962.301.A.524113</v>
      </c>
    </row>
    <row r="1117" spans="1:68">
      <c r="A1117" t="s">
        <v>5010</v>
      </c>
      <c r="B1117" t="s">
        <v>4936</v>
      </c>
      <c r="C1117" t="s">
        <v>4937</v>
      </c>
      <c r="D1117" t="s">
        <v>3795</v>
      </c>
      <c r="E1117" t="s">
        <v>197</v>
      </c>
      <c r="F1117" t="s">
        <v>3812</v>
      </c>
      <c r="G1117" t="s">
        <v>820</v>
      </c>
      <c r="H1117" t="s">
        <v>4938</v>
      </c>
      <c r="I1117">
        <v>9</v>
      </c>
      <c r="J1117" t="s">
        <v>5469</v>
      </c>
      <c r="K1117">
        <v>1</v>
      </c>
      <c r="L1117" t="s">
        <v>812</v>
      </c>
      <c r="M1117" t="s">
        <v>509</v>
      </c>
      <c r="N1117" t="s">
        <v>1397</v>
      </c>
      <c r="O1117" t="s">
        <v>504</v>
      </c>
      <c r="P1117" t="s">
        <v>8</v>
      </c>
      <c r="Q1117" t="s">
        <v>4570</v>
      </c>
      <c r="R1117" t="s">
        <v>4940</v>
      </c>
      <c r="S1117" t="s">
        <v>195</v>
      </c>
      <c r="T1117" t="s">
        <v>4570</v>
      </c>
      <c r="U1117" t="s">
        <v>4570</v>
      </c>
      <c r="V1117" t="s">
        <v>4496</v>
      </c>
      <c r="W1117" t="s">
        <v>4570</v>
      </c>
      <c r="X1117" t="s">
        <v>6428</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5011</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6429</v>
      </c>
      <c r="BM1117" t="s">
        <v>4949</v>
      </c>
      <c r="BN1117" t="s">
        <v>5509</v>
      </c>
      <c r="BO1117" t="s">
        <v>4950</v>
      </c>
      <c r="BP1117" s="440" t="str">
        <f t="shared" si="17"/>
        <v>WA.2378.EBA.962.301.C.524113</v>
      </c>
    </row>
    <row r="1118" spans="1:68">
      <c r="A1118" t="s">
        <v>4935</v>
      </c>
      <c r="B1118" t="s">
        <v>4936</v>
      </c>
      <c r="C1118" t="s">
        <v>4937</v>
      </c>
      <c r="D1118" t="s">
        <v>3795</v>
      </c>
      <c r="E1118" t="s">
        <v>197</v>
      </c>
      <c r="F1118" t="s">
        <v>3812</v>
      </c>
      <c r="G1118" t="s">
        <v>820</v>
      </c>
      <c r="H1118" t="s">
        <v>4938</v>
      </c>
      <c r="I1118">
        <v>9</v>
      </c>
      <c r="J1118" t="s">
        <v>5469</v>
      </c>
      <c r="K1118">
        <v>1</v>
      </c>
      <c r="L1118" t="s">
        <v>805</v>
      </c>
      <c r="M1118" t="s">
        <v>8</v>
      </c>
      <c r="N1118" t="s">
        <v>132</v>
      </c>
      <c r="O1118" t="s">
        <v>506</v>
      </c>
      <c r="P1118" t="s">
        <v>8</v>
      </c>
      <c r="Q1118" t="s">
        <v>4570</v>
      </c>
      <c r="R1118" t="s">
        <v>4940</v>
      </c>
      <c r="S1118" t="s">
        <v>195</v>
      </c>
      <c r="T1118" t="s">
        <v>4570</v>
      </c>
      <c r="U1118" t="s">
        <v>4570</v>
      </c>
      <c r="V1118" t="s">
        <v>4496</v>
      </c>
      <c r="W1118" t="s">
        <v>4570</v>
      </c>
      <c r="X1118" t="s">
        <v>6430</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4943</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5472</v>
      </c>
      <c r="BG1118" t="s">
        <v>6380</v>
      </c>
      <c r="BH1118" t="s">
        <v>4947</v>
      </c>
      <c r="BI1118" t="s">
        <v>195</v>
      </c>
      <c r="BJ1118" t="s">
        <v>195</v>
      </c>
      <c r="BK1118" t="s">
        <v>5552</v>
      </c>
      <c r="BL1118" t="s">
        <v>5520</v>
      </c>
      <c r="BM1118" t="s">
        <v>4949</v>
      </c>
      <c r="BN1118" t="s">
        <v>5553</v>
      </c>
      <c r="BO1118" t="s">
        <v>4950</v>
      </c>
      <c r="BP1118" s="440" t="str">
        <f t="shared" si="17"/>
        <v>WA.2378.EBA.962.101.A.524114</v>
      </c>
    </row>
    <row r="1119" spans="1:68">
      <c r="A1119" t="s">
        <v>4935</v>
      </c>
      <c r="B1119" t="s">
        <v>4936</v>
      </c>
      <c r="C1119" t="s">
        <v>4937</v>
      </c>
      <c r="D1119" t="s">
        <v>3795</v>
      </c>
      <c r="E1119" t="s">
        <v>197</v>
      </c>
      <c r="F1119" t="s">
        <v>3812</v>
      </c>
      <c r="G1119" t="s">
        <v>820</v>
      </c>
      <c r="H1119" t="s">
        <v>4938</v>
      </c>
      <c r="I1119">
        <v>9</v>
      </c>
      <c r="J1119" t="s">
        <v>5469</v>
      </c>
      <c r="K1119">
        <v>1</v>
      </c>
      <c r="L1119" t="s">
        <v>805</v>
      </c>
      <c r="M1119" t="s">
        <v>508</v>
      </c>
      <c r="N1119" t="s">
        <v>134</v>
      </c>
      <c r="O1119" t="s">
        <v>506</v>
      </c>
      <c r="P1119" t="s">
        <v>8</v>
      </c>
      <c r="Q1119" t="s">
        <v>4570</v>
      </c>
      <c r="R1119" t="s">
        <v>4940</v>
      </c>
      <c r="S1119" t="s">
        <v>195</v>
      </c>
      <c r="T1119" t="s">
        <v>4570</v>
      </c>
      <c r="U1119" t="s">
        <v>4570</v>
      </c>
      <c r="V1119" t="s">
        <v>4496</v>
      </c>
      <c r="W1119" t="s">
        <v>4570</v>
      </c>
      <c r="X1119" t="s">
        <v>6431</v>
      </c>
      <c r="Y1119" t="s">
        <v>5543</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4943</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5472</v>
      </c>
      <c r="BG1119" t="s">
        <v>5473</v>
      </c>
      <c r="BH1119" t="s">
        <v>4947</v>
      </c>
      <c r="BI1119" t="s">
        <v>195</v>
      </c>
      <c r="BJ1119" t="s">
        <v>195</v>
      </c>
      <c r="BK1119" t="s">
        <v>5552</v>
      </c>
      <c r="BL1119" t="s">
        <v>5544</v>
      </c>
      <c r="BM1119" t="s">
        <v>4949</v>
      </c>
      <c r="BN1119" t="s">
        <v>5553</v>
      </c>
      <c r="BO1119" t="s">
        <v>4950</v>
      </c>
      <c r="BP1119" s="440" t="str">
        <f t="shared" si="17"/>
        <v>WA.2378.EBA.962.101.B.524114</v>
      </c>
    </row>
    <row r="1120" spans="1:68">
      <c r="A1120" t="s">
        <v>4935</v>
      </c>
      <c r="B1120" t="s">
        <v>4936</v>
      </c>
      <c r="C1120" t="s">
        <v>4937</v>
      </c>
      <c r="D1120" t="s">
        <v>3795</v>
      </c>
      <c r="E1120" t="s">
        <v>197</v>
      </c>
      <c r="F1120" t="s">
        <v>3812</v>
      </c>
      <c r="G1120" t="s">
        <v>820</v>
      </c>
      <c r="H1120" t="s">
        <v>4938</v>
      </c>
      <c r="I1120">
        <v>9</v>
      </c>
      <c r="J1120" t="s">
        <v>5469</v>
      </c>
      <c r="K1120">
        <v>1</v>
      </c>
      <c r="L1120" t="s">
        <v>805</v>
      </c>
      <c r="M1120" t="s">
        <v>508</v>
      </c>
      <c r="N1120" t="s">
        <v>134</v>
      </c>
      <c r="O1120" t="s">
        <v>506</v>
      </c>
      <c r="P1120" t="s">
        <v>8</v>
      </c>
      <c r="Q1120" t="s">
        <v>4570</v>
      </c>
      <c r="R1120" t="s">
        <v>4940</v>
      </c>
      <c r="S1120" t="s">
        <v>195</v>
      </c>
      <c r="T1120" t="s">
        <v>4570</v>
      </c>
      <c r="U1120" t="s">
        <v>4570</v>
      </c>
      <c r="V1120" t="s">
        <v>4951</v>
      </c>
      <c r="W1120" t="s">
        <v>4496</v>
      </c>
      <c r="X1120" t="s">
        <v>6432</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4943</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5472</v>
      </c>
      <c r="BG1120" t="s">
        <v>5473</v>
      </c>
      <c r="BH1120" t="s">
        <v>4947</v>
      </c>
      <c r="BI1120" t="s">
        <v>195</v>
      </c>
      <c r="BJ1120" t="s">
        <v>195</v>
      </c>
      <c r="BK1120" t="s">
        <v>5552</v>
      </c>
      <c r="BL1120" t="s">
        <v>5546</v>
      </c>
      <c r="BM1120" t="s">
        <v>4949</v>
      </c>
      <c r="BN1120" t="s">
        <v>5553</v>
      </c>
      <c r="BO1120" t="s">
        <v>4950</v>
      </c>
      <c r="BP1120" s="440" t="str">
        <f t="shared" si="17"/>
        <v>WA.2378.EBA.962.101.B.524114</v>
      </c>
    </row>
    <row r="1121" spans="1:68">
      <c r="A1121" t="s">
        <v>5010</v>
      </c>
      <c r="B1121" t="s">
        <v>4936</v>
      </c>
      <c r="C1121" t="s">
        <v>4937</v>
      </c>
      <c r="D1121" t="s">
        <v>3795</v>
      </c>
      <c r="E1121" t="s">
        <v>197</v>
      </c>
      <c r="F1121" t="s">
        <v>3812</v>
      </c>
      <c r="G1121" t="s">
        <v>820</v>
      </c>
      <c r="H1121" t="s">
        <v>4938</v>
      </c>
      <c r="I1121">
        <v>9</v>
      </c>
      <c r="J1121" t="s">
        <v>5469</v>
      </c>
      <c r="K1121">
        <v>1</v>
      </c>
      <c r="L1121" t="s">
        <v>805</v>
      </c>
      <c r="M1121" t="s">
        <v>8</v>
      </c>
      <c r="N1121" t="s">
        <v>132</v>
      </c>
      <c r="O1121" t="s">
        <v>506</v>
      </c>
      <c r="P1121" t="s">
        <v>8</v>
      </c>
      <c r="Q1121" t="s">
        <v>4570</v>
      </c>
      <c r="R1121" t="s">
        <v>4940</v>
      </c>
      <c r="S1121" t="s">
        <v>195</v>
      </c>
      <c r="T1121" t="s">
        <v>4570</v>
      </c>
      <c r="U1121" t="s">
        <v>4570</v>
      </c>
      <c r="V1121" t="s">
        <v>4496</v>
      </c>
      <c r="W1121" t="s">
        <v>4570</v>
      </c>
      <c r="X1121" t="s">
        <v>6430</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5011</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5472</v>
      </c>
      <c r="BG1121" t="s">
        <v>6380</v>
      </c>
      <c r="BH1121" t="s">
        <v>4947</v>
      </c>
      <c r="BI1121" t="s">
        <v>195</v>
      </c>
      <c r="BJ1121" t="s">
        <v>195</v>
      </c>
      <c r="BK1121" t="s">
        <v>5552</v>
      </c>
      <c r="BL1121" t="s">
        <v>5520</v>
      </c>
      <c r="BM1121" t="s">
        <v>4949</v>
      </c>
      <c r="BN1121" t="s">
        <v>5553</v>
      </c>
      <c r="BO1121" t="s">
        <v>4950</v>
      </c>
      <c r="BP1121" s="440" t="str">
        <f t="shared" si="17"/>
        <v>WA.2378.EBA.962.101.A.524114</v>
      </c>
    </row>
    <row r="1122" spans="1:68">
      <c r="A1122" t="s">
        <v>5010</v>
      </c>
      <c r="B1122" t="s">
        <v>4936</v>
      </c>
      <c r="C1122" t="s">
        <v>4937</v>
      </c>
      <c r="D1122" t="s">
        <v>3795</v>
      </c>
      <c r="E1122" t="s">
        <v>197</v>
      </c>
      <c r="F1122" t="s">
        <v>3812</v>
      </c>
      <c r="G1122" t="s">
        <v>820</v>
      </c>
      <c r="H1122" t="s">
        <v>4938</v>
      </c>
      <c r="I1122">
        <v>9</v>
      </c>
      <c r="J1122" t="s">
        <v>5469</v>
      </c>
      <c r="K1122">
        <v>1</v>
      </c>
      <c r="L1122" t="s">
        <v>805</v>
      </c>
      <c r="M1122" t="s">
        <v>508</v>
      </c>
      <c r="N1122" t="s">
        <v>134</v>
      </c>
      <c r="O1122" t="s">
        <v>506</v>
      </c>
      <c r="P1122" t="s">
        <v>8</v>
      </c>
      <c r="Q1122" t="s">
        <v>4570</v>
      </c>
      <c r="R1122" t="s">
        <v>4940</v>
      </c>
      <c r="S1122" t="s">
        <v>195</v>
      </c>
      <c r="T1122" t="s">
        <v>4570</v>
      </c>
      <c r="U1122" t="s">
        <v>4570</v>
      </c>
      <c r="V1122" t="s">
        <v>4496</v>
      </c>
      <c r="W1122" t="s">
        <v>4570</v>
      </c>
      <c r="X1122" t="s">
        <v>6431</v>
      </c>
      <c r="Y1122" t="s">
        <v>5543</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5011</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5472</v>
      </c>
      <c r="BG1122" t="s">
        <v>5473</v>
      </c>
      <c r="BH1122" t="s">
        <v>4947</v>
      </c>
      <c r="BI1122" t="s">
        <v>195</v>
      </c>
      <c r="BJ1122" t="s">
        <v>195</v>
      </c>
      <c r="BK1122" t="s">
        <v>5552</v>
      </c>
      <c r="BL1122" t="s">
        <v>5544</v>
      </c>
      <c r="BM1122" t="s">
        <v>4949</v>
      </c>
      <c r="BN1122" t="s">
        <v>5553</v>
      </c>
      <c r="BO1122" t="s">
        <v>4950</v>
      </c>
      <c r="BP1122" s="440" t="str">
        <f t="shared" si="17"/>
        <v>WA.2378.EBA.962.101.B.524114</v>
      </c>
    </row>
    <row r="1123" spans="1:68">
      <c r="A1123" t="s">
        <v>5010</v>
      </c>
      <c r="B1123" t="s">
        <v>4936</v>
      </c>
      <c r="C1123" t="s">
        <v>4937</v>
      </c>
      <c r="D1123" t="s">
        <v>3795</v>
      </c>
      <c r="E1123" t="s">
        <v>197</v>
      </c>
      <c r="F1123" t="s">
        <v>3812</v>
      </c>
      <c r="G1123" t="s">
        <v>820</v>
      </c>
      <c r="H1123" t="s">
        <v>4938</v>
      </c>
      <c r="I1123">
        <v>9</v>
      </c>
      <c r="J1123" t="s">
        <v>5469</v>
      </c>
      <c r="K1123">
        <v>1</v>
      </c>
      <c r="L1123" t="s">
        <v>805</v>
      </c>
      <c r="M1123" t="s">
        <v>508</v>
      </c>
      <c r="N1123" t="s">
        <v>134</v>
      </c>
      <c r="O1123" t="s">
        <v>506</v>
      </c>
      <c r="P1123" t="s">
        <v>8</v>
      </c>
      <c r="Q1123" t="s">
        <v>4570</v>
      </c>
      <c r="R1123" t="s">
        <v>4940</v>
      </c>
      <c r="S1123" t="s">
        <v>195</v>
      </c>
      <c r="T1123" t="s">
        <v>4570</v>
      </c>
      <c r="U1123" t="s">
        <v>4570</v>
      </c>
      <c r="V1123" t="s">
        <v>4951</v>
      </c>
      <c r="W1123" t="s">
        <v>4496</v>
      </c>
      <c r="X1123" t="s">
        <v>6432</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5011</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5472</v>
      </c>
      <c r="BG1123" t="s">
        <v>5473</v>
      </c>
      <c r="BH1123" t="s">
        <v>4947</v>
      </c>
      <c r="BI1123" t="s">
        <v>195</v>
      </c>
      <c r="BJ1123" t="s">
        <v>195</v>
      </c>
      <c r="BK1123" t="s">
        <v>5552</v>
      </c>
      <c r="BL1123" t="s">
        <v>5546</v>
      </c>
      <c r="BM1123" t="s">
        <v>4949</v>
      </c>
      <c r="BN1123" t="s">
        <v>5553</v>
      </c>
      <c r="BO1123" t="s">
        <v>4950</v>
      </c>
      <c r="BP1123" s="440" t="str">
        <f t="shared" si="17"/>
        <v>WA.2378.EBA.962.101.B.524114</v>
      </c>
    </row>
    <row r="1124" spans="1:68">
      <c r="A1124" t="s">
        <v>4935</v>
      </c>
      <c r="B1124" t="s">
        <v>4936</v>
      </c>
      <c r="C1124" t="s">
        <v>4937</v>
      </c>
      <c r="D1124" t="s">
        <v>3795</v>
      </c>
      <c r="E1124" t="s">
        <v>197</v>
      </c>
      <c r="F1124" t="s">
        <v>3812</v>
      </c>
      <c r="G1124" t="s">
        <v>820</v>
      </c>
      <c r="H1124" t="s">
        <v>4938</v>
      </c>
      <c r="I1124">
        <v>9</v>
      </c>
      <c r="J1124" t="s">
        <v>5469</v>
      </c>
      <c r="K1124">
        <v>1</v>
      </c>
      <c r="L1124" t="s">
        <v>812</v>
      </c>
      <c r="M1124" t="s">
        <v>509</v>
      </c>
      <c r="N1124" t="s">
        <v>1397</v>
      </c>
      <c r="O1124" t="s">
        <v>553</v>
      </c>
      <c r="P1124" t="s">
        <v>8</v>
      </c>
      <c r="Q1124" t="s">
        <v>4570</v>
      </c>
      <c r="R1124" t="s">
        <v>4940</v>
      </c>
      <c r="S1124" t="s">
        <v>195</v>
      </c>
      <c r="T1124" t="s">
        <v>4570</v>
      </c>
      <c r="U1124" t="s">
        <v>4570</v>
      </c>
      <c r="V1124" t="s">
        <v>4496</v>
      </c>
      <c r="W1124" t="s">
        <v>4570</v>
      </c>
      <c r="X1124" t="s">
        <v>6433</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4943</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6434</v>
      </c>
      <c r="BM1124" t="s">
        <v>4949</v>
      </c>
      <c r="BN1124" t="s">
        <v>95</v>
      </c>
      <c r="BO1124" t="s">
        <v>4950</v>
      </c>
      <c r="BP1124" s="440" t="str">
        <f t="shared" si="17"/>
        <v>WA.2378.EBA.962.301.C.522141</v>
      </c>
    </row>
    <row r="1125" spans="1:68">
      <c r="A1125" t="s">
        <v>5010</v>
      </c>
      <c r="B1125" t="s">
        <v>4936</v>
      </c>
      <c r="C1125" t="s">
        <v>4937</v>
      </c>
      <c r="D1125" t="s">
        <v>3795</v>
      </c>
      <c r="E1125" t="s">
        <v>197</v>
      </c>
      <c r="F1125" t="s">
        <v>3812</v>
      </c>
      <c r="G1125" t="s">
        <v>820</v>
      </c>
      <c r="H1125" t="s">
        <v>4938</v>
      </c>
      <c r="I1125">
        <v>9</v>
      </c>
      <c r="J1125" t="s">
        <v>5469</v>
      </c>
      <c r="K1125">
        <v>1</v>
      </c>
      <c r="L1125" t="s">
        <v>812</v>
      </c>
      <c r="M1125" t="s">
        <v>509</v>
      </c>
      <c r="N1125" t="s">
        <v>1397</v>
      </c>
      <c r="O1125" t="s">
        <v>553</v>
      </c>
      <c r="P1125" t="s">
        <v>8</v>
      </c>
      <c r="Q1125" t="s">
        <v>4570</v>
      </c>
      <c r="R1125" t="s">
        <v>4940</v>
      </c>
      <c r="S1125" t="s">
        <v>195</v>
      </c>
      <c r="T1125" t="s">
        <v>4570</v>
      </c>
      <c r="U1125" t="s">
        <v>4570</v>
      </c>
      <c r="V1125" t="s">
        <v>4496</v>
      </c>
      <c r="W1125" t="s">
        <v>4570</v>
      </c>
      <c r="X1125" t="s">
        <v>6433</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5011</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6434</v>
      </c>
      <c r="BM1125" t="s">
        <v>4949</v>
      </c>
      <c r="BN1125" t="s">
        <v>95</v>
      </c>
      <c r="BO1125" t="s">
        <v>4950</v>
      </c>
      <c r="BP1125" s="440" t="str">
        <f t="shared" si="17"/>
        <v>WA.2378.EBA.962.301.C.522141</v>
      </c>
    </row>
    <row r="1126" spans="1:68">
      <c r="A1126" t="s">
        <v>4935</v>
      </c>
      <c r="B1126" t="s">
        <v>4936</v>
      </c>
      <c r="C1126" t="s">
        <v>4937</v>
      </c>
      <c r="D1126" t="s">
        <v>3770</v>
      </c>
      <c r="E1126" t="s">
        <v>194</v>
      </c>
      <c r="F1126" t="s">
        <v>3772</v>
      </c>
      <c r="G1126" t="s">
        <v>3</v>
      </c>
      <c r="H1126" t="s">
        <v>4938</v>
      </c>
      <c r="I1126">
        <v>4</v>
      </c>
      <c r="J1126" t="s">
        <v>501</v>
      </c>
      <c r="K1126">
        <v>4</v>
      </c>
      <c r="L1126" t="s">
        <v>502</v>
      </c>
      <c r="M1126" t="s">
        <v>8</v>
      </c>
      <c r="N1126" t="s">
        <v>6</v>
      </c>
      <c r="O1126" t="s">
        <v>503</v>
      </c>
      <c r="P1126" t="s">
        <v>8</v>
      </c>
      <c r="Q1126" t="s">
        <v>4570</v>
      </c>
      <c r="R1126" t="s">
        <v>4940</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4943</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6196</v>
      </c>
      <c r="BD1126" t="s">
        <v>6197</v>
      </c>
      <c r="BE1126" t="s">
        <v>6198</v>
      </c>
      <c r="BF1126" t="s">
        <v>6199</v>
      </c>
      <c r="BG1126" t="s">
        <v>6278</v>
      </c>
      <c r="BH1126" t="s">
        <v>5764</v>
      </c>
      <c r="BI1126" t="s">
        <v>195</v>
      </c>
      <c r="BJ1126" t="s">
        <v>195</v>
      </c>
      <c r="BK1126" t="s">
        <v>3773</v>
      </c>
      <c r="BL1126" t="s">
        <v>5068</v>
      </c>
      <c r="BM1126" t="s">
        <v>4949</v>
      </c>
      <c r="BN1126" t="s">
        <v>7</v>
      </c>
      <c r="BO1126" t="s">
        <v>4950</v>
      </c>
      <c r="BP1126" s="440" t="str">
        <f t="shared" si="17"/>
        <v>DL.2375.AFA.001.051.A.521211</v>
      </c>
    </row>
    <row r="1127" spans="1:68">
      <c r="A1127" t="s">
        <v>4935</v>
      </c>
      <c r="B1127" t="s">
        <v>4936</v>
      </c>
      <c r="C1127" t="s">
        <v>4937</v>
      </c>
      <c r="D1127" t="s">
        <v>3770</v>
      </c>
      <c r="E1127" t="s">
        <v>194</v>
      </c>
      <c r="F1127" t="s">
        <v>3772</v>
      </c>
      <c r="G1127" t="s">
        <v>3</v>
      </c>
      <c r="H1127" t="s">
        <v>4938</v>
      </c>
      <c r="I1127">
        <v>4</v>
      </c>
      <c r="J1127" t="s">
        <v>501</v>
      </c>
      <c r="K1127">
        <v>4</v>
      </c>
      <c r="L1127" t="s">
        <v>502</v>
      </c>
      <c r="M1127" t="s">
        <v>8</v>
      </c>
      <c r="N1127" t="s">
        <v>6</v>
      </c>
      <c r="O1127" t="s">
        <v>503</v>
      </c>
      <c r="P1127" t="s">
        <v>8</v>
      </c>
      <c r="Q1127" t="s">
        <v>4570</v>
      </c>
      <c r="R1127" t="s">
        <v>4940</v>
      </c>
      <c r="S1127" t="s">
        <v>195</v>
      </c>
      <c r="T1127" t="s">
        <v>4570</v>
      </c>
      <c r="U1127" t="s">
        <v>4570</v>
      </c>
      <c r="V1127" t="s">
        <v>4951</v>
      </c>
      <c r="W1127" t="s">
        <v>4496</v>
      </c>
      <c r="X1127" t="s">
        <v>4951</v>
      </c>
      <c r="Y1127" t="s">
        <v>6435</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4943</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6196</v>
      </c>
      <c r="BD1127" t="s">
        <v>6197</v>
      </c>
      <c r="BE1127" t="s">
        <v>6198</v>
      </c>
      <c r="BF1127" t="s">
        <v>6199</v>
      </c>
      <c r="BG1127" t="s">
        <v>6278</v>
      </c>
      <c r="BH1127" t="s">
        <v>5764</v>
      </c>
      <c r="BI1127" t="s">
        <v>195</v>
      </c>
      <c r="BJ1127" t="s">
        <v>195</v>
      </c>
      <c r="BK1127" t="s">
        <v>3773</v>
      </c>
      <c r="BL1127" t="s">
        <v>6436</v>
      </c>
      <c r="BM1127" t="s">
        <v>4949</v>
      </c>
      <c r="BN1127" t="s">
        <v>7</v>
      </c>
      <c r="BO1127" t="s">
        <v>4950</v>
      </c>
      <c r="BP1127" s="440" t="str">
        <f t="shared" si="17"/>
        <v>DL.2375.AFA.001.051.A.521211</v>
      </c>
    </row>
    <row r="1128" spans="1:68">
      <c r="A1128" t="s">
        <v>4935</v>
      </c>
      <c r="B1128" t="s">
        <v>4936</v>
      </c>
      <c r="C1128" t="s">
        <v>4937</v>
      </c>
      <c r="D1128" t="s">
        <v>3770</v>
      </c>
      <c r="E1128" t="s">
        <v>194</v>
      </c>
      <c r="F1128" t="s">
        <v>3772</v>
      </c>
      <c r="G1128" t="s">
        <v>3</v>
      </c>
      <c r="H1128" t="s">
        <v>4938</v>
      </c>
      <c r="I1128">
        <v>4</v>
      </c>
      <c r="J1128" t="s">
        <v>501</v>
      </c>
      <c r="K1128">
        <v>4</v>
      </c>
      <c r="L1128" t="s">
        <v>502</v>
      </c>
      <c r="M1128" t="s">
        <v>8</v>
      </c>
      <c r="N1128" t="s">
        <v>6</v>
      </c>
      <c r="O1128" t="s">
        <v>503</v>
      </c>
      <c r="P1128" t="s">
        <v>8</v>
      </c>
      <c r="Q1128" t="s">
        <v>4570</v>
      </c>
      <c r="R1128" t="s">
        <v>4940</v>
      </c>
      <c r="S1128" t="s">
        <v>195</v>
      </c>
      <c r="T1128" t="s">
        <v>4570</v>
      </c>
      <c r="U1128" t="s">
        <v>4570</v>
      </c>
      <c r="V1128" t="s">
        <v>5001</v>
      </c>
      <c r="W1128" t="s">
        <v>4951</v>
      </c>
      <c r="X1128" t="s">
        <v>5001</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4943</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6196</v>
      </c>
      <c r="BD1128" t="s">
        <v>6197</v>
      </c>
      <c r="BE1128" t="s">
        <v>6198</v>
      </c>
      <c r="BF1128" t="s">
        <v>6199</v>
      </c>
      <c r="BG1128" t="s">
        <v>6278</v>
      </c>
      <c r="BH1128" t="s">
        <v>5764</v>
      </c>
      <c r="BI1128" t="s">
        <v>195</v>
      </c>
      <c r="BJ1128" t="s">
        <v>195</v>
      </c>
      <c r="BK1128" t="s">
        <v>3773</v>
      </c>
      <c r="BL1128" t="s">
        <v>5887</v>
      </c>
      <c r="BM1128" t="s">
        <v>4949</v>
      </c>
      <c r="BN1128" t="s">
        <v>7</v>
      </c>
      <c r="BO1128" t="s">
        <v>4950</v>
      </c>
      <c r="BP1128" s="440" t="str">
        <f t="shared" si="17"/>
        <v>DL.2375.AFA.001.051.A.521211</v>
      </c>
    </row>
    <row r="1129" spans="1:68">
      <c r="A1129" t="s">
        <v>4935</v>
      </c>
      <c r="B1129" t="s">
        <v>4936</v>
      </c>
      <c r="C1129" t="s">
        <v>4937</v>
      </c>
      <c r="D1129" t="s">
        <v>3770</v>
      </c>
      <c r="E1129" t="s">
        <v>194</v>
      </c>
      <c r="F1129" t="s">
        <v>3772</v>
      </c>
      <c r="G1129" t="s">
        <v>3</v>
      </c>
      <c r="H1129" t="s">
        <v>4938</v>
      </c>
      <c r="I1129">
        <v>4</v>
      </c>
      <c r="J1129" t="s">
        <v>501</v>
      </c>
      <c r="K1129">
        <v>4</v>
      </c>
      <c r="L1129" t="s">
        <v>502</v>
      </c>
      <c r="M1129" t="s">
        <v>8</v>
      </c>
      <c r="N1129" t="s">
        <v>6</v>
      </c>
      <c r="O1129" t="s">
        <v>503</v>
      </c>
      <c r="P1129" t="s">
        <v>8</v>
      </c>
      <c r="Q1129" t="s">
        <v>4570</v>
      </c>
      <c r="R1129" t="s">
        <v>4940</v>
      </c>
      <c r="S1129" t="s">
        <v>195</v>
      </c>
      <c r="T1129" t="s">
        <v>4570</v>
      </c>
      <c r="U1129" t="s">
        <v>4570</v>
      </c>
      <c r="V1129" t="s">
        <v>5092</v>
      </c>
      <c r="W1129" t="s">
        <v>5001</v>
      </c>
      <c r="X1129" t="s">
        <v>5092</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4943</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6196</v>
      </c>
      <c r="BD1129" t="s">
        <v>6197</v>
      </c>
      <c r="BE1129" t="s">
        <v>6198</v>
      </c>
      <c r="BF1129" t="s">
        <v>6199</v>
      </c>
      <c r="BG1129" t="s">
        <v>6278</v>
      </c>
      <c r="BH1129" t="s">
        <v>5764</v>
      </c>
      <c r="BI1129" t="s">
        <v>195</v>
      </c>
      <c r="BJ1129" t="s">
        <v>195</v>
      </c>
      <c r="BK1129" t="s">
        <v>3773</v>
      </c>
      <c r="BL1129" t="s">
        <v>5115</v>
      </c>
      <c r="BM1129" t="s">
        <v>4949</v>
      </c>
      <c r="BN1129" t="s">
        <v>7</v>
      </c>
      <c r="BO1129" t="s">
        <v>4950</v>
      </c>
      <c r="BP1129" s="440" t="str">
        <f t="shared" si="17"/>
        <v>DL.2375.AFA.001.051.A.521211</v>
      </c>
    </row>
    <row r="1130" spans="1:68">
      <c r="A1130" t="s">
        <v>4935</v>
      </c>
      <c r="B1130" t="s">
        <v>4936</v>
      </c>
      <c r="C1130" t="s">
        <v>4937</v>
      </c>
      <c r="D1130" t="s">
        <v>3770</v>
      </c>
      <c r="E1130" t="s">
        <v>194</v>
      </c>
      <c r="F1130" t="s">
        <v>3772</v>
      </c>
      <c r="G1130" t="s">
        <v>3</v>
      </c>
      <c r="H1130" t="s">
        <v>4938</v>
      </c>
      <c r="I1130">
        <v>4</v>
      </c>
      <c r="J1130" t="s">
        <v>501</v>
      </c>
      <c r="K1130">
        <v>4</v>
      </c>
      <c r="L1130" t="s">
        <v>502</v>
      </c>
      <c r="M1130" t="s">
        <v>8</v>
      </c>
      <c r="N1130" t="s">
        <v>6</v>
      </c>
      <c r="O1130" t="s">
        <v>503</v>
      </c>
      <c r="P1130" t="s">
        <v>8</v>
      </c>
      <c r="Q1130" t="s">
        <v>4570</v>
      </c>
      <c r="R1130" t="s">
        <v>4940</v>
      </c>
      <c r="S1130" t="s">
        <v>195</v>
      </c>
      <c r="T1130" t="s">
        <v>4570</v>
      </c>
      <c r="U1130" t="s">
        <v>4570</v>
      </c>
      <c r="V1130" t="s">
        <v>5096</v>
      </c>
      <c r="W1130" t="s">
        <v>5092</v>
      </c>
      <c r="X1130" t="s">
        <v>6437</v>
      </c>
      <c r="Y1130" t="s">
        <v>5061</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4943</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6196</v>
      </c>
      <c r="BD1130" t="s">
        <v>6197</v>
      </c>
      <c r="BE1130" t="s">
        <v>6198</v>
      </c>
      <c r="BF1130" t="s">
        <v>6199</v>
      </c>
      <c r="BG1130" t="s">
        <v>6278</v>
      </c>
      <c r="BH1130" t="s">
        <v>5764</v>
      </c>
      <c r="BI1130" t="s">
        <v>195</v>
      </c>
      <c r="BJ1130" t="s">
        <v>195</v>
      </c>
      <c r="BK1130" t="s">
        <v>3773</v>
      </c>
      <c r="BL1130" t="s">
        <v>6438</v>
      </c>
      <c r="BM1130" t="s">
        <v>4949</v>
      </c>
      <c r="BN1130" t="s">
        <v>7</v>
      </c>
      <c r="BO1130" t="s">
        <v>4950</v>
      </c>
      <c r="BP1130" s="440" t="str">
        <f t="shared" si="17"/>
        <v>DL.2375.AFA.001.051.A.521211</v>
      </c>
    </row>
    <row r="1131" spans="1:68">
      <c r="A1131" t="s">
        <v>5010</v>
      </c>
      <c r="B1131" t="s">
        <v>4936</v>
      </c>
      <c r="C1131" t="s">
        <v>4937</v>
      </c>
      <c r="D1131" t="s">
        <v>3770</v>
      </c>
      <c r="E1131" t="s">
        <v>194</v>
      </c>
      <c r="F1131" t="s">
        <v>3772</v>
      </c>
      <c r="G1131" t="s">
        <v>3</v>
      </c>
      <c r="H1131" t="s">
        <v>4938</v>
      </c>
      <c r="I1131">
        <v>4</v>
      </c>
      <c r="J1131" t="s">
        <v>501</v>
      </c>
      <c r="K1131">
        <v>4</v>
      </c>
      <c r="L1131" t="s">
        <v>502</v>
      </c>
      <c r="M1131" t="s">
        <v>8</v>
      </c>
      <c r="N1131" t="s">
        <v>6</v>
      </c>
      <c r="O1131" t="s">
        <v>503</v>
      </c>
      <c r="P1131" t="s">
        <v>8</v>
      </c>
      <c r="Q1131" t="s">
        <v>4570</v>
      </c>
      <c r="R1131" t="s">
        <v>4940</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5011</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6196</v>
      </c>
      <c r="BD1131" t="s">
        <v>6197</v>
      </c>
      <c r="BE1131" t="s">
        <v>6198</v>
      </c>
      <c r="BF1131" t="s">
        <v>6199</v>
      </c>
      <c r="BG1131" t="s">
        <v>6278</v>
      </c>
      <c r="BH1131" t="s">
        <v>5764</v>
      </c>
      <c r="BI1131" t="s">
        <v>195</v>
      </c>
      <c r="BJ1131" t="s">
        <v>195</v>
      </c>
      <c r="BK1131" t="s">
        <v>3773</v>
      </c>
      <c r="BL1131" t="s">
        <v>5068</v>
      </c>
      <c r="BM1131" t="s">
        <v>4949</v>
      </c>
      <c r="BN1131" t="s">
        <v>7</v>
      </c>
      <c r="BO1131" t="s">
        <v>4950</v>
      </c>
      <c r="BP1131" s="440" t="str">
        <f t="shared" si="17"/>
        <v>DL.2375.AFA.001.051.A.521211</v>
      </c>
    </row>
    <row r="1132" spans="1:68">
      <c r="A1132" t="s">
        <v>5010</v>
      </c>
      <c r="B1132" t="s">
        <v>4936</v>
      </c>
      <c r="C1132" t="s">
        <v>4937</v>
      </c>
      <c r="D1132" t="s">
        <v>3770</v>
      </c>
      <c r="E1132" t="s">
        <v>194</v>
      </c>
      <c r="F1132" t="s">
        <v>3772</v>
      </c>
      <c r="G1132" t="s">
        <v>3</v>
      </c>
      <c r="H1132" t="s">
        <v>4938</v>
      </c>
      <c r="I1132">
        <v>4</v>
      </c>
      <c r="J1132" t="s">
        <v>501</v>
      </c>
      <c r="K1132">
        <v>4</v>
      </c>
      <c r="L1132" t="s">
        <v>502</v>
      </c>
      <c r="M1132" t="s">
        <v>8</v>
      </c>
      <c r="N1132" t="s">
        <v>6</v>
      </c>
      <c r="O1132" t="s">
        <v>503</v>
      </c>
      <c r="P1132" t="s">
        <v>8</v>
      </c>
      <c r="Q1132" t="s">
        <v>4570</v>
      </c>
      <c r="R1132" t="s">
        <v>4940</v>
      </c>
      <c r="S1132" t="s">
        <v>195</v>
      </c>
      <c r="T1132" t="s">
        <v>4570</v>
      </c>
      <c r="U1132" t="s">
        <v>4570</v>
      </c>
      <c r="V1132" t="s">
        <v>4951</v>
      </c>
      <c r="W1132" t="s">
        <v>4496</v>
      </c>
      <c r="X1132" t="s">
        <v>4951</v>
      </c>
      <c r="Y1132" t="s">
        <v>6435</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5011</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6196</v>
      </c>
      <c r="BD1132" t="s">
        <v>6197</v>
      </c>
      <c r="BE1132" t="s">
        <v>6198</v>
      </c>
      <c r="BF1132" t="s">
        <v>6199</v>
      </c>
      <c r="BG1132" t="s">
        <v>6278</v>
      </c>
      <c r="BH1132" t="s">
        <v>5764</v>
      </c>
      <c r="BI1132" t="s">
        <v>195</v>
      </c>
      <c r="BJ1132" t="s">
        <v>195</v>
      </c>
      <c r="BK1132" t="s">
        <v>3773</v>
      </c>
      <c r="BL1132" t="s">
        <v>6436</v>
      </c>
      <c r="BM1132" t="s">
        <v>4949</v>
      </c>
      <c r="BN1132" t="s">
        <v>7</v>
      </c>
      <c r="BO1132" t="s">
        <v>4950</v>
      </c>
      <c r="BP1132" s="440" t="str">
        <f t="shared" si="17"/>
        <v>DL.2375.AFA.001.051.A.521211</v>
      </c>
    </row>
    <row r="1133" spans="1:68">
      <c r="A1133" t="s">
        <v>5010</v>
      </c>
      <c r="B1133" t="s">
        <v>4936</v>
      </c>
      <c r="C1133" t="s">
        <v>4937</v>
      </c>
      <c r="D1133" t="s">
        <v>3770</v>
      </c>
      <c r="E1133" t="s">
        <v>194</v>
      </c>
      <c r="F1133" t="s">
        <v>3772</v>
      </c>
      <c r="G1133" t="s">
        <v>3</v>
      </c>
      <c r="H1133" t="s">
        <v>4938</v>
      </c>
      <c r="I1133">
        <v>4</v>
      </c>
      <c r="J1133" t="s">
        <v>501</v>
      </c>
      <c r="K1133">
        <v>4</v>
      </c>
      <c r="L1133" t="s">
        <v>502</v>
      </c>
      <c r="M1133" t="s">
        <v>8</v>
      </c>
      <c r="N1133" t="s">
        <v>6</v>
      </c>
      <c r="O1133" t="s">
        <v>503</v>
      </c>
      <c r="P1133" t="s">
        <v>8</v>
      </c>
      <c r="Q1133" t="s">
        <v>4570</v>
      </c>
      <c r="R1133" t="s">
        <v>4940</v>
      </c>
      <c r="S1133" t="s">
        <v>195</v>
      </c>
      <c r="T1133" t="s">
        <v>4570</v>
      </c>
      <c r="U1133" t="s">
        <v>4570</v>
      </c>
      <c r="V1133" t="s">
        <v>5001</v>
      </c>
      <c r="W1133" t="s">
        <v>4951</v>
      </c>
      <c r="X1133" t="s">
        <v>5001</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5011</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6196</v>
      </c>
      <c r="BD1133" t="s">
        <v>6197</v>
      </c>
      <c r="BE1133" t="s">
        <v>6198</v>
      </c>
      <c r="BF1133" t="s">
        <v>6199</v>
      </c>
      <c r="BG1133" t="s">
        <v>6278</v>
      </c>
      <c r="BH1133" t="s">
        <v>5764</v>
      </c>
      <c r="BI1133" t="s">
        <v>195</v>
      </c>
      <c r="BJ1133" t="s">
        <v>195</v>
      </c>
      <c r="BK1133" t="s">
        <v>3773</v>
      </c>
      <c r="BL1133" t="s">
        <v>5887</v>
      </c>
      <c r="BM1133" t="s">
        <v>4949</v>
      </c>
      <c r="BN1133" t="s">
        <v>7</v>
      </c>
      <c r="BO1133" t="s">
        <v>4950</v>
      </c>
      <c r="BP1133" s="440" t="str">
        <f t="shared" si="17"/>
        <v>DL.2375.AFA.001.051.A.521211</v>
      </c>
    </row>
    <row r="1134" spans="1:68">
      <c r="A1134" t="s">
        <v>5010</v>
      </c>
      <c r="B1134" t="s">
        <v>4936</v>
      </c>
      <c r="C1134" t="s">
        <v>4937</v>
      </c>
      <c r="D1134" t="s">
        <v>3770</v>
      </c>
      <c r="E1134" t="s">
        <v>194</v>
      </c>
      <c r="F1134" t="s">
        <v>3772</v>
      </c>
      <c r="G1134" t="s">
        <v>3</v>
      </c>
      <c r="H1134" t="s">
        <v>4938</v>
      </c>
      <c r="I1134">
        <v>4</v>
      </c>
      <c r="J1134" t="s">
        <v>501</v>
      </c>
      <c r="K1134">
        <v>4</v>
      </c>
      <c r="L1134" t="s">
        <v>502</v>
      </c>
      <c r="M1134" t="s">
        <v>8</v>
      </c>
      <c r="N1134" t="s">
        <v>6</v>
      </c>
      <c r="O1134" t="s">
        <v>503</v>
      </c>
      <c r="P1134" t="s">
        <v>8</v>
      </c>
      <c r="Q1134" t="s">
        <v>4570</v>
      </c>
      <c r="R1134" t="s">
        <v>4940</v>
      </c>
      <c r="S1134" t="s">
        <v>195</v>
      </c>
      <c r="T1134" t="s">
        <v>4570</v>
      </c>
      <c r="U1134" t="s">
        <v>4570</v>
      </c>
      <c r="V1134" t="s">
        <v>5092</v>
      </c>
      <c r="W1134" t="s">
        <v>5001</v>
      </c>
      <c r="X1134" t="s">
        <v>5092</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5011</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6196</v>
      </c>
      <c r="BD1134" t="s">
        <v>6197</v>
      </c>
      <c r="BE1134" t="s">
        <v>6198</v>
      </c>
      <c r="BF1134" t="s">
        <v>6199</v>
      </c>
      <c r="BG1134" t="s">
        <v>6278</v>
      </c>
      <c r="BH1134" t="s">
        <v>5764</v>
      </c>
      <c r="BI1134" t="s">
        <v>195</v>
      </c>
      <c r="BJ1134" t="s">
        <v>195</v>
      </c>
      <c r="BK1134" t="s">
        <v>3773</v>
      </c>
      <c r="BL1134" t="s">
        <v>5115</v>
      </c>
      <c r="BM1134" t="s">
        <v>4949</v>
      </c>
      <c r="BN1134" t="s">
        <v>7</v>
      </c>
      <c r="BO1134" t="s">
        <v>4950</v>
      </c>
      <c r="BP1134" s="440" t="str">
        <f t="shared" si="17"/>
        <v>DL.2375.AFA.001.051.A.521211</v>
      </c>
    </row>
    <row r="1135" spans="1:68">
      <c r="A1135" t="s">
        <v>5010</v>
      </c>
      <c r="B1135" t="s">
        <v>4936</v>
      </c>
      <c r="C1135" t="s">
        <v>4937</v>
      </c>
      <c r="D1135" t="s">
        <v>3770</v>
      </c>
      <c r="E1135" t="s">
        <v>194</v>
      </c>
      <c r="F1135" t="s">
        <v>3772</v>
      </c>
      <c r="G1135" t="s">
        <v>3</v>
      </c>
      <c r="H1135" t="s">
        <v>4938</v>
      </c>
      <c r="I1135">
        <v>4</v>
      </c>
      <c r="J1135" t="s">
        <v>501</v>
      </c>
      <c r="K1135">
        <v>4</v>
      </c>
      <c r="L1135" t="s">
        <v>502</v>
      </c>
      <c r="M1135" t="s">
        <v>8</v>
      </c>
      <c r="N1135" t="s">
        <v>6</v>
      </c>
      <c r="O1135" t="s">
        <v>503</v>
      </c>
      <c r="P1135" t="s">
        <v>8</v>
      </c>
      <c r="Q1135" t="s">
        <v>4570</v>
      </c>
      <c r="R1135" t="s">
        <v>4940</v>
      </c>
      <c r="S1135" t="s">
        <v>195</v>
      </c>
      <c r="T1135" t="s">
        <v>4570</v>
      </c>
      <c r="U1135" t="s">
        <v>4570</v>
      </c>
      <c r="V1135" t="s">
        <v>5096</v>
      </c>
      <c r="W1135" t="s">
        <v>5092</v>
      </c>
      <c r="X1135" t="s">
        <v>6437</v>
      </c>
      <c r="Y1135" t="s">
        <v>5061</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5011</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6196</v>
      </c>
      <c r="BD1135" t="s">
        <v>6197</v>
      </c>
      <c r="BE1135" t="s">
        <v>6198</v>
      </c>
      <c r="BF1135" t="s">
        <v>6199</v>
      </c>
      <c r="BG1135" t="s">
        <v>6278</v>
      </c>
      <c r="BH1135" t="s">
        <v>5764</v>
      </c>
      <c r="BI1135" t="s">
        <v>195</v>
      </c>
      <c r="BJ1135" t="s">
        <v>195</v>
      </c>
      <c r="BK1135" t="s">
        <v>3773</v>
      </c>
      <c r="BL1135" t="s">
        <v>6438</v>
      </c>
      <c r="BM1135" t="s">
        <v>4949</v>
      </c>
      <c r="BN1135" t="s">
        <v>7</v>
      </c>
      <c r="BO1135" t="s">
        <v>4950</v>
      </c>
      <c r="BP1135" s="440" t="str">
        <f t="shared" si="17"/>
        <v>DL.2375.AFA.001.051.A.521211</v>
      </c>
    </row>
    <row r="1136" spans="1:68">
      <c r="A1136" t="s">
        <v>4935</v>
      </c>
      <c r="B1136" t="s">
        <v>4936</v>
      </c>
      <c r="C1136" t="s">
        <v>4937</v>
      </c>
      <c r="D1136" t="s">
        <v>3770</v>
      </c>
      <c r="E1136" t="s">
        <v>194</v>
      </c>
      <c r="F1136" t="s">
        <v>3772</v>
      </c>
      <c r="G1136" t="s">
        <v>3</v>
      </c>
      <c r="H1136" t="s">
        <v>4938</v>
      </c>
      <c r="I1136">
        <v>4</v>
      </c>
      <c r="J1136" t="s">
        <v>501</v>
      </c>
      <c r="K1136">
        <v>4</v>
      </c>
      <c r="L1136" t="s">
        <v>502</v>
      </c>
      <c r="M1136" t="s">
        <v>508</v>
      </c>
      <c r="N1136" t="s">
        <v>17</v>
      </c>
      <c r="O1136" t="s">
        <v>503</v>
      </c>
      <c r="P1136" t="s">
        <v>8</v>
      </c>
      <c r="Q1136" t="s">
        <v>4570</v>
      </c>
      <c r="R1136" t="s">
        <v>4940</v>
      </c>
      <c r="S1136" t="s">
        <v>195</v>
      </c>
      <c r="T1136" t="s">
        <v>4570</v>
      </c>
      <c r="U1136" t="s">
        <v>4570</v>
      </c>
      <c r="V1136" t="s">
        <v>4496</v>
      </c>
      <c r="W1136" t="s">
        <v>4570</v>
      </c>
      <c r="X1136" t="s">
        <v>5401</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4943</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6196</v>
      </c>
      <c r="BD1136" t="s">
        <v>6197</v>
      </c>
      <c r="BE1136" t="s">
        <v>6198</v>
      </c>
      <c r="BF1136" t="s">
        <v>6199</v>
      </c>
      <c r="BG1136" t="s">
        <v>6281</v>
      </c>
      <c r="BH1136" t="s">
        <v>5764</v>
      </c>
      <c r="BI1136" t="s">
        <v>195</v>
      </c>
      <c r="BJ1136" t="s">
        <v>195</v>
      </c>
      <c r="BK1136" t="s">
        <v>3773</v>
      </c>
      <c r="BL1136" t="s">
        <v>5068</v>
      </c>
      <c r="BM1136" t="s">
        <v>4949</v>
      </c>
      <c r="BN1136" t="s">
        <v>7</v>
      </c>
      <c r="BO1136" t="s">
        <v>4950</v>
      </c>
      <c r="BP1136" s="440" t="str">
        <f t="shared" si="17"/>
        <v>DL.2375.AFA.001.051.B.521211</v>
      </c>
    </row>
    <row r="1137" spans="1:68">
      <c r="A1137" t="s">
        <v>4935</v>
      </c>
      <c r="B1137" t="s">
        <v>4936</v>
      </c>
      <c r="C1137" t="s">
        <v>4937</v>
      </c>
      <c r="D1137" t="s">
        <v>3770</v>
      </c>
      <c r="E1137" t="s">
        <v>194</v>
      </c>
      <c r="F1137" t="s">
        <v>3772</v>
      </c>
      <c r="G1137" t="s">
        <v>3</v>
      </c>
      <c r="H1137" t="s">
        <v>4938</v>
      </c>
      <c r="I1137">
        <v>4</v>
      </c>
      <c r="J1137" t="s">
        <v>501</v>
      </c>
      <c r="K1137">
        <v>4</v>
      </c>
      <c r="L1137" t="s">
        <v>502</v>
      </c>
      <c r="M1137" t="s">
        <v>508</v>
      </c>
      <c r="N1137" t="s">
        <v>17</v>
      </c>
      <c r="O1137" t="s">
        <v>503</v>
      </c>
      <c r="P1137" t="s">
        <v>8</v>
      </c>
      <c r="Q1137" t="s">
        <v>4570</v>
      </c>
      <c r="R1137" t="s">
        <v>4940</v>
      </c>
      <c r="S1137" t="s">
        <v>195</v>
      </c>
      <c r="T1137" t="s">
        <v>4570</v>
      </c>
      <c r="U1137" t="s">
        <v>4570</v>
      </c>
      <c r="V1137" t="s">
        <v>4951</v>
      </c>
      <c r="W1137" t="s">
        <v>4496</v>
      </c>
      <c r="X1137" t="s">
        <v>3769</v>
      </c>
      <c r="Y1137" t="s">
        <v>6439</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4943</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6196</v>
      </c>
      <c r="BD1137" t="s">
        <v>6197</v>
      </c>
      <c r="BE1137" t="s">
        <v>6198</v>
      </c>
      <c r="BF1137" t="s">
        <v>6199</v>
      </c>
      <c r="BG1137" t="s">
        <v>6281</v>
      </c>
      <c r="BH1137" t="s">
        <v>5764</v>
      </c>
      <c r="BI1137" t="s">
        <v>195</v>
      </c>
      <c r="BJ1137" t="s">
        <v>195</v>
      </c>
      <c r="BK1137" t="s">
        <v>3773</v>
      </c>
      <c r="BL1137" t="s">
        <v>6440</v>
      </c>
      <c r="BM1137" t="s">
        <v>4949</v>
      </c>
      <c r="BN1137" t="s">
        <v>7</v>
      </c>
      <c r="BO1137" t="s">
        <v>4950</v>
      </c>
      <c r="BP1137" s="440" t="str">
        <f t="shared" si="17"/>
        <v>DL.2375.AFA.001.051.B.521211</v>
      </c>
    </row>
    <row r="1138" spans="1:68">
      <c r="A1138" t="s">
        <v>4935</v>
      </c>
      <c r="B1138" t="s">
        <v>4936</v>
      </c>
      <c r="C1138" t="s">
        <v>4937</v>
      </c>
      <c r="D1138" t="s">
        <v>3770</v>
      </c>
      <c r="E1138" t="s">
        <v>194</v>
      </c>
      <c r="F1138" t="s">
        <v>3772</v>
      </c>
      <c r="G1138" t="s">
        <v>3</v>
      </c>
      <c r="H1138" t="s">
        <v>4938</v>
      </c>
      <c r="I1138">
        <v>4</v>
      </c>
      <c r="J1138" t="s">
        <v>501</v>
      </c>
      <c r="K1138">
        <v>4</v>
      </c>
      <c r="L1138" t="s">
        <v>502</v>
      </c>
      <c r="M1138" t="s">
        <v>508</v>
      </c>
      <c r="N1138" t="s">
        <v>17</v>
      </c>
      <c r="O1138" t="s">
        <v>503</v>
      </c>
      <c r="P1138" t="s">
        <v>8</v>
      </c>
      <c r="Q1138" t="s">
        <v>4570</v>
      </c>
      <c r="R1138" t="s">
        <v>4940</v>
      </c>
      <c r="S1138" t="s">
        <v>195</v>
      </c>
      <c r="T1138" t="s">
        <v>4570</v>
      </c>
      <c r="U1138" t="s">
        <v>4570</v>
      </c>
      <c r="V1138" t="s">
        <v>5001</v>
      </c>
      <c r="W1138" t="s">
        <v>4951</v>
      </c>
      <c r="X1138" t="s">
        <v>5735</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4943</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6196</v>
      </c>
      <c r="BD1138" t="s">
        <v>6197</v>
      </c>
      <c r="BE1138" t="s">
        <v>6198</v>
      </c>
      <c r="BF1138" t="s">
        <v>6199</v>
      </c>
      <c r="BG1138" t="s">
        <v>6281</v>
      </c>
      <c r="BH1138" t="s">
        <v>5764</v>
      </c>
      <c r="BI1138" t="s">
        <v>195</v>
      </c>
      <c r="BJ1138" t="s">
        <v>195</v>
      </c>
      <c r="BK1138" t="s">
        <v>3773</v>
      </c>
      <c r="BL1138" t="s">
        <v>5887</v>
      </c>
      <c r="BM1138" t="s">
        <v>4949</v>
      </c>
      <c r="BN1138" t="s">
        <v>7</v>
      </c>
      <c r="BO1138" t="s">
        <v>4950</v>
      </c>
      <c r="BP1138" s="440" t="str">
        <f t="shared" si="17"/>
        <v>DL.2375.AFA.001.051.B.521211</v>
      </c>
    </row>
    <row r="1139" spans="1:68">
      <c r="A1139" t="s">
        <v>4935</v>
      </c>
      <c r="B1139" t="s">
        <v>4936</v>
      </c>
      <c r="C1139" t="s">
        <v>4937</v>
      </c>
      <c r="D1139" t="s">
        <v>3770</v>
      </c>
      <c r="E1139" t="s">
        <v>194</v>
      </c>
      <c r="F1139" t="s">
        <v>3772</v>
      </c>
      <c r="G1139" t="s">
        <v>3</v>
      </c>
      <c r="H1139" t="s">
        <v>4938</v>
      </c>
      <c r="I1139">
        <v>4</v>
      </c>
      <c r="J1139" t="s">
        <v>501</v>
      </c>
      <c r="K1139">
        <v>4</v>
      </c>
      <c r="L1139" t="s">
        <v>502</v>
      </c>
      <c r="M1139" t="s">
        <v>508</v>
      </c>
      <c r="N1139" t="s">
        <v>17</v>
      </c>
      <c r="O1139" t="s">
        <v>503</v>
      </c>
      <c r="P1139" t="s">
        <v>8</v>
      </c>
      <c r="Q1139" t="s">
        <v>4570</v>
      </c>
      <c r="R1139" t="s">
        <v>4940</v>
      </c>
      <c r="S1139" t="s">
        <v>195</v>
      </c>
      <c r="T1139" t="s">
        <v>4570</v>
      </c>
      <c r="U1139" t="s">
        <v>4570</v>
      </c>
      <c r="V1139" t="s">
        <v>5092</v>
      </c>
      <c r="W1139" t="s">
        <v>5001</v>
      </c>
      <c r="X1139" t="s">
        <v>6441</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4943</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6196</v>
      </c>
      <c r="BD1139" t="s">
        <v>6197</v>
      </c>
      <c r="BE1139" t="s">
        <v>6198</v>
      </c>
      <c r="BF1139" t="s">
        <v>6199</v>
      </c>
      <c r="BG1139" t="s">
        <v>6281</v>
      </c>
      <c r="BH1139" t="s">
        <v>5764</v>
      </c>
      <c r="BI1139" t="s">
        <v>195</v>
      </c>
      <c r="BJ1139" t="s">
        <v>195</v>
      </c>
      <c r="BK1139" t="s">
        <v>3773</v>
      </c>
      <c r="BL1139" t="s">
        <v>5115</v>
      </c>
      <c r="BM1139" t="s">
        <v>4949</v>
      </c>
      <c r="BN1139" t="s">
        <v>7</v>
      </c>
      <c r="BO1139" t="s">
        <v>4950</v>
      </c>
      <c r="BP1139" s="440" t="str">
        <f t="shared" si="17"/>
        <v>DL.2375.AFA.001.051.B.521211</v>
      </c>
    </row>
    <row r="1140" spans="1:68">
      <c r="A1140" t="s">
        <v>4935</v>
      </c>
      <c r="B1140" t="s">
        <v>4936</v>
      </c>
      <c r="C1140" t="s">
        <v>4937</v>
      </c>
      <c r="D1140" t="s">
        <v>3770</v>
      </c>
      <c r="E1140" t="s">
        <v>194</v>
      </c>
      <c r="F1140" t="s">
        <v>3772</v>
      </c>
      <c r="G1140" t="s">
        <v>3</v>
      </c>
      <c r="H1140" t="s">
        <v>4938</v>
      </c>
      <c r="I1140">
        <v>4</v>
      </c>
      <c r="J1140" t="s">
        <v>501</v>
      </c>
      <c r="K1140">
        <v>4</v>
      </c>
      <c r="L1140" t="s">
        <v>502</v>
      </c>
      <c r="M1140" t="s">
        <v>508</v>
      </c>
      <c r="N1140" t="s">
        <v>17</v>
      </c>
      <c r="O1140" t="s">
        <v>503</v>
      </c>
      <c r="P1140" t="s">
        <v>8</v>
      </c>
      <c r="Q1140" t="s">
        <v>4570</v>
      </c>
      <c r="R1140" t="s">
        <v>4940</v>
      </c>
      <c r="S1140" t="s">
        <v>195</v>
      </c>
      <c r="T1140" t="s">
        <v>4570</v>
      </c>
      <c r="U1140" t="s">
        <v>4570</v>
      </c>
      <c r="V1140" t="s">
        <v>5096</v>
      </c>
      <c r="W1140" t="s">
        <v>5092</v>
      </c>
      <c r="X1140" t="s">
        <v>6442</v>
      </c>
      <c r="Y1140" t="s">
        <v>5061</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4943</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6196</v>
      </c>
      <c r="BD1140" t="s">
        <v>6197</v>
      </c>
      <c r="BE1140" t="s">
        <v>6198</v>
      </c>
      <c r="BF1140" t="s">
        <v>6199</v>
      </c>
      <c r="BG1140" t="s">
        <v>6281</v>
      </c>
      <c r="BH1140" t="s">
        <v>5764</v>
      </c>
      <c r="BI1140" t="s">
        <v>195</v>
      </c>
      <c r="BJ1140" t="s">
        <v>195</v>
      </c>
      <c r="BK1140" t="s">
        <v>3773</v>
      </c>
      <c r="BL1140" t="s">
        <v>6438</v>
      </c>
      <c r="BM1140" t="s">
        <v>4949</v>
      </c>
      <c r="BN1140" t="s">
        <v>7</v>
      </c>
      <c r="BO1140" t="s">
        <v>4950</v>
      </c>
      <c r="BP1140" s="440" t="str">
        <f t="shared" si="17"/>
        <v>DL.2375.AFA.001.051.B.521211</v>
      </c>
    </row>
    <row r="1141" spans="1:68">
      <c r="A1141" t="s">
        <v>5010</v>
      </c>
      <c r="B1141" t="s">
        <v>4936</v>
      </c>
      <c r="C1141" t="s">
        <v>4937</v>
      </c>
      <c r="D1141" t="s">
        <v>3770</v>
      </c>
      <c r="E1141" t="s">
        <v>194</v>
      </c>
      <c r="F1141" t="s">
        <v>3772</v>
      </c>
      <c r="G1141" t="s">
        <v>3</v>
      </c>
      <c r="H1141" t="s">
        <v>4938</v>
      </c>
      <c r="I1141">
        <v>4</v>
      </c>
      <c r="J1141" t="s">
        <v>501</v>
      </c>
      <c r="K1141">
        <v>4</v>
      </c>
      <c r="L1141" t="s">
        <v>502</v>
      </c>
      <c r="M1141" t="s">
        <v>508</v>
      </c>
      <c r="N1141" t="s">
        <v>17</v>
      </c>
      <c r="O1141" t="s">
        <v>503</v>
      </c>
      <c r="P1141" t="s">
        <v>8</v>
      </c>
      <c r="Q1141" t="s">
        <v>4570</v>
      </c>
      <c r="R1141" t="s">
        <v>4940</v>
      </c>
      <c r="S1141" t="s">
        <v>195</v>
      </c>
      <c r="T1141" t="s">
        <v>4570</v>
      </c>
      <c r="U1141" t="s">
        <v>4570</v>
      </c>
      <c r="V1141" t="s">
        <v>4496</v>
      </c>
      <c r="W1141" t="s">
        <v>4570</v>
      </c>
      <c r="X1141" t="s">
        <v>5401</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5011</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6196</v>
      </c>
      <c r="BD1141" t="s">
        <v>6197</v>
      </c>
      <c r="BE1141" t="s">
        <v>6198</v>
      </c>
      <c r="BF1141" t="s">
        <v>6199</v>
      </c>
      <c r="BG1141" t="s">
        <v>6281</v>
      </c>
      <c r="BH1141" t="s">
        <v>5764</v>
      </c>
      <c r="BI1141" t="s">
        <v>195</v>
      </c>
      <c r="BJ1141" t="s">
        <v>195</v>
      </c>
      <c r="BK1141" t="s">
        <v>3773</v>
      </c>
      <c r="BL1141" t="s">
        <v>5068</v>
      </c>
      <c r="BM1141" t="s">
        <v>4949</v>
      </c>
      <c r="BN1141" t="s">
        <v>7</v>
      </c>
      <c r="BO1141" t="s">
        <v>4950</v>
      </c>
      <c r="BP1141" s="440" t="str">
        <f t="shared" si="17"/>
        <v>DL.2375.AFA.001.051.B.521211</v>
      </c>
    </row>
    <row r="1142" spans="1:68">
      <c r="A1142" t="s">
        <v>5010</v>
      </c>
      <c r="B1142" t="s">
        <v>4936</v>
      </c>
      <c r="C1142" t="s">
        <v>4937</v>
      </c>
      <c r="D1142" t="s">
        <v>3770</v>
      </c>
      <c r="E1142" t="s">
        <v>194</v>
      </c>
      <c r="F1142" t="s">
        <v>3772</v>
      </c>
      <c r="G1142" t="s">
        <v>3</v>
      </c>
      <c r="H1142" t="s">
        <v>4938</v>
      </c>
      <c r="I1142">
        <v>4</v>
      </c>
      <c r="J1142" t="s">
        <v>501</v>
      </c>
      <c r="K1142">
        <v>4</v>
      </c>
      <c r="L1142" t="s">
        <v>502</v>
      </c>
      <c r="M1142" t="s">
        <v>508</v>
      </c>
      <c r="N1142" t="s">
        <v>17</v>
      </c>
      <c r="O1142" t="s">
        <v>503</v>
      </c>
      <c r="P1142" t="s">
        <v>8</v>
      </c>
      <c r="Q1142" t="s">
        <v>4570</v>
      </c>
      <c r="R1142" t="s">
        <v>4940</v>
      </c>
      <c r="S1142" t="s">
        <v>195</v>
      </c>
      <c r="T1142" t="s">
        <v>4570</v>
      </c>
      <c r="U1142" t="s">
        <v>4570</v>
      </c>
      <c r="V1142" t="s">
        <v>4951</v>
      </c>
      <c r="W1142" t="s">
        <v>4496</v>
      </c>
      <c r="X1142" t="s">
        <v>3769</v>
      </c>
      <c r="Y1142" t="s">
        <v>6439</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5011</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6196</v>
      </c>
      <c r="BD1142" t="s">
        <v>6197</v>
      </c>
      <c r="BE1142" t="s">
        <v>6198</v>
      </c>
      <c r="BF1142" t="s">
        <v>6199</v>
      </c>
      <c r="BG1142" t="s">
        <v>6281</v>
      </c>
      <c r="BH1142" t="s">
        <v>5764</v>
      </c>
      <c r="BI1142" t="s">
        <v>195</v>
      </c>
      <c r="BJ1142" t="s">
        <v>195</v>
      </c>
      <c r="BK1142" t="s">
        <v>3773</v>
      </c>
      <c r="BL1142" t="s">
        <v>6440</v>
      </c>
      <c r="BM1142" t="s">
        <v>4949</v>
      </c>
      <c r="BN1142" t="s">
        <v>7</v>
      </c>
      <c r="BO1142" t="s">
        <v>4950</v>
      </c>
      <c r="BP1142" s="440" t="str">
        <f t="shared" si="17"/>
        <v>DL.2375.AFA.001.051.B.521211</v>
      </c>
    </row>
    <row r="1143" spans="1:68">
      <c r="A1143" t="s">
        <v>5010</v>
      </c>
      <c r="B1143" t="s">
        <v>4936</v>
      </c>
      <c r="C1143" t="s">
        <v>4937</v>
      </c>
      <c r="D1143" t="s">
        <v>3770</v>
      </c>
      <c r="E1143" t="s">
        <v>194</v>
      </c>
      <c r="F1143" t="s">
        <v>3772</v>
      </c>
      <c r="G1143" t="s">
        <v>3</v>
      </c>
      <c r="H1143" t="s">
        <v>4938</v>
      </c>
      <c r="I1143">
        <v>4</v>
      </c>
      <c r="J1143" t="s">
        <v>501</v>
      </c>
      <c r="K1143">
        <v>4</v>
      </c>
      <c r="L1143" t="s">
        <v>502</v>
      </c>
      <c r="M1143" t="s">
        <v>508</v>
      </c>
      <c r="N1143" t="s">
        <v>17</v>
      </c>
      <c r="O1143" t="s">
        <v>503</v>
      </c>
      <c r="P1143" t="s">
        <v>8</v>
      </c>
      <c r="Q1143" t="s">
        <v>4570</v>
      </c>
      <c r="R1143" t="s">
        <v>4940</v>
      </c>
      <c r="S1143" t="s">
        <v>195</v>
      </c>
      <c r="T1143" t="s">
        <v>4570</v>
      </c>
      <c r="U1143" t="s">
        <v>4570</v>
      </c>
      <c r="V1143" t="s">
        <v>5001</v>
      </c>
      <c r="W1143" t="s">
        <v>4951</v>
      </c>
      <c r="X1143" t="s">
        <v>5735</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5011</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6196</v>
      </c>
      <c r="BD1143" t="s">
        <v>6197</v>
      </c>
      <c r="BE1143" t="s">
        <v>6198</v>
      </c>
      <c r="BF1143" t="s">
        <v>6199</v>
      </c>
      <c r="BG1143" t="s">
        <v>6281</v>
      </c>
      <c r="BH1143" t="s">
        <v>5764</v>
      </c>
      <c r="BI1143" t="s">
        <v>195</v>
      </c>
      <c r="BJ1143" t="s">
        <v>195</v>
      </c>
      <c r="BK1143" t="s">
        <v>3773</v>
      </c>
      <c r="BL1143" t="s">
        <v>5887</v>
      </c>
      <c r="BM1143" t="s">
        <v>4949</v>
      </c>
      <c r="BN1143" t="s">
        <v>7</v>
      </c>
      <c r="BO1143" t="s">
        <v>4950</v>
      </c>
      <c r="BP1143" s="440" t="str">
        <f t="shared" si="17"/>
        <v>DL.2375.AFA.001.051.B.521211</v>
      </c>
    </row>
    <row r="1144" spans="1:68">
      <c r="A1144" t="s">
        <v>5010</v>
      </c>
      <c r="B1144" t="s">
        <v>4936</v>
      </c>
      <c r="C1144" t="s">
        <v>4937</v>
      </c>
      <c r="D1144" t="s">
        <v>3770</v>
      </c>
      <c r="E1144" t="s">
        <v>194</v>
      </c>
      <c r="F1144" t="s">
        <v>3772</v>
      </c>
      <c r="G1144" t="s">
        <v>3</v>
      </c>
      <c r="H1144" t="s">
        <v>4938</v>
      </c>
      <c r="I1144">
        <v>4</v>
      </c>
      <c r="J1144" t="s">
        <v>501</v>
      </c>
      <c r="K1144">
        <v>4</v>
      </c>
      <c r="L1144" t="s">
        <v>502</v>
      </c>
      <c r="M1144" t="s">
        <v>508</v>
      </c>
      <c r="N1144" t="s">
        <v>17</v>
      </c>
      <c r="O1144" t="s">
        <v>503</v>
      </c>
      <c r="P1144" t="s">
        <v>8</v>
      </c>
      <c r="Q1144" t="s">
        <v>4570</v>
      </c>
      <c r="R1144" t="s">
        <v>4940</v>
      </c>
      <c r="S1144" t="s">
        <v>195</v>
      </c>
      <c r="T1144" t="s">
        <v>4570</v>
      </c>
      <c r="U1144" t="s">
        <v>4570</v>
      </c>
      <c r="V1144" t="s">
        <v>5092</v>
      </c>
      <c r="W1144" t="s">
        <v>5001</v>
      </c>
      <c r="X1144" t="s">
        <v>6441</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5011</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6196</v>
      </c>
      <c r="BD1144" t="s">
        <v>6197</v>
      </c>
      <c r="BE1144" t="s">
        <v>6198</v>
      </c>
      <c r="BF1144" t="s">
        <v>6199</v>
      </c>
      <c r="BG1144" t="s">
        <v>6281</v>
      </c>
      <c r="BH1144" t="s">
        <v>5764</v>
      </c>
      <c r="BI1144" t="s">
        <v>195</v>
      </c>
      <c r="BJ1144" t="s">
        <v>195</v>
      </c>
      <c r="BK1144" t="s">
        <v>3773</v>
      </c>
      <c r="BL1144" t="s">
        <v>5115</v>
      </c>
      <c r="BM1144" t="s">
        <v>4949</v>
      </c>
      <c r="BN1144" t="s">
        <v>7</v>
      </c>
      <c r="BO1144" t="s">
        <v>4950</v>
      </c>
      <c r="BP1144" s="440" t="str">
        <f t="shared" si="17"/>
        <v>DL.2375.AFA.001.051.B.521211</v>
      </c>
    </row>
    <row r="1145" spans="1:68">
      <c r="A1145" t="s">
        <v>5010</v>
      </c>
      <c r="B1145" t="s">
        <v>4936</v>
      </c>
      <c r="C1145" t="s">
        <v>4937</v>
      </c>
      <c r="D1145" t="s">
        <v>3770</v>
      </c>
      <c r="E1145" t="s">
        <v>194</v>
      </c>
      <c r="F1145" t="s">
        <v>3772</v>
      </c>
      <c r="G1145" t="s">
        <v>3</v>
      </c>
      <c r="H1145" t="s">
        <v>4938</v>
      </c>
      <c r="I1145">
        <v>4</v>
      </c>
      <c r="J1145" t="s">
        <v>501</v>
      </c>
      <c r="K1145">
        <v>4</v>
      </c>
      <c r="L1145" t="s">
        <v>502</v>
      </c>
      <c r="M1145" t="s">
        <v>508</v>
      </c>
      <c r="N1145" t="s">
        <v>17</v>
      </c>
      <c r="O1145" t="s">
        <v>503</v>
      </c>
      <c r="P1145" t="s">
        <v>8</v>
      </c>
      <c r="Q1145" t="s">
        <v>4570</v>
      </c>
      <c r="R1145" t="s">
        <v>4940</v>
      </c>
      <c r="S1145" t="s">
        <v>195</v>
      </c>
      <c r="T1145" t="s">
        <v>4570</v>
      </c>
      <c r="U1145" t="s">
        <v>4570</v>
      </c>
      <c r="V1145" t="s">
        <v>5096</v>
      </c>
      <c r="W1145" t="s">
        <v>5092</v>
      </c>
      <c r="X1145" t="s">
        <v>6442</v>
      </c>
      <c r="Y1145" t="s">
        <v>5061</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5011</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6196</v>
      </c>
      <c r="BD1145" t="s">
        <v>6197</v>
      </c>
      <c r="BE1145" t="s">
        <v>6198</v>
      </c>
      <c r="BF1145" t="s">
        <v>6199</v>
      </c>
      <c r="BG1145" t="s">
        <v>6281</v>
      </c>
      <c r="BH1145" t="s">
        <v>5764</v>
      </c>
      <c r="BI1145" t="s">
        <v>195</v>
      </c>
      <c r="BJ1145" t="s">
        <v>195</v>
      </c>
      <c r="BK1145" t="s">
        <v>3773</v>
      </c>
      <c r="BL1145" t="s">
        <v>6438</v>
      </c>
      <c r="BM1145" t="s">
        <v>4949</v>
      </c>
      <c r="BN1145" t="s">
        <v>7</v>
      </c>
      <c r="BO1145" t="s">
        <v>4950</v>
      </c>
      <c r="BP1145" s="440" t="str">
        <f t="shared" si="17"/>
        <v>DL.2375.AFA.001.051.B.521211</v>
      </c>
    </row>
    <row r="1146" spans="1:68">
      <c r="A1146" t="s">
        <v>4935</v>
      </c>
      <c r="B1146" t="s">
        <v>4936</v>
      </c>
      <c r="C1146" t="s">
        <v>4937</v>
      </c>
      <c r="D1146" t="s">
        <v>3770</v>
      </c>
      <c r="E1146" t="s">
        <v>194</v>
      </c>
      <c r="F1146" t="s">
        <v>3772</v>
      </c>
      <c r="G1146" t="s">
        <v>3</v>
      </c>
      <c r="H1146" t="s">
        <v>4938</v>
      </c>
      <c r="I1146">
        <v>4</v>
      </c>
      <c r="J1146" t="s">
        <v>501</v>
      </c>
      <c r="K1146">
        <v>4</v>
      </c>
      <c r="L1146" t="s">
        <v>502</v>
      </c>
      <c r="M1146" t="s">
        <v>509</v>
      </c>
      <c r="N1146" t="s">
        <v>18</v>
      </c>
      <c r="O1146" t="s">
        <v>503</v>
      </c>
      <c r="P1146" t="s">
        <v>8</v>
      </c>
      <c r="Q1146" t="s">
        <v>4570</v>
      </c>
      <c r="R1146" t="s">
        <v>4940</v>
      </c>
      <c r="S1146" t="s">
        <v>195</v>
      </c>
      <c r="T1146" t="s">
        <v>4570</v>
      </c>
      <c r="U1146" t="s">
        <v>4570</v>
      </c>
      <c r="V1146" t="s">
        <v>4496</v>
      </c>
      <c r="W1146" t="s">
        <v>4570</v>
      </c>
      <c r="X1146" t="s">
        <v>6443</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4943</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6196</v>
      </c>
      <c r="BD1146" t="s">
        <v>6197</v>
      </c>
      <c r="BE1146" t="s">
        <v>6198</v>
      </c>
      <c r="BF1146" t="s">
        <v>6199</v>
      </c>
      <c r="BG1146" t="s">
        <v>6333</v>
      </c>
      <c r="BH1146" t="s">
        <v>5764</v>
      </c>
      <c r="BI1146" t="s">
        <v>195</v>
      </c>
      <c r="BJ1146" t="s">
        <v>195</v>
      </c>
      <c r="BK1146" t="s">
        <v>3773</v>
      </c>
      <c r="BL1146" t="s">
        <v>5068</v>
      </c>
      <c r="BM1146" t="s">
        <v>4949</v>
      </c>
      <c r="BN1146" t="s">
        <v>7</v>
      </c>
      <c r="BO1146" t="s">
        <v>4950</v>
      </c>
      <c r="BP1146" s="440" t="str">
        <f t="shared" si="17"/>
        <v>DL.2375.AFA.001.051.C.521211</v>
      </c>
    </row>
    <row r="1147" spans="1:68">
      <c r="A1147" t="s">
        <v>4935</v>
      </c>
      <c r="B1147" t="s">
        <v>4936</v>
      </c>
      <c r="C1147" t="s">
        <v>4937</v>
      </c>
      <c r="D1147" t="s">
        <v>3770</v>
      </c>
      <c r="E1147" t="s">
        <v>194</v>
      </c>
      <c r="F1147" t="s">
        <v>3772</v>
      </c>
      <c r="G1147" t="s">
        <v>3</v>
      </c>
      <c r="H1147" t="s">
        <v>4938</v>
      </c>
      <c r="I1147">
        <v>4</v>
      </c>
      <c r="J1147" t="s">
        <v>501</v>
      </c>
      <c r="K1147">
        <v>4</v>
      </c>
      <c r="L1147" t="s">
        <v>502</v>
      </c>
      <c r="M1147" t="s">
        <v>509</v>
      </c>
      <c r="N1147" t="s">
        <v>18</v>
      </c>
      <c r="O1147" t="s">
        <v>503</v>
      </c>
      <c r="P1147" t="s">
        <v>8</v>
      </c>
      <c r="Q1147" t="s">
        <v>4570</v>
      </c>
      <c r="R1147" t="s">
        <v>4940</v>
      </c>
      <c r="S1147" t="s">
        <v>195</v>
      </c>
      <c r="T1147" t="s">
        <v>4570</v>
      </c>
      <c r="U1147" t="s">
        <v>4570</v>
      </c>
      <c r="V1147" t="s">
        <v>4951</v>
      </c>
      <c r="W1147" t="s">
        <v>4496</v>
      </c>
      <c r="X1147" t="s">
        <v>6444</v>
      </c>
      <c r="Y1147" t="s">
        <v>5761</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4943</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6196</v>
      </c>
      <c r="BD1147" t="s">
        <v>6197</v>
      </c>
      <c r="BE1147" t="s">
        <v>6198</v>
      </c>
      <c r="BF1147" t="s">
        <v>6199</v>
      </c>
      <c r="BG1147" t="s">
        <v>6333</v>
      </c>
      <c r="BH1147" t="s">
        <v>5764</v>
      </c>
      <c r="BI1147" t="s">
        <v>195</v>
      </c>
      <c r="BJ1147" t="s">
        <v>195</v>
      </c>
      <c r="BK1147" t="s">
        <v>3773</v>
      </c>
      <c r="BL1147" t="s">
        <v>6445</v>
      </c>
      <c r="BM1147" t="s">
        <v>4949</v>
      </c>
      <c r="BN1147" t="s">
        <v>7</v>
      </c>
      <c r="BO1147" t="s">
        <v>4950</v>
      </c>
      <c r="BP1147" s="440" t="str">
        <f t="shared" si="17"/>
        <v>DL.2375.AFA.001.051.C.521211</v>
      </c>
    </row>
    <row r="1148" spans="1:68">
      <c r="A1148" t="s">
        <v>4935</v>
      </c>
      <c r="B1148" t="s">
        <v>4936</v>
      </c>
      <c r="C1148" t="s">
        <v>4937</v>
      </c>
      <c r="D1148" t="s">
        <v>3770</v>
      </c>
      <c r="E1148" t="s">
        <v>194</v>
      </c>
      <c r="F1148" t="s">
        <v>3772</v>
      </c>
      <c r="G1148" t="s">
        <v>3</v>
      </c>
      <c r="H1148" t="s">
        <v>4938</v>
      </c>
      <c r="I1148">
        <v>4</v>
      </c>
      <c r="J1148" t="s">
        <v>501</v>
      </c>
      <c r="K1148">
        <v>4</v>
      </c>
      <c r="L1148" t="s">
        <v>502</v>
      </c>
      <c r="M1148" t="s">
        <v>509</v>
      </c>
      <c r="N1148" t="s">
        <v>18</v>
      </c>
      <c r="O1148" t="s">
        <v>503</v>
      </c>
      <c r="P1148" t="s">
        <v>8</v>
      </c>
      <c r="Q1148" t="s">
        <v>4570</v>
      </c>
      <c r="R1148" t="s">
        <v>4940</v>
      </c>
      <c r="S1148" t="s">
        <v>195</v>
      </c>
      <c r="T1148" t="s">
        <v>4570</v>
      </c>
      <c r="U1148" t="s">
        <v>4570</v>
      </c>
      <c r="V1148" t="s">
        <v>5001</v>
      </c>
      <c r="W1148" t="s">
        <v>4951</v>
      </c>
      <c r="X1148" t="s">
        <v>5731</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4943</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6196</v>
      </c>
      <c r="BD1148" t="s">
        <v>6197</v>
      </c>
      <c r="BE1148" t="s">
        <v>6198</v>
      </c>
      <c r="BF1148" t="s">
        <v>6199</v>
      </c>
      <c r="BG1148" t="s">
        <v>6333</v>
      </c>
      <c r="BH1148" t="s">
        <v>5764</v>
      </c>
      <c r="BI1148" t="s">
        <v>195</v>
      </c>
      <c r="BJ1148" t="s">
        <v>195</v>
      </c>
      <c r="BK1148" t="s">
        <v>3773</v>
      </c>
      <c r="BL1148" t="s">
        <v>5887</v>
      </c>
      <c r="BM1148" t="s">
        <v>4949</v>
      </c>
      <c r="BN1148" t="s">
        <v>7</v>
      </c>
      <c r="BO1148" t="s">
        <v>4950</v>
      </c>
      <c r="BP1148" s="440" t="str">
        <f t="shared" si="17"/>
        <v>DL.2375.AFA.001.051.C.521211</v>
      </c>
    </row>
    <row r="1149" spans="1:68">
      <c r="A1149" t="s">
        <v>4935</v>
      </c>
      <c r="B1149" t="s">
        <v>4936</v>
      </c>
      <c r="C1149" t="s">
        <v>4937</v>
      </c>
      <c r="D1149" t="s">
        <v>3770</v>
      </c>
      <c r="E1149" t="s">
        <v>194</v>
      </c>
      <c r="F1149" t="s">
        <v>3772</v>
      </c>
      <c r="G1149" t="s">
        <v>3</v>
      </c>
      <c r="H1149" t="s">
        <v>4938</v>
      </c>
      <c r="I1149">
        <v>4</v>
      </c>
      <c r="J1149" t="s">
        <v>501</v>
      </c>
      <c r="K1149">
        <v>4</v>
      </c>
      <c r="L1149" t="s">
        <v>502</v>
      </c>
      <c r="M1149" t="s">
        <v>509</v>
      </c>
      <c r="N1149" t="s">
        <v>18</v>
      </c>
      <c r="O1149" t="s">
        <v>503</v>
      </c>
      <c r="P1149" t="s">
        <v>8</v>
      </c>
      <c r="Q1149" t="s">
        <v>4570</v>
      </c>
      <c r="R1149" t="s">
        <v>4940</v>
      </c>
      <c r="S1149" t="s">
        <v>195</v>
      </c>
      <c r="T1149" t="s">
        <v>4570</v>
      </c>
      <c r="U1149" t="s">
        <v>4570</v>
      </c>
      <c r="V1149" t="s">
        <v>5092</v>
      </c>
      <c r="W1149" t="s">
        <v>5001</v>
      </c>
      <c r="X1149" t="s">
        <v>6446</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4943</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6196</v>
      </c>
      <c r="BD1149" t="s">
        <v>6197</v>
      </c>
      <c r="BE1149" t="s">
        <v>6198</v>
      </c>
      <c r="BF1149" t="s">
        <v>6199</v>
      </c>
      <c r="BG1149" t="s">
        <v>6333</v>
      </c>
      <c r="BH1149" t="s">
        <v>5764</v>
      </c>
      <c r="BI1149" t="s">
        <v>195</v>
      </c>
      <c r="BJ1149" t="s">
        <v>195</v>
      </c>
      <c r="BK1149" t="s">
        <v>3773</v>
      </c>
      <c r="BL1149" t="s">
        <v>5115</v>
      </c>
      <c r="BM1149" t="s">
        <v>4949</v>
      </c>
      <c r="BN1149" t="s">
        <v>7</v>
      </c>
      <c r="BO1149" t="s">
        <v>4950</v>
      </c>
      <c r="BP1149" s="440" t="str">
        <f t="shared" si="17"/>
        <v>DL.2375.AFA.001.051.C.521211</v>
      </c>
    </row>
    <row r="1150" spans="1:68">
      <c r="A1150" t="s">
        <v>5010</v>
      </c>
      <c r="B1150" t="s">
        <v>4936</v>
      </c>
      <c r="C1150" t="s">
        <v>4937</v>
      </c>
      <c r="D1150" t="s">
        <v>3770</v>
      </c>
      <c r="E1150" t="s">
        <v>194</v>
      </c>
      <c r="F1150" t="s">
        <v>3772</v>
      </c>
      <c r="G1150" t="s">
        <v>3</v>
      </c>
      <c r="H1150" t="s">
        <v>4938</v>
      </c>
      <c r="I1150">
        <v>4</v>
      </c>
      <c r="J1150" t="s">
        <v>501</v>
      </c>
      <c r="K1150">
        <v>4</v>
      </c>
      <c r="L1150" t="s">
        <v>502</v>
      </c>
      <c r="M1150" t="s">
        <v>509</v>
      </c>
      <c r="N1150" t="s">
        <v>18</v>
      </c>
      <c r="O1150" t="s">
        <v>503</v>
      </c>
      <c r="P1150" t="s">
        <v>8</v>
      </c>
      <c r="Q1150" t="s">
        <v>4570</v>
      </c>
      <c r="R1150" t="s">
        <v>4940</v>
      </c>
      <c r="S1150" t="s">
        <v>195</v>
      </c>
      <c r="T1150" t="s">
        <v>4570</v>
      </c>
      <c r="U1150" t="s">
        <v>4570</v>
      </c>
      <c r="V1150" t="s">
        <v>4496</v>
      </c>
      <c r="W1150" t="s">
        <v>4570</v>
      </c>
      <c r="X1150" t="s">
        <v>6443</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5011</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6196</v>
      </c>
      <c r="BD1150" t="s">
        <v>6197</v>
      </c>
      <c r="BE1150" t="s">
        <v>6198</v>
      </c>
      <c r="BF1150" t="s">
        <v>6199</v>
      </c>
      <c r="BG1150" t="s">
        <v>6333</v>
      </c>
      <c r="BH1150" t="s">
        <v>5764</v>
      </c>
      <c r="BI1150" t="s">
        <v>195</v>
      </c>
      <c r="BJ1150" t="s">
        <v>195</v>
      </c>
      <c r="BK1150" t="s">
        <v>3773</v>
      </c>
      <c r="BL1150" t="s">
        <v>5068</v>
      </c>
      <c r="BM1150" t="s">
        <v>4949</v>
      </c>
      <c r="BN1150" t="s">
        <v>7</v>
      </c>
      <c r="BO1150" t="s">
        <v>4950</v>
      </c>
      <c r="BP1150" s="440" t="str">
        <f t="shared" si="17"/>
        <v>DL.2375.AFA.001.051.C.521211</v>
      </c>
    </row>
    <row r="1151" spans="1:68">
      <c r="A1151" t="s">
        <v>5010</v>
      </c>
      <c r="B1151" t="s">
        <v>4936</v>
      </c>
      <c r="C1151" t="s">
        <v>4937</v>
      </c>
      <c r="D1151" t="s">
        <v>3770</v>
      </c>
      <c r="E1151" t="s">
        <v>194</v>
      </c>
      <c r="F1151" t="s">
        <v>3772</v>
      </c>
      <c r="G1151" t="s">
        <v>3</v>
      </c>
      <c r="H1151" t="s">
        <v>4938</v>
      </c>
      <c r="I1151">
        <v>4</v>
      </c>
      <c r="J1151" t="s">
        <v>501</v>
      </c>
      <c r="K1151">
        <v>4</v>
      </c>
      <c r="L1151" t="s">
        <v>502</v>
      </c>
      <c r="M1151" t="s">
        <v>509</v>
      </c>
      <c r="N1151" t="s">
        <v>18</v>
      </c>
      <c r="O1151" t="s">
        <v>503</v>
      </c>
      <c r="P1151" t="s">
        <v>8</v>
      </c>
      <c r="Q1151" t="s">
        <v>4570</v>
      </c>
      <c r="R1151" t="s">
        <v>4940</v>
      </c>
      <c r="S1151" t="s">
        <v>195</v>
      </c>
      <c r="T1151" t="s">
        <v>4570</v>
      </c>
      <c r="U1151" t="s">
        <v>4570</v>
      </c>
      <c r="V1151" t="s">
        <v>4951</v>
      </c>
      <c r="W1151" t="s">
        <v>4496</v>
      </c>
      <c r="X1151" t="s">
        <v>6444</v>
      </c>
      <c r="Y1151" t="s">
        <v>5761</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5011</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6196</v>
      </c>
      <c r="BD1151" t="s">
        <v>6197</v>
      </c>
      <c r="BE1151" t="s">
        <v>6198</v>
      </c>
      <c r="BF1151" t="s">
        <v>6199</v>
      </c>
      <c r="BG1151" t="s">
        <v>6333</v>
      </c>
      <c r="BH1151" t="s">
        <v>5764</v>
      </c>
      <c r="BI1151" t="s">
        <v>195</v>
      </c>
      <c r="BJ1151" t="s">
        <v>195</v>
      </c>
      <c r="BK1151" t="s">
        <v>3773</v>
      </c>
      <c r="BL1151" t="s">
        <v>6445</v>
      </c>
      <c r="BM1151" t="s">
        <v>4949</v>
      </c>
      <c r="BN1151" t="s">
        <v>7</v>
      </c>
      <c r="BO1151" t="s">
        <v>4950</v>
      </c>
      <c r="BP1151" s="440" t="str">
        <f t="shared" si="17"/>
        <v>DL.2375.AFA.001.051.C.521211</v>
      </c>
    </row>
    <row r="1152" spans="1:68">
      <c r="A1152" t="s">
        <v>5010</v>
      </c>
      <c r="B1152" t="s">
        <v>4936</v>
      </c>
      <c r="C1152" t="s">
        <v>4937</v>
      </c>
      <c r="D1152" t="s">
        <v>3770</v>
      </c>
      <c r="E1152" t="s">
        <v>194</v>
      </c>
      <c r="F1152" t="s">
        <v>3772</v>
      </c>
      <c r="G1152" t="s">
        <v>3</v>
      </c>
      <c r="H1152" t="s">
        <v>4938</v>
      </c>
      <c r="I1152">
        <v>4</v>
      </c>
      <c r="J1152" t="s">
        <v>501</v>
      </c>
      <c r="K1152">
        <v>4</v>
      </c>
      <c r="L1152" t="s">
        <v>502</v>
      </c>
      <c r="M1152" t="s">
        <v>509</v>
      </c>
      <c r="N1152" t="s">
        <v>18</v>
      </c>
      <c r="O1152" t="s">
        <v>503</v>
      </c>
      <c r="P1152" t="s">
        <v>8</v>
      </c>
      <c r="Q1152" t="s">
        <v>4570</v>
      </c>
      <c r="R1152" t="s">
        <v>4940</v>
      </c>
      <c r="S1152" t="s">
        <v>195</v>
      </c>
      <c r="T1152" t="s">
        <v>4570</v>
      </c>
      <c r="U1152" t="s">
        <v>4570</v>
      </c>
      <c r="V1152" t="s">
        <v>5001</v>
      </c>
      <c r="W1152" t="s">
        <v>4951</v>
      </c>
      <c r="X1152" t="s">
        <v>5731</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5011</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6196</v>
      </c>
      <c r="BD1152" t="s">
        <v>6197</v>
      </c>
      <c r="BE1152" t="s">
        <v>6198</v>
      </c>
      <c r="BF1152" t="s">
        <v>6199</v>
      </c>
      <c r="BG1152" t="s">
        <v>6333</v>
      </c>
      <c r="BH1152" t="s">
        <v>5764</v>
      </c>
      <c r="BI1152" t="s">
        <v>195</v>
      </c>
      <c r="BJ1152" t="s">
        <v>195</v>
      </c>
      <c r="BK1152" t="s">
        <v>3773</v>
      </c>
      <c r="BL1152" t="s">
        <v>5887</v>
      </c>
      <c r="BM1152" t="s">
        <v>4949</v>
      </c>
      <c r="BN1152" t="s">
        <v>7</v>
      </c>
      <c r="BO1152" t="s">
        <v>4950</v>
      </c>
      <c r="BP1152" s="440" t="str">
        <f t="shared" si="17"/>
        <v>DL.2375.AFA.001.051.C.521211</v>
      </c>
    </row>
    <row r="1153" spans="1:68">
      <c r="A1153" t="s">
        <v>5010</v>
      </c>
      <c r="B1153" t="s">
        <v>4936</v>
      </c>
      <c r="C1153" t="s">
        <v>4937</v>
      </c>
      <c r="D1153" t="s">
        <v>3770</v>
      </c>
      <c r="E1153" t="s">
        <v>194</v>
      </c>
      <c r="F1153" t="s">
        <v>3772</v>
      </c>
      <c r="G1153" t="s">
        <v>3</v>
      </c>
      <c r="H1153" t="s">
        <v>4938</v>
      </c>
      <c r="I1153">
        <v>4</v>
      </c>
      <c r="J1153" t="s">
        <v>501</v>
      </c>
      <c r="K1153">
        <v>4</v>
      </c>
      <c r="L1153" t="s">
        <v>502</v>
      </c>
      <c r="M1153" t="s">
        <v>509</v>
      </c>
      <c r="N1153" t="s">
        <v>18</v>
      </c>
      <c r="O1153" t="s">
        <v>503</v>
      </c>
      <c r="P1153" t="s">
        <v>8</v>
      </c>
      <c r="Q1153" t="s">
        <v>4570</v>
      </c>
      <c r="R1153" t="s">
        <v>4940</v>
      </c>
      <c r="S1153" t="s">
        <v>195</v>
      </c>
      <c r="T1153" t="s">
        <v>4570</v>
      </c>
      <c r="U1153" t="s">
        <v>4570</v>
      </c>
      <c r="V1153" t="s">
        <v>5092</v>
      </c>
      <c r="W1153" t="s">
        <v>5001</v>
      </c>
      <c r="X1153" t="s">
        <v>6446</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5011</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6196</v>
      </c>
      <c r="BD1153" t="s">
        <v>6197</v>
      </c>
      <c r="BE1153" t="s">
        <v>6198</v>
      </c>
      <c r="BF1153" t="s">
        <v>6199</v>
      </c>
      <c r="BG1153" t="s">
        <v>6333</v>
      </c>
      <c r="BH1153" t="s">
        <v>5764</v>
      </c>
      <c r="BI1153" t="s">
        <v>195</v>
      </c>
      <c r="BJ1153" t="s">
        <v>195</v>
      </c>
      <c r="BK1153" t="s">
        <v>3773</v>
      </c>
      <c r="BL1153" t="s">
        <v>5115</v>
      </c>
      <c r="BM1153" t="s">
        <v>4949</v>
      </c>
      <c r="BN1153" t="s">
        <v>7</v>
      </c>
      <c r="BO1153" t="s">
        <v>4950</v>
      </c>
      <c r="BP1153" s="440" t="str">
        <f t="shared" si="17"/>
        <v>DL.2375.AFA.001.051.C.521211</v>
      </c>
    </row>
    <row r="1154" spans="1:68">
      <c r="A1154" t="s">
        <v>4935</v>
      </c>
      <c r="B1154" t="s">
        <v>4936</v>
      </c>
      <c r="C1154" t="s">
        <v>4937</v>
      </c>
      <c r="D1154" t="s">
        <v>3770</v>
      </c>
      <c r="E1154" t="s">
        <v>194</v>
      </c>
      <c r="F1154" t="s">
        <v>3772</v>
      </c>
      <c r="G1154" t="s">
        <v>3</v>
      </c>
      <c r="H1154" t="s">
        <v>4938</v>
      </c>
      <c r="I1154">
        <v>4</v>
      </c>
      <c r="J1154" t="s">
        <v>501</v>
      </c>
      <c r="K1154">
        <v>4</v>
      </c>
      <c r="L1154" t="s">
        <v>502</v>
      </c>
      <c r="M1154" t="s">
        <v>511</v>
      </c>
      <c r="N1154" t="s">
        <v>20</v>
      </c>
      <c r="O1154" t="s">
        <v>503</v>
      </c>
      <c r="P1154" t="s">
        <v>8</v>
      </c>
      <c r="Q1154" t="s">
        <v>4570</v>
      </c>
      <c r="R1154" t="s">
        <v>4940</v>
      </c>
      <c r="S1154" t="s">
        <v>195</v>
      </c>
      <c r="T1154" t="s">
        <v>4570</v>
      </c>
      <c r="U1154" t="s">
        <v>4570</v>
      </c>
      <c r="V1154" t="s">
        <v>4496</v>
      </c>
      <c r="W1154" t="s">
        <v>4570</v>
      </c>
      <c r="X1154" t="s">
        <v>6447</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4943</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6196</v>
      </c>
      <c r="BD1154" t="s">
        <v>6197</v>
      </c>
      <c r="BE1154" t="s">
        <v>6198</v>
      </c>
      <c r="BF1154" t="s">
        <v>6199</v>
      </c>
      <c r="BG1154" t="s">
        <v>6236</v>
      </c>
      <c r="BH1154" t="s">
        <v>5764</v>
      </c>
      <c r="BI1154" t="s">
        <v>195</v>
      </c>
      <c r="BJ1154" t="s">
        <v>195</v>
      </c>
      <c r="BK1154" t="s">
        <v>3773</v>
      </c>
      <c r="BL1154" t="s">
        <v>5068</v>
      </c>
      <c r="BM1154" t="s">
        <v>4949</v>
      </c>
      <c r="BN1154" t="s">
        <v>7</v>
      </c>
      <c r="BO1154" t="s">
        <v>4950</v>
      </c>
      <c r="BP1154" s="440" t="str">
        <f t="shared" ref="BP1154:BP1217" si="18">_xlfn.TEXTJOIN(".",TRUE,D1154,E1154,F1154,J1154,L1154,M1154,O1154)</f>
        <v>DL.2375.AFA.001.051.D.521211</v>
      </c>
    </row>
    <row r="1155" spans="1:68">
      <c r="A1155" t="s">
        <v>4935</v>
      </c>
      <c r="B1155" t="s">
        <v>4936</v>
      </c>
      <c r="C1155" t="s">
        <v>4937</v>
      </c>
      <c r="D1155" t="s">
        <v>3770</v>
      </c>
      <c r="E1155" t="s">
        <v>194</v>
      </c>
      <c r="F1155" t="s">
        <v>3772</v>
      </c>
      <c r="G1155" t="s">
        <v>3</v>
      </c>
      <c r="H1155" t="s">
        <v>4938</v>
      </c>
      <c r="I1155">
        <v>4</v>
      </c>
      <c r="J1155" t="s">
        <v>501</v>
      </c>
      <c r="K1155">
        <v>4</v>
      </c>
      <c r="L1155" t="s">
        <v>502</v>
      </c>
      <c r="M1155" t="s">
        <v>511</v>
      </c>
      <c r="N1155" t="s">
        <v>20</v>
      </c>
      <c r="O1155" t="s">
        <v>503</v>
      </c>
      <c r="P1155" t="s">
        <v>8</v>
      </c>
      <c r="Q1155" t="s">
        <v>4570</v>
      </c>
      <c r="R1155" t="s">
        <v>4940</v>
      </c>
      <c r="S1155" t="s">
        <v>195</v>
      </c>
      <c r="T1155" t="s">
        <v>4570</v>
      </c>
      <c r="U1155" t="s">
        <v>4570</v>
      </c>
      <c r="V1155" t="s">
        <v>4951</v>
      </c>
      <c r="W1155" t="s">
        <v>4496</v>
      </c>
      <c r="X1155" t="s">
        <v>6448</v>
      </c>
      <c r="Y1155" t="s">
        <v>5761</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4943</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6196</v>
      </c>
      <c r="BD1155" t="s">
        <v>6197</v>
      </c>
      <c r="BE1155" t="s">
        <v>6198</v>
      </c>
      <c r="BF1155" t="s">
        <v>6199</v>
      </c>
      <c r="BG1155" t="s">
        <v>6236</v>
      </c>
      <c r="BH1155" t="s">
        <v>5764</v>
      </c>
      <c r="BI1155" t="s">
        <v>195</v>
      </c>
      <c r="BJ1155" t="s">
        <v>195</v>
      </c>
      <c r="BK1155" t="s">
        <v>3773</v>
      </c>
      <c r="BL1155" t="s">
        <v>6445</v>
      </c>
      <c r="BM1155" t="s">
        <v>4949</v>
      </c>
      <c r="BN1155" t="s">
        <v>7</v>
      </c>
      <c r="BO1155" t="s">
        <v>4950</v>
      </c>
      <c r="BP1155" s="440" t="str">
        <f t="shared" si="18"/>
        <v>DL.2375.AFA.001.051.D.521211</v>
      </c>
    </row>
    <row r="1156" spans="1:68">
      <c r="A1156" t="s">
        <v>4935</v>
      </c>
      <c r="B1156" t="s">
        <v>4936</v>
      </c>
      <c r="C1156" t="s">
        <v>4937</v>
      </c>
      <c r="D1156" t="s">
        <v>3770</v>
      </c>
      <c r="E1156" t="s">
        <v>194</v>
      </c>
      <c r="F1156" t="s">
        <v>3772</v>
      </c>
      <c r="G1156" t="s">
        <v>3</v>
      </c>
      <c r="H1156" t="s">
        <v>4938</v>
      </c>
      <c r="I1156">
        <v>4</v>
      </c>
      <c r="J1156" t="s">
        <v>501</v>
      </c>
      <c r="K1156">
        <v>4</v>
      </c>
      <c r="L1156" t="s">
        <v>502</v>
      </c>
      <c r="M1156" t="s">
        <v>511</v>
      </c>
      <c r="N1156" t="s">
        <v>20</v>
      </c>
      <c r="O1156" t="s">
        <v>503</v>
      </c>
      <c r="P1156" t="s">
        <v>8</v>
      </c>
      <c r="Q1156" t="s">
        <v>4570</v>
      </c>
      <c r="R1156" t="s">
        <v>4940</v>
      </c>
      <c r="S1156" t="s">
        <v>195</v>
      </c>
      <c r="T1156" t="s">
        <v>4570</v>
      </c>
      <c r="U1156" t="s">
        <v>4570</v>
      </c>
      <c r="V1156" t="s">
        <v>5001</v>
      </c>
      <c r="W1156" t="s">
        <v>4951</v>
      </c>
      <c r="X1156" t="s">
        <v>6449</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4943</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6196</v>
      </c>
      <c r="BD1156" t="s">
        <v>6197</v>
      </c>
      <c r="BE1156" t="s">
        <v>6198</v>
      </c>
      <c r="BF1156" t="s">
        <v>6199</v>
      </c>
      <c r="BG1156" t="s">
        <v>6236</v>
      </c>
      <c r="BH1156" t="s">
        <v>5764</v>
      </c>
      <c r="BI1156" t="s">
        <v>195</v>
      </c>
      <c r="BJ1156" t="s">
        <v>195</v>
      </c>
      <c r="BK1156" t="s">
        <v>3773</v>
      </c>
      <c r="BL1156" t="s">
        <v>5887</v>
      </c>
      <c r="BM1156" t="s">
        <v>4949</v>
      </c>
      <c r="BN1156" t="s">
        <v>7</v>
      </c>
      <c r="BO1156" t="s">
        <v>4950</v>
      </c>
      <c r="BP1156" s="440" t="str">
        <f t="shared" si="18"/>
        <v>DL.2375.AFA.001.051.D.521211</v>
      </c>
    </row>
    <row r="1157" spans="1:68">
      <c r="A1157" t="s">
        <v>4935</v>
      </c>
      <c r="B1157" t="s">
        <v>4936</v>
      </c>
      <c r="C1157" t="s">
        <v>4937</v>
      </c>
      <c r="D1157" t="s">
        <v>3770</v>
      </c>
      <c r="E1157" t="s">
        <v>194</v>
      </c>
      <c r="F1157" t="s">
        <v>3772</v>
      </c>
      <c r="G1157" t="s">
        <v>3</v>
      </c>
      <c r="H1157" t="s">
        <v>4938</v>
      </c>
      <c r="I1157">
        <v>4</v>
      </c>
      <c r="J1157" t="s">
        <v>501</v>
      </c>
      <c r="K1157">
        <v>4</v>
      </c>
      <c r="L1157" t="s">
        <v>502</v>
      </c>
      <c r="M1157" t="s">
        <v>511</v>
      </c>
      <c r="N1157" t="s">
        <v>20</v>
      </c>
      <c r="O1157" t="s">
        <v>503</v>
      </c>
      <c r="P1157" t="s">
        <v>8</v>
      </c>
      <c r="Q1157" t="s">
        <v>4570</v>
      </c>
      <c r="R1157" t="s">
        <v>4940</v>
      </c>
      <c r="S1157" t="s">
        <v>195</v>
      </c>
      <c r="T1157" t="s">
        <v>4570</v>
      </c>
      <c r="U1157" t="s">
        <v>4570</v>
      </c>
      <c r="V1157" t="s">
        <v>5092</v>
      </c>
      <c r="W1157" t="s">
        <v>5001</v>
      </c>
      <c r="X1157" t="s">
        <v>6450</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4943</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6196</v>
      </c>
      <c r="BD1157" t="s">
        <v>6197</v>
      </c>
      <c r="BE1157" t="s">
        <v>6198</v>
      </c>
      <c r="BF1157" t="s">
        <v>6199</v>
      </c>
      <c r="BG1157" t="s">
        <v>6236</v>
      </c>
      <c r="BH1157" t="s">
        <v>5764</v>
      </c>
      <c r="BI1157" t="s">
        <v>195</v>
      </c>
      <c r="BJ1157" t="s">
        <v>195</v>
      </c>
      <c r="BK1157" t="s">
        <v>3773</v>
      </c>
      <c r="BL1157" t="s">
        <v>5115</v>
      </c>
      <c r="BM1157" t="s">
        <v>4949</v>
      </c>
      <c r="BN1157" t="s">
        <v>7</v>
      </c>
      <c r="BO1157" t="s">
        <v>4950</v>
      </c>
      <c r="BP1157" s="440" t="str">
        <f t="shared" si="18"/>
        <v>DL.2375.AFA.001.051.D.521211</v>
      </c>
    </row>
    <row r="1158" spans="1:68">
      <c r="A1158" t="s">
        <v>5010</v>
      </c>
      <c r="B1158" t="s">
        <v>4936</v>
      </c>
      <c r="C1158" t="s">
        <v>4937</v>
      </c>
      <c r="D1158" t="s">
        <v>3770</v>
      </c>
      <c r="E1158" t="s">
        <v>194</v>
      </c>
      <c r="F1158" t="s">
        <v>3772</v>
      </c>
      <c r="G1158" t="s">
        <v>3</v>
      </c>
      <c r="H1158" t="s">
        <v>4938</v>
      </c>
      <c r="I1158">
        <v>4</v>
      </c>
      <c r="J1158" t="s">
        <v>501</v>
      </c>
      <c r="K1158">
        <v>4</v>
      </c>
      <c r="L1158" t="s">
        <v>502</v>
      </c>
      <c r="M1158" t="s">
        <v>511</v>
      </c>
      <c r="N1158" t="s">
        <v>20</v>
      </c>
      <c r="O1158" t="s">
        <v>503</v>
      </c>
      <c r="P1158" t="s">
        <v>8</v>
      </c>
      <c r="Q1158" t="s">
        <v>4570</v>
      </c>
      <c r="R1158" t="s">
        <v>4940</v>
      </c>
      <c r="S1158" t="s">
        <v>195</v>
      </c>
      <c r="T1158" t="s">
        <v>4570</v>
      </c>
      <c r="U1158" t="s">
        <v>4570</v>
      </c>
      <c r="V1158" t="s">
        <v>4496</v>
      </c>
      <c r="W1158" t="s">
        <v>4570</v>
      </c>
      <c r="X1158" t="s">
        <v>6447</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5011</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6196</v>
      </c>
      <c r="BD1158" t="s">
        <v>6197</v>
      </c>
      <c r="BE1158" t="s">
        <v>6198</v>
      </c>
      <c r="BF1158" t="s">
        <v>6199</v>
      </c>
      <c r="BG1158" t="s">
        <v>6236</v>
      </c>
      <c r="BH1158" t="s">
        <v>5764</v>
      </c>
      <c r="BI1158" t="s">
        <v>195</v>
      </c>
      <c r="BJ1158" t="s">
        <v>195</v>
      </c>
      <c r="BK1158" t="s">
        <v>3773</v>
      </c>
      <c r="BL1158" t="s">
        <v>5068</v>
      </c>
      <c r="BM1158" t="s">
        <v>4949</v>
      </c>
      <c r="BN1158" t="s">
        <v>7</v>
      </c>
      <c r="BO1158" t="s">
        <v>4950</v>
      </c>
      <c r="BP1158" s="440" t="str">
        <f t="shared" si="18"/>
        <v>DL.2375.AFA.001.051.D.521211</v>
      </c>
    </row>
    <row r="1159" spans="1:68">
      <c r="A1159" t="s">
        <v>5010</v>
      </c>
      <c r="B1159" t="s">
        <v>4936</v>
      </c>
      <c r="C1159" t="s">
        <v>4937</v>
      </c>
      <c r="D1159" t="s">
        <v>3770</v>
      </c>
      <c r="E1159" t="s">
        <v>194</v>
      </c>
      <c r="F1159" t="s">
        <v>3772</v>
      </c>
      <c r="G1159" t="s">
        <v>3</v>
      </c>
      <c r="H1159" t="s">
        <v>4938</v>
      </c>
      <c r="I1159">
        <v>4</v>
      </c>
      <c r="J1159" t="s">
        <v>501</v>
      </c>
      <c r="K1159">
        <v>4</v>
      </c>
      <c r="L1159" t="s">
        <v>502</v>
      </c>
      <c r="M1159" t="s">
        <v>511</v>
      </c>
      <c r="N1159" t="s">
        <v>20</v>
      </c>
      <c r="O1159" t="s">
        <v>503</v>
      </c>
      <c r="P1159" t="s">
        <v>8</v>
      </c>
      <c r="Q1159" t="s">
        <v>4570</v>
      </c>
      <c r="R1159" t="s">
        <v>4940</v>
      </c>
      <c r="S1159" t="s">
        <v>195</v>
      </c>
      <c r="T1159" t="s">
        <v>4570</v>
      </c>
      <c r="U1159" t="s">
        <v>4570</v>
      </c>
      <c r="V1159" t="s">
        <v>4951</v>
      </c>
      <c r="W1159" t="s">
        <v>4496</v>
      </c>
      <c r="X1159" t="s">
        <v>6448</v>
      </c>
      <c r="Y1159" t="s">
        <v>5761</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5011</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6196</v>
      </c>
      <c r="BD1159" t="s">
        <v>6197</v>
      </c>
      <c r="BE1159" t="s">
        <v>6198</v>
      </c>
      <c r="BF1159" t="s">
        <v>6199</v>
      </c>
      <c r="BG1159" t="s">
        <v>6236</v>
      </c>
      <c r="BH1159" t="s">
        <v>5764</v>
      </c>
      <c r="BI1159" t="s">
        <v>195</v>
      </c>
      <c r="BJ1159" t="s">
        <v>195</v>
      </c>
      <c r="BK1159" t="s">
        <v>3773</v>
      </c>
      <c r="BL1159" t="s">
        <v>6445</v>
      </c>
      <c r="BM1159" t="s">
        <v>4949</v>
      </c>
      <c r="BN1159" t="s">
        <v>7</v>
      </c>
      <c r="BO1159" t="s">
        <v>4950</v>
      </c>
      <c r="BP1159" s="440" t="str">
        <f t="shared" si="18"/>
        <v>DL.2375.AFA.001.051.D.521211</v>
      </c>
    </row>
    <row r="1160" spans="1:68">
      <c r="A1160" t="s">
        <v>5010</v>
      </c>
      <c r="B1160" t="s">
        <v>4936</v>
      </c>
      <c r="C1160" t="s">
        <v>4937</v>
      </c>
      <c r="D1160" t="s">
        <v>3770</v>
      </c>
      <c r="E1160" t="s">
        <v>194</v>
      </c>
      <c r="F1160" t="s">
        <v>3772</v>
      </c>
      <c r="G1160" t="s">
        <v>3</v>
      </c>
      <c r="H1160" t="s">
        <v>4938</v>
      </c>
      <c r="I1160">
        <v>4</v>
      </c>
      <c r="J1160" t="s">
        <v>501</v>
      </c>
      <c r="K1160">
        <v>4</v>
      </c>
      <c r="L1160" t="s">
        <v>502</v>
      </c>
      <c r="M1160" t="s">
        <v>511</v>
      </c>
      <c r="N1160" t="s">
        <v>20</v>
      </c>
      <c r="O1160" t="s">
        <v>503</v>
      </c>
      <c r="P1160" t="s">
        <v>8</v>
      </c>
      <c r="Q1160" t="s">
        <v>4570</v>
      </c>
      <c r="R1160" t="s">
        <v>4940</v>
      </c>
      <c r="S1160" t="s">
        <v>195</v>
      </c>
      <c r="T1160" t="s">
        <v>4570</v>
      </c>
      <c r="U1160" t="s">
        <v>4570</v>
      </c>
      <c r="V1160" t="s">
        <v>5001</v>
      </c>
      <c r="W1160" t="s">
        <v>4951</v>
      </c>
      <c r="X1160" t="s">
        <v>6449</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5011</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6196</v>
      </c>
      <c r="BD1160" t="s">
        <v>6197</v>
      </c>
      <c r="BE1160" t="s">
        <v>6198</v>
      </c>
      <c r="BF1160" t="s">
        <v>6199</v>
      </c>
      <c r="BG1160" t="s">
        <v>6236</v>
      </c>
      <c r="BH1160" t="s">
        <v>5764</v>
      </c>
      <c r="BI1160" t="s">
        <v>195</v>
      </c>
      <c r="BJ1160" t="s">
        <v>195</v>
      </c>
      <c r="BK1160" t="s">
        <v>3773</v>
      </c>
      <c r="BL1160" t="s">
        <v>5887</v>
      </c>
      <c r="BM1160" t="s">
        <v>4949</v>
      </c>
      <c r="BN1160" t="s">
        <v>7</v>
      </c>
      <c r="BO1160" t="s">
        <v>4950</v>
      </c>
      <c r="BP1160" s="440" t="str">
        <f t="shared" si="18"/>
        <v>DL.2375.AFA.001.051.D.521211</v>
      </c>
    </row>
    <row r="1161" spans="1:68">
      <c r="A1161" t="s">
        <v>5010</v>
      </c>
      <c r="B1161" t="s">
        <v>4936</v>
      </c>
      <c r="C1161" t="s">
        <v>4937</v>
      </c>
      <c r="D1161" t="s">
        <v>3770</v>
      </c>
      <c r="E1161" t="s">
        <v>194</v>
      </c>
      <c r="F1161" t="s">
        <v>3772</v>
      </c>
      <c r="G1161" t="s">
        <v>3</v>
      </c>
      <c r="H1161" t="s">
        <v>4938</v>
      </c>
      <c r="I1161">
        <v>4</v>
      </c>
      <c r="J1161" t="s">
        <v>501</v>
      </c>
      <c r="K1161">
        <v>4</v>
      </c>
      <c r="L1161" t="s">
        <v>502</v>
      </c>
      <c r="M1161" t="s">
        <v>511</v>
      </c>
      <c r="N1161" t="s">
        <v>20</v>
      </c>
      <c r="O1161" t="s">
        <v>503</v>
      </c>
      <c r="P1161" t="s">
        <v>8</v>
      </c>
      <c r="Q1161" t="s">
        <v>4570</v>
      </c>
      <c r="R1161" t="s">
        <v>4940</v>
      </c>
      <c r="S1161" t="s">
        <v>195</v>
      </c>
      <c r="T1161" t="s">
        <v>4570</v>
      </c>
      <c r="U1161" t="s">
        <v>4570</v>
      </c>
      <c r="V1161" t="s">
        <v>5092</v>
      </c>
      <c r="W1161" t="s">
        <v>5001</v>
      </c>
      <c r="X1161" t="s">
        <v>6450</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5011</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6196</v>
      </c>
      <c r="BD1161" t="s">
        <v>6197</v>
      </c>
      <c r="BE1161" t="s">
        <v>6198</v>
      </c>
      <c r="BF1161" t="s">
        <v>6199</v>
      </c>
      <c r="BG1161" t="s">
        <v>6236</v>
      </c>
      <c r="BH1161" t="s">
        <v>5764</v>
      </c>
      <c r="BI1161" t="s">
        <v>195</v>
      </c>
      <c r="BJ1161" t="s">
        <v>195</v>
      </c>
      <c r="BK1161" t="s">
        <v>3773</v>
      </c>
      <c r="BL1161" t="s">
        <v>5115</v>
      </c>
      <c r="BM1161" t="s">
        <v>4949</v>
      </c>
      <c r="BN1161" t="s">
        <v>7</v>
      </c>
      <c r="BO1161" t="s">
        <v>4950</v>
      </c>
      <c r="BP1161" s="440" t="str">
        <f t="shared" si="18"/>
        <v>DL.2375.AFA.001.051.D.521211</v>
      </c>
    </row>
    <row r="1162" spans="1:68">
      <c r="A1162" t="s">
        <v>4935</v>
      </c>
      <c r="B1162" t="s">
        <v>4936</v>
      </c>
      <c r="C1162" t="s">
        <v>4937</v>
      </c>
      <c r="D1162" t="s">
        <v>3770</v>
      </c>
      <c r="E1162" t="s">
        <v>194</v>
      </c>
      <c r="F1162" t="s">
        <v>3772</v>
      </c>
      <c r="G1162" t="s">
        <v>3</v>
      </c>
      <c r="H1162" t="s">
        <v>4938</v>
      </c>
      <c r="I1162">
        <v>4</v>
      </c>
      <c r="J1162" t="s">
        <v>501</v>
      </c>
      <c r="K1162">
        <v>4</v>
      </c>
      <c r="L1162" t="s">
        <v>502</v>
      </c>
      <c r="M1162" t="s">
        <v>516</v>
      </c>
      <c r="N1162" t="s">
        <v>26</v>
      </c>
      <c r="O1162" t="s">
        <v>503</v>
      </c>
      <c r="P1162" t="s">
        <v>8</v>
      </c>
      <c r="Q1162" t="s">
        <v>4570</v>
      </c>
      <c r="R1162" t="s">
        <v>4940</v>
      </c>
      <c r="S1162" t="s">
        <v>195</v>
      </c>
      <c r="T1162" t="s">
        <v>4570</v>
      </c>
      <c r="U1162" t="s">
        <v>4570</v>
      </c>
      <c r="V1162" t="s">
        <v>4496</v>
      </c>
      <c r="W1162" t="s">
        <v>4570</v>
      </c>
      <c r="X1162" t="s">
        <v>6451</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4943</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6196</v>
      </c>
      <c r="BD1162" t="s">
        <v>6197</v>
      </c>
      <c r="BE1162" t="s">
        <v>6198</v>
      </c>
      <c r="BF1162" t="s">
        <v>6199</v>
      </c>
      <c r="BG1162" t="s">
        <v>6343</v>
      </c>
      <c r="BH1162" t="s">
        <v>5764</v>
      </c>
      <c r="BI1162" t="s">
        <v>195</v>
      </c>
      <c r="BJ1162" t="s">
        <v>195</v>
      </c>
      <c r="BK1162" t="s">
        <v>3773</v>
      </c>
      <c r="BL1162" t="s">
        <v>5049</v>
      </c>
      <c r="BM1162" t="s">
        <v>4949</v>
      </c>
      <c r="BN1162" t="s">
        <v>7</v>
      </c>
      <c r="BO1162" t="s">
        <v>4950</v>
      </c>
      <c r="BP1162" s="440" t="str">
        <f t="shared" si="18"/>
        <v>DL.2375.AFA.001.051.E.521211</v>
      </c>
    </row>
    <row r="1163" spans="1:68">
      <c r="A1163" t="s">
        <v>4935</v>
      </c>
      <c r="B1163" t="s">
        <v>4936</v>
      </c>
      <c r="C1163" t="s">
        <v>4937</v>
      </c>
      <c r="D1163" t="s">
        <v>3770</v>
      </c>
      <c r="E1163" t="s">
        <v>194</v>
      </c>
      <c r="F1163" t="s">
        <v>3772</v>
      </c>
      <c r="G1163" t="s">
        <v>3</v>
      </c>
      <c r="H1163" t="s">
        <v>4938</v>
      </c>
      <c r="I1163">
        <v>4</v>
      </c>
      <c r="J1163" t="s">
        <v>501</v>
      </c>
      <c r="K1163">
        <v>4</v>
      </c>
      <c r="L1163" t="s">
        <v>502</v>
      </c>
      <c r="M1163" t="s">
        <v>516</v>
      </c>
      <c r="N1163" t="s">
        <v>26</v>
      </c>
      <c r="O1163" t="s">
        <v>503</v>
      </c>
      <c r="P1163" t="s">
        <v>8</v>
      </c>
      <c r="Q1163" t="s">
        <v>4570</v>
      </c>
      <c r="R1163" t="s">
        <v>4940</v>
      </c>
      <c r="S1163" t="s">
        <v>195</v>
      </c>
      <c r="T1163" t="s">
        <v>4570</v>
      </c>
      <c r="U1163" t="s">
        <v>4570</v>
      </c>
      <c r="V1163" t="s">
        <v>4951</v>
      </c>
      <c r="W1163" t="s">
        <v>4496</v>
      </c>
      <c r="X1163" t="s">
        <v>6452</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4943</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6196</v>
      </c>
      <c r="BD1163" t="s">
        <v>6197</v>
      </c>
      <c r="BE1163" t="s">
        <v>6198</v>
      </c>
      <c r="BF1163" t="s">
        <v>6199</v>
      </c>
      <c r="BG1163" t="s">
        <v>6343</v>
      </c>
      <c r="BH1163" t="s">
        <v>5764</v>
      </c>
      <c r="BI1163" t="s">
        <v>195</v>
      </c>
      <c r="BJ1163" t="s">
        <v>195</v>
      </c>
      <c r="BK1163" t="s">
        <v>3773</v>
      </c>
      <c r="BL1163" t="s">
        <v>5450</v>
      </c>
      <c r="BM1163" t="s">
        <v>4949</v>
      </c>
      <c r="BN1163" t="s">
        <v>7</v>
      </c>
      <c r="BO1163" t="s">
        <v>4950</v>
      </c>
      <c r="BP1163" s="440" t="str">
        <f t="shared" si="18"/>
        <v>DL.2375.AFA.001.051.E.521211</v>
      </c>
    </row>
    <row r="1164" spans="1:68">
      <c r="A1164" t="s">
        <v>4935</v>
      </c>
      <c r="B1164" t="s">
        <v>4936</v>
      </c>
      <c r="C1164" t="s">
        <v>4937</v>
      </c>
      <c r="D1164" t="s">
        <v>3770</v>
      </c>
      <c r="E1164" t="s">
        <v>194</v>
      </c>
      <c r="F1164" t="s">
        <v>3772</v>
      </c>
      <c r="G1164" t="s">
        <v>3</v>
      </c>
      <c r="H1164" t="s">
        <v>4938</v>
      </c>
      <c r="I1164">
        <v>4</v>
      </c>
      <c r="J1164" t="s">
        <v>501</v>
      </c>
      <c r="K1164">
        <v>4</v>
      </c>
      <c r="L1164" t="s">
        <v>502</v>
      </c>
      <c r="M1164" t="s">
        <v>516</v>
      </c>
      <c r="N1164" t="s">
        <v>26</v>
      </c>
      <c r="O1164" t="s">
        <v>503</v>
      </c>
      <c r="P1164" t="s">
        <v>8</v>
      </c>
      <c r="Q1164" t="s">
        <v>4570</v>
      </c>
      <c r="R1164" t="s">
        <v>4940</v>
      </c>
      <c r="S1164" t="s">
        <v>195</v>
      </c>
      <c r="T1164" t="s">
        <v>4570</v>
      </c>
      <c r="U1164" t="s">
        <v>4570</v>
      </c>
      <c r="V1164" t="s">
        <v>5001</v>
      </c>
      <c r="W1164" t="s">
        <v>4951</v>
      </c>
      <c r="X1164" t="s">
        <v>6453</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4943</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6196</v>
      </c>
      <c r="BD1164" t="s">
        <v>6197</v>
      </c>
      <c r="BE1164" t="s">
        <v>6198</v>
      </c>
      <c r="BF1164" t="s">
        <v>6199</v>
      </c>
      <c r="BG1164" t="s">
        <v>6343</v>
      </c>
      <c r="BH1164" t="s">
        <v>5764</v>
      </c>
      <c r="BI1164" t="s">
        <v>195</v>
      </c>
      <c r="BJ1164" t="s">
        <v>195</v>
      </c>
      <c r="BK1164" t="s">
        <v>3773</v>
      </c>
      <c r="BL1164" t="s">
        <v>5107</v>
      </c>
      <c r="BM1164" t="s">
        <v>4949</v>
      </c>
      <c r="BN1164" t="s">
        <v>7</v>
      </c>
      <c r="BO1164" t="s">
        <v>4950</v>
      </c>
      <c r="BP1164" s="440" t="str">
        <f t="shared" si="18"/>
        <v>DL.2375.AFA.001.051.E.521211</v>
      </c>
    </row>
    <row r="1165" spans="1:68">
      <c r="A1165" t="s">
        <v>4935</v>
      </c>
      <c r="B1165" t="s">
        <v>4936</v>
      </c>
      <c r="C1165" t="s">
        <v>4937</v>
      </c>
      <c r="D1165" t="s">
        <v>3770</v>
      </c>
      <c r="E1165" t="s">
        <v>194</v>
      </c>
      <c r="F1165" t="s">
        <v>3772</v>
      </c>
      <c r="G1165" t="s">
        <v>3</v>
      </c>
      <c r="H1165" t="s">
        <v>4938</v>
      </c>
      <c r="I1165">
        <v>4</v>
      </c>
      <c r="J1165" t="s">
        <v>501</v>
      </c>
      <c r="K1165">
        <v>4</v>
      </c>
      <c r="L1165" t="s">
        <v>502</v>
      </c>
      <c r="M1165" t="s">
        <v>516</v>
      </c>
      <c r="N1165" t="s">
        <v>26</v>
      </c>
      <c r="O1165" t="s">
        <v>503</v>
      </c>
      <c r="P1165" t="s">
        <v>8</v>
      </c>
      <c r="Q1165" t="s">
        <v>4570</v>
      </c>
      <c r="R1165" t="s">
        <v>4940</v>
      </c>
      <c r="S1165" t="s">
        <v>195</v>
      </c>
      <c r="T1165" t="s">
        <v>4570</v>
      </c>
      <c r="U1165" t="s">
        <v>4570</v>
      </c>
      <c r="V1165" t="s">
        <v>5092</v>
      </c>
      <c r="W1165" t="s">
        <v>5001</v>
      </c>
      <c r="X1165" t="s">
        <v>6454</v>
      </c>
      <c r="Y1165" t="s">
        <v>5761</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4943</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6196</v>
      </c>
      <c r="BD1165" t="s">
        <v>6197</v>
      </c>
      <c r="BE1165" t="s">
        <v>6198</v>
      </c>
      <c r="BF1165" t="s">
        <v>6199</v>
      </c>
      <c r="BG1165" t="s">
        <v>6343</v>
      </c>
      <c r="BH1165" t="s">
        <v>5764</v>
      </c>
      <c r="BI1165" t="s">
        <v>195</v>
      </c>
      <c r="BJ1165" t="s">
        <v>195</v>
      </c>
      <c r="BK1165" t="s">
        <v>3773</v>
      </c>
      <c r="BL1165" t="s">
        <v>6455</v>
      </c>
      <c r="BM1165" t="s">
        <v>4949</v>
      </c>
      <c r="BN1165" t="s">
        <v>7</v>
      </c>
      <c r="BO1165" t="s">
        <v>4950</v>
      </c>
      <c r="BP1165" s="440" t="str">
        <f t="shared" si="18"/>
        <v>DL.2375.AFA.001.051.E.521211</v>
      </c>
    </row>
    <row r="1166" spans="1:68">
      <c r="A1166" t="s">
        <v>5010</v>
      </c>
      <c r="B1166" t="s">
        <v>4936</v>
      </c>
      <c r="C1166" t="s">
        <v>4937</v>
      </c>
      <c r="D1166" t="s">
        <v>3770</v>
      </c>
      <c r="E1166" t="s">
        <v>194</v>
      </c>
      <c r="F1166" t="s">
        <v>3772</v>
      </c>
      <c r="G1166" t="s">
        <v>3</v>
      </c>
      <c r="H1166" t="s">
        <v>4938</v>
      </c>
      <c r="I1166">
        <v>4</v>
      </c>
      <c r="J1166" t="s">
        <v>501</v>
      </c>
      <c r="K1166">
        <v>4</v>
      </c>
      <c r="L1166" t="s">
        <v>502</v>
      </c>
      <c r="M1166" t="s">
        <v>516</v>
      </c>
      <c r="N1166" t="s">
        <v>26</v>
      </c>
      <c r="O1166" t="s">
        <v>503</v>
      </c>
      <c r="P1166" t="s">
        <v>8</v>
      </c>
      <c r="Q1166" t="s">
        <v>4570</v>
      </c>
      <c r="R1166" t="s">
        <v>4940</v>
      </c>
      <c r="S1166" t="s">
        <v>195</v>
      </c>
      <c r="T1166" t="s">
        <v>4570</v>
      </c>
      <c r="U1166" t="s">
        <v>4570</v>
      </c>
      <c r="V1166" t="s">
        <v>4496</v>
      </c>
      <c r="W1166" t="s">
        <v>4570</v>
      </c>
      <c r="X1166" t="s">
        <v>6451</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5011</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6196</v>
      </c>
      <c r="BD1166" t="s">
        <v>6197</v>
      </c>
      <c r="BE1166" t="s">
        <v>6198</v>
      </c>
      <c r="BF1166" t="s">
        <v>6199</v>
      </c>
      <c r="BG1166" t="s">
        <v>6343</v>
      </c>
      <c r="BH1166" t="s">
        <v>5764</v>
      </c>
      <c r="BI1166" t="s">
        <v>195</v>
      </c>
      <c r="BJ1166" t="s">
        <v>195</v>
      </c>
      <c r="BK1166" t="s">
        <v>3773</v>
      </c>
      <c r="BL1166" t="s">
        <v>5049</v>
      </c>
      <c r="BM1166" t="s">
        <v>4949</v>
      </c>
      <c r="BN1166" t="s">
        <v>7</v>
      </c>
      <c r="BO1166" t="s">
        <v>4950</v>
      </c>
      <c r="BP1166" s="440" t="str">
        <f t="shared" si="18"/>
        <v>DL.2375.AFA.001.051.E.521211</v>
      </c>
    </row>
    <row r="1167" spans="1:68">
      <c r="A1167" t="s">
        <v>5010</v>
      </c>
      <c r="B1167" t="s">
        <v>4936</v>
      </c>
      <c r="C1167" t="s">
        <v>4937</v>
      </c>
      <c r="D1167" t="s">
        <v>3770</v>
      </c>
      <c r="E1167" t="s">
        <v>194</v>
      </c>
      <c r="F1167" t="s">
        <v>3772</v>
      </c>
      <c r="G1167" t="s">
        <v>3</v>
      </c>
      <c r="H1167" t="s">
        <v>4938</v>
      </c>
      <c r="I1167">
        <v>4</v>
      </c>
      <c r="J1167" t="s">
        <v>501</v>
      </c>
      <c r="K1167">
        <v>4</v>
      </c>
      <c r="L1167" t="s">
        <v>502</v>
      </c>
      <c r="M1167" t="s">
        <v>516</v>
      </c>
      <c r="N1167" t="s">
        <v>26</v>
      </c>
      <c r="O1167" t="s">
        <v>503</v>
      </c>
      <c r="P1167" t="s">
        <v>8</v>
      </c>
      <c r="Q1167" t="s">
        <v>4570</v>
      </c>
      <c r="R1167" t="s">
        <v>4940</v>
      </c>
      <c r="S1167" t="s">
        <v>195</v>
      </c>
      <c r="T1167" t="s">
        <v>4570</v>
      </c>
      <c r="U1167" t="s">
        <v>4570</v>
      </c>
      <c r="V1167" t="s">
        <v>4951</v>
      </c>
      <c r="W1167" t="s">
        <v>4496</v>
      </c>
      <c r="X1167" t="s">
        <v>6452</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5011</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6196</v>
      </c>
      <c r="BD1167" t="s">
        <v>6197</v>
      </c>
      <c r="BE1167" t="s">
        <v>6198</v>
      </c>
      <c r="BF1167" t="s">
        <v>6199</v>
      </c>
      <c r="BG1167" t="s">
        <v>6343</v>
      </c>
      <c r="BH1167" t="s">
        <v>5764</v>
      </c>
      <c r="BI1167" t="s">
        <v>195</v>
      </c>
      <c r="BJ1167" t="s">
        <v>195</v>
      </c>
      <c r="BK1167" t="s">
        <v>3773</v>
      </c>
      <c r="BL1167" t="s">
        <v>5450</v>
      </c>
      <c r="BM1167" t="s">
        <v>4949</v>
      </c>
      <c r="BN1167" t="s">
        <v>7</v>
      </c>
      <c r="BO1167" t="s">
        <v>4950</v>
      </c>
      <c r="BP1167" s="440" t="str">
        <f t="shared" si="18"/>
        <v>DL.2375.AFA.001.051.E.521211</v>
      </c>
    </row>
    <row r="1168" spans="1:68">
      <c r="A1168" t="s">
        <v>5010</v>
      </c>
      <c r="B1168" t="s">
        <v>4936</v>
      </c>
      <c r="C1168" t="s">
        <v>4937</v>
      </c>
      <c r="D1168" t="s">
        <v>3770</v>
      </c>
      <c r="E1168" t="s">
        <v>194</v>
      </c>
      <c r="F1168" t="s">
        <v>3772</v>
      </c>
      <c r="G1168" t="s">
        <v>3</v>
      </c>
      <c r="H1168" t="s">
        <v>4938</v>
      </c>
      <c r="I1168">
        <v>4</v>
      </c>
      <c r="J1168" t="s">
        <v>501</v>
      </c>
      <c r="K1168">
        <v>4</v>
      </c>
      <c r="L1168" t="s">
        <v>502</v>
      </c>
      <c r="M1168" t="s">
        <v>516</v>
      </c>
      <c r="N1168" t="s">
        <v>26</v>
      </c>
      <c r="O1168" t="s">
        <v>503</v>
      </c>
      <c r="P1168" t="s">
        <v>8</v>
      </c>
      <c r="Q1168" t="s">
        <v>4570</v>
      </c>
      <c r="R1168" t="s">
        <v>4940</v>
      </c>
      <c r="S1168" t="s">
        <v>195</v>
      </c>
      <c r="T1168" t="s">
        <v>4570</v>
      </c>
      <c r="U1168" t="s">
        <v>4570</v>
      </c>
      <c r="V1168" t="s">
        <v>5001</v>
      </c>
      <c r="W1168" t="s">
        <v>4951</v>
      </c>
      <c r="X1168" t="s">
        <v>6453</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5011</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6196</v>
      </c>
      <c r="BD1168" t="s">
        <v>6197</v>
      </c>
      <c r="BE1168" t="s">
        <v>6198</v>
      </c>
      <c r="BF1168" t="s">
        <v>6199</v>
      </c>
      <c r="BG1168" t="s">
        <v>6343</v>
      </c>
      <c r="BH1168" t="s">
        <v>5764</v>
      </c>
      <c r="BI1168" t="s">
        <v>195</v>
      </c>
      <c r="BJ1168" t="s">
        <v>195</v>
      </c>
      <c r="BK1168" t="s">
        <v>3773</v>
      </c>
      <c r="BL1168" t="s">
        <v>5107</v>
      </c>
      <c r="BM1168" t="s">
        <v>4949</v>
      </c>
      <c r="BN1168" t="s">
        <v>7</v>
      </c>
      <c r="BO1168" t="s">
        <v>4950</v>
      </c>
      <c r="BP1168" s="440" t="str">
        <f t="shared" si="18"/>
        <v>DL.2375.AFA.001.051.E.521211</v>
      </c>
    </row>
    <row r="1169" spans="1:68">
      <c r="A1169" t="s">
        <v>5010</v>
      </c>
      <c r="B1169" t="s">
        <v>4936</v>
      </c>
      <c r="C1169" t="s">
        <v>4937</v>
      </c>
      <c r="D1169" t="s">
        <v>3770</v>
      </c>
      <c r="E1169" t="s">
        <v>194</v>
      </c>
      <c r="F1169" t="s">
        <v>3772</v>
      </c>
      <c r="G1169" t="s">
        <v>3</v>
      </c>
      <c r="H1169" t="s">
        <v>4938</v>
      </c>
      <c r="I1169">
        <v>4</v>
      </c>
      <c r="J1169" t="s">
        <v>501</v>
      </c>
      <c r="K1169">
        <v>4</v>
      </c>
      <c r="L1169" t="s">
        <v>502</v>
      </c>
      <c r="M1169" t="s">
        <v>516</v>
      </c>
      <c r="N1169" t="s">
        <v>26</v>
      </c>
      <c r="O1169" t="s">
        <v>503</v>
      </c>
      <c r="P1169" t="s">
        <v>8</v>
      </c>
      <c r="Q1169" t="s">
        <v>4570</v>
      </c>
      <c r="R1169" t="s">
        <v>4940</v>
      </c>
      <c r="S1169" t="s">
        <v>195</v>
      </c>
      <c r="T1169" t="s">
        <v>4570</v>
      </c>
      <c r="U1169" t="s">
        <v>4570</v>
      </c>
      <c r="V1169" t="s">
        <v>5092</v>
      </c>
      <c r="W1169" t="s">
        <v>5001</v>
      </c>
      <c r="X1169" t="s">
        <v>6454</v>
      </c>
      <c r="Y1169" t="s">
        <v>5761</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5011</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6196</v>
      </c>
      <c r="BD1169" t="s">
        <v>6197</v>
      </c>
      <c r="BE1169" t="s">
        <v>6198</v>
      </c>
      <c r="BF1169" t="s">
        <v>6199</v>
      </c>
      <c r="BG1169" t="s">
        <v>6343</v>
      </c>
      <c r="BH1169" t="s">
        <v>5764</v>
      </c>
      <c r="BI1169" t="s">
        <v>195</v>
      </c>
      <c r="BJ1169" t="s">
        <v>195</v>
      </c>
      <c r="BK1169" t="s">
        <v>3773</v>
      </c>
      <c r="BL1169" t="s">
        <v>6455</v>
      </c>
      <c r="BM1169" t="s">
        <v>4949</v>
      </c>
      <c r="BN1169" t="s">
        <v>7</v>
      </c>
      <c r="BO1169" t="s">
        <v>4950</v>
      </c>
      <c r="BP1169" s="440" t="str">
        <f t="shared" si="18"/>
        <v>DL.2375.AFA.001.051.E.521211</v>
      </c>
    </row>
    <row r="1170" spans="1:68">
      <c r="A1170" t="s">
        <v>4935</v>
      </c>
      <c r="B1170" t="s">
        <v>4936</v>
      </c>
      <c r="C1170" t="s">
        <v>4937</v>
      </c>
      <c r="D1170" t="s">
        <v>3770</v>
      </c>
      <c r="E1170" t="s">
        <v>194</v>
      </c>
      <c r="F1170" t="s">
        <v>3772</v>
      </c>
      <c r="G1170" t="s">
        <v>3</v>
      </c>
      <c r="H1170" t="s">
        <v>4938</v>
      </c>
      <c r="I1170">
        <v>4</v>
      </c>
      <c r="J1170" t="s">
        <v>501</v>
      </c>
      <c r="K1170">
        <v>4</v>
      </c>
      <c r="L1170" t="s">
        <v>502</v>
      </c>
      <c r="M1170" t="s">
        <v>566</v>
      </c>
      <c r="N1170" t="s">
        <v>640</v>
      </c>
      <c r="O1170" t="s">
        <v>503</v>
      </c>
      <c r="P1170" t="s">
        <v>8</v>
      </c>
      <c r="Q1170" t="s">
        <v>4570</v>
      </c>
      <c r="R1170" t="s">
        <v>4940</v>
      </c>
      <c r="S1170" t="s">
        <v>195</v>
      </c>
      <c r="T1170" t="s">
        <v>4570</v>
      </c>
      <c r="U1170" t="s">
        <v>4570</v>
      </c>
      <c r="V1170" t="s">
        <v>4496</v>
      </c>
      <c r="W1170" t="s">
        <v>4570</v>
      </c>
      <c r="X1170" t="s">
        <v>6456</v>
      </c>
      <c r="Y1170" t="s">
        <v>5761</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4943</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6196</v>
      </c>
      <c r="BD1170" t="s">
        <v>6197</v>
      </c>
      <c r="BE1170" t="s">
        <v>6198</v>
      </c>
      <c r="BF1170" t="s">
        <v>6199</v>
      </c>
      <c r="BG1170" t="s">
        <v>6347</v>
      </c>
      <c r="BH1170" t="s">
        <v>5764</v>
      </c>
      <c r="BI1170" t="s">
        <v>195</v>
      </c>
      <c r="BJ1170" t="s">
        <v>195</v>
      </c>
      <c r="BK1170" t="s">
        <v>3773</v>
      </c>
      <c r="BL1170" t="s">
        <v>5765</v>
      </c>
      <c r="BM1170" t="s">
        <v>4949</v>
      </c>
      <c r="BN1170" t="s">
        <v>7</v>
      </c>
      <c r="BO1170" t="s">
        <v>4950</v>
      </c>
      <c r="BP1170" s="440" t="str">
        <f t="shared" si="18"/>
        <v>DL.2375.AFA.001.051.F.521211</v>
      </c>
    </row>
    <row r="1171" spans="1:68">
      <c r="A1171" t="s">
        <v>4935</v>
      </c>
      <c r="B1171" t="s">
        <v>4936</v>
      </c>
      <c r="C1171" t="s">
        <v>4937</v>
      </c>
      <c r="D1171" t="s">
        <v>3770</v>
      </c>
      <c r="E1171" t="s">
        <v>194</v>
      </c>
      <c r="F1171" t="s">
        <v>3772</v>
      </c>
      <c r="G1171" t="s">
        <v>3</v>
      </c>
      <c r="H1171" t="s">
        <v>4938</v>
      </c>
      <c r="I1171">
        <v>4</v>
      </c>
      <c r="J1171" t="s">
        <v>501</v>
      </c>
      <c r="K1171">
        <v>4</v>
      </c>
      <c r="L1171" t="s">
        <v>502</v>
      </c>
      <c r="M1171" t="s">
        <v>566</v>
      </c>
      <c r="N1171" t="s">
        <v>640</v>
      </c>
      <c r="O1171" t="s">
        <v>503</v>
      </c>
      <c r="P1171" t="s">
        <v>8</v>
      </c>
      <c r="Q1171" t="s">
        <v>4570</v>
      </c>
      <c r="R1171" t="s">
        <v>4940</v>
      </c>
      <c r="S1171" t="s">
        <v>195</v>
      </c>
      <c r="T1171" t="s">
        <v>4570</v>
      </c>
      <c r="U1171" t="s">
        <v>4570</v>
      </c>
      <c r="V1171" t="s">
        <v>4951</v>
      </c>
      <c r="W1171" t="s">
        <v>4496</v>
      </c>
      <c r="X1171" t="s">
        <v>6457</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4943</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6196</v>
      </c>
      <c r="BD1171" t="s">
        <v>6197</v>
      </c>
      <c r="BE1171" t="s">
        <v>6198</v>
      </c>
      <c r="BF1171" t="s">
        <v>6199</v>
      </c>
      <c r="BG1171" t="s">
        <v>6347</v>
      </c>
      <c r="BH1171" t="s">
        <v>5764</v>
      </c>
      <c r="BI1171" t="s">
        <v>195</v>
      </c>
      <c r="BJ1171" t="s">
        <v>195</v>
      </c>
      <c r="BK1171" t="s">
        <v>3773</v>
      </c>
      <c r="BL1171" t="s">
        <v>5113</v>
      </c>
      <c r="BM1171" t="s">
        <v>4949</v>
      </c>
      <c r="BN1171" t="s">
        <v>7</v>
      </c>
      <c r="BO1171" t="s">
        <v>4950</v>
      </c>
      <c r="BP1171" s="440" t="str">
        <f t="shared" si="18"/>
        <v>DL.2375.AFA.001.051.F.521211</v>
      </c>
    </row>
    <row r="1172" spans="1:68">
      <c r="A1172" t="s">
        <v>4935</v>
      </c>
      <c r="B1172" t="s">
        <v>4936</v>
      </c>
      <c r="C1172" t="s">
        <v>4937</v>
      </c>
      <c r="D1172" t="s">
        <v>3770</v>
      </c>
      <c r="E1172" t="s">
        <v>194</v>
      </c>
      <c r="F1172" t="s">
        <v>3772</v>
      </c>
      <c r="G1172" t="s">
        <v>3</v>
      </c>
      <c r="H1172" t="s">
        <v>4938</v>
      </c>
      <c r="I1172">
        <v>4</v>
      </c>
      <c r="J1172" t="s">
        <v>501</v>
      </c>
      <c r="K1172">
        <v>4</v>
      </c>
      <c r="L1172" t="s">
        <v>502</v>
      </c>
      <c r="M1172" t="s">
        <v>566</v>
      </c>
      <c r="N1172" t="s">
        <v>640</v>
      </c>
      <c r="O1172" t="s">
        <v>503</v>
      </c>
      <c r="P1172" t="s">
        <v>8</v>
      </c>
      <c r="Q1172" t="s">
        <v>4570</v>
      </c>
      <c r="R1172" t="s">
        <v>4940</v>
      </c>
      <c r="S1172" t="s">
        <v>195</v>
      </c>
      <c r="T1172" t="s">
        <v>4570</v>
      </c>
      <c r="U1172" t="s">
        <v>4570</v>
      </c>
      <c r="V1172" t="s">
        <v>5001</v>
      </c>
      <c r="W1172" t="s">
        <v>4951</v>
      </c>
      <c r="X1172" t="s">
        <v>6458</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4943</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6196</v>
      </c>
      <c r="BD1172" t="s">
        <v>6197</v>
      </c>
      <c r="BE1172" t="s">
        <v>6198</v>
      </c>
      <c r="BF1172" t="s">
        <v>6199</v>
      </c>
      <c r="BG1172" t="s">
        <v>6347</v>
      </c>
      <c r="BH1172" t="s">
        <v>5764</v>
      </c>
      <c r="BI1172" t="s">
        <v>195</v>
      </c>
      <c r="BJ1172" t="s">
        <v>195</v>
      </c>
      <c r="BK1172" t="s">
        <v>3773</v>
      </c>
      <c r="BL1172" t="s">
        <v>5053</v>
      </c>
      <c r="BM1172" t="s">
        <v>4949</v>
      </c>
      <c r="BN1172" t="s">
        <v>7</v>
      </c>
      <c r="BO1172" t="s">
        <v>4950</v>
      </c>
      <c r="BP1172" s="440" t="str">
        <f t="shared" si="18"/>
        <v>DL.2375.AFA.001.051.F.521211</v>
      </c>
    </row>
    <row r="1173" spans="1:68">
      <c r="A1173" t="s">
        <v>4935</v>
      </c>
      <c r="B1173" t="s">
        <v>4936</v>
      </c>
      <c r="C1173" t="s">
        <v>4937</v>
      </c>
      <c r="D1173" t="s">
        <v>3770</v>
      </c>
      <c r="E1173" t="s">
        <v>194</v>
      </c>
      <c r="F1173" t="s">
        <v>3772</v>
      </c>
      <c r="G1173" t="s">
        <v>3</v>
      </c>
      <c r="H1173" t="s">
        <v>4938</v>
      </c>
      <c r="I1173">
        <v>4</v>
      </c>
      <c r="J1173" t="s">
        <v>501</v>
      </c>
      <c r="K1173">
        <v>4</v>
      </c>
      <c r="L1173" t="s">
        <v>502</v>
      </c>
      <c r="M1173" t="s">
        <v>566</v>
      </c>
      <c r="N1173" t="s">
        <v>640</v>
      </c>
      <c r="O1173" t="s">
        <v>503</v>
      </c>
      <c r="P1173" t="s">
        <v>8</v>
      </c>
      <c r="Q1173" t="s">
        <v>4570</v>
      </c>
      <c r="R1173" t="s">
        <v>4940</v>
      </c>
      <c r="S1173" t="s">
        <v>195</v>
      </c>
      <c r="T1173" t="s">
        <v>4570</v>
      </c>
      <c r="U1173" t="s">
        <v>4570</v>
      </c>
      <c r="V1173" t="s">
        <v>5092</v>
      </c>
      <c r="W1173" t="s">
        <v>5001</v>
      </c>
      <c r="X1173" t="s">
        <v>3774</v>
      </c>
      <c r="Y1173" t="s">
        <v>6459</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4943</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6196</v>
      </c>
      <c r="BD1173" t="s">
        <v>6197</v>
      </c>
      <c r="BE1173" t="s">
        <v>6198</v>
      </c>
      <c r="BF1173" t="s">
        <v>6199</v>
      </c>
      <c r="BG1173" t="s">
        <v>6347</v>
      </c>
      <c r="BH1173" t="s">
        <v>5764</v>
      </c>
      <c r="BI1173" t="s">
        <v>195</v>
      </c>
      <c r="BJ1173" t="s">
        <v>195</v>
      </c>
      <c r="BK1173" t="s">
        <v>3773</v>
      </c>
      <c r="BL1173" t="s">
        <v>6460</v>
      </c>
      <c r="BM1173" t="s">
        <v>4949</v>
      </c>
      <c r="BN1173" t="s">
        <v>7</v>
      </c>
      <c r="BO1173" t="s">
        <v>4950</v>
      </c>
      <c r="BP1173" s="440" t="str">
        <f t="shared" si="18"/>
        <v>DL.2375.AFA.001.051.F.521211</v>
      </c>
    </row>
    <row r="1174" spans="1:68">
      <c r="A1174" t="s">
        <v>5010</v>
      </c>
      <c r="B1174" t="s">
        <v>4936</v>
      </c>
      <c r="C1174" t="s">
        <v>4937</v>
      </c>
      <c r="D1174" t="s">
        <v>3770</v>
      </c>
      <c r="E1174" t="s">
        <v>194</v>
      </c>
      <c r="F1174" t="s">
        <v>3772</v>
      </c>
      <c r="G1174" t="s">
        <v>3</v>
      </c>
      <c r="H1174" t="s">
        <v>4938</v>
      </c>
      <c r="I1174">
        <v>4</v>
      </c>
      <c r="J1174" t="s">
        <v>501</v>
      </c>
      <c r="K1174">
        <v>4</v>
      </c>
      <c r="L1174" t="s">
        <v>502</v>
      </c>
      <c r="M1174" t="s">
        <v>566</v>
      </c>
      <c r="N1174" t="s">
        <v>640</v>
      </c>
      <c r="O1174" t="s">
        <v>503</v>
      </c>
      <c r="P1174" t="s">
        <v>8</v>
      </c>
      <c r="Q1174" t="s">
        <v>4570</v>
      </c>
      <c r="R1174" t="s">
        <v>4940</v>
      </c>
      <c r="S1174" t="s">
        <v>195</v>
      </c>
      <c r="T1174" t="s">
        <v>4570</v>
      </c>
      <c r="U1174" t="s">
        <v>4570</v>
      </c>
      <c r="V1174" t="s">
        <v>4496</v>
      </c>
      <c r="W1174" t="s">
        <v>4570</v>
      </c>
      <c r="X1174" t="s">
        <v>6456</v>
      </c>
      <c r="Y1174" t="s">
        <v>5761</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5011</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6196</v>
      </c>
      <c r="BD1174" t="s">
        <v>6197</v>
      </c>
      <c r="BE1174" t="s">
        <v>6198</v>
      </c>
      <c r="BF1174" t="s">
        <v>6199</v>
      </c>
      <c r="BG1174" t="s">
        <v>6347</v>
      </c>
      <c r="BH1174" t="s">
        <v>5764</v>
      </c>
      <c r="BI1174" t="s">
        <v>195</v>
      </c>
      <c r="BJ1174" t="s">
        <v>195</v>
      </c>
      <c r="BK1174" t="s">
        <v>3773</v>
      </c>
      <c r="BL1174" t="s">
        <v>5765</v>
      </c>
      <c r="BM1174" t="s">
        <v>4949</v>
      </c>
      <c r="BN1174" t="s">
        <v>7</v>
      </c>
      <c r="BO1174" t="s">
        <v>4950</v>
      </c>
      <c r="BP1174" s="440" t="str">
        <f t="shared" si="18"/>
        <v>DL.2375.AFA.001.051.F.521211</v>
      </c>
    </row>
    <row r="1175" spans="1:68">
      <c r="A1175" t="s">
        <v>5010</v>
      </c>
      <c r="B1175" t="s">
        <v>4936</v>
      </c>
      <c r="C1175" t="s">
        <v>4937</v>
      </c>
      <c r="D1175" t="s">
        <v>3770</v>
      </c>
      <c r="E1175" t="s">
        <v>194</v>
      </c>
      <c r="F1175" t="s">
        <v>3772</v>
      </c>
      <c r="G1175" t="s">
        <v>3</v>
      </c>
      <c r="H1175" t="s">
        <v>4938</v>
      </c>
      <c r="I1175">
        <v>4</v>
      </c>
      <c r="J1175" t="s">
        <v>501</v>
      </c>
      <c r="K1175">
        <v>4</v>
      </c>
      <c r="L1175" t="s">
        <v>502</v>
      </c>
      <c r="M1175" t="s">
        <v>566</v>
      </c>
      <c r="N1175" t="s">
        <v>640</v>
      </c>
      <c r="O1175" t="s">
        <v>503</v>
      </c>
      <c r="P1175" t="s">
        <v>8</v>
      </c>
      <c r="Q1175" t="s">
        <v>4570</v>
      </c>
      <c r="R1175" t="s">
        <v>4940</v>
      </c>
      <c r="S1175" t="s">
        <v>195</v>
      </c>
      <c r="T1175" t="s">
        <v>4570</v>
      </c>
      <c r="U1175" t="s">
        <v>4570</v>
      </c>
      <c r="V1175" t="s">
        <v>4951</v>
      </c>
      <c r="W1175" t="s">
        <v>4496</v>
      </c>
      <c r="X1175" t="s">
        <v>6457</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5011</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6196</v>
      </c>
      <c r="BD1175" t="s">
        <v>6197</v>
      </c>
      <c r="BE1175" t="s">
        <v>6198</v>
      </c>
      <c r="BF1175" t="s">
        <v>6199</v>
      </c>
      <c r="BG1175" t="s">
        <v>6347</v>
      </c>
      <c r="BH1175" t="s">
        <v>5764</v>
      </c>
      <c r="BI1175" t="s">
        <v>195</v>
      </c>
      <c r="BJ1175" t="s">
        <v>195</v>
      </c>
      <c r="BK1175" t="s">
        <v>3773</v>
      </c>
      <c r="BL1175" t="s">
        <v>5113</v>
      </c>
      <c r="BM1175" t="s">
        <v>4949</v>
      </c>
      <c r="BN1175" t="s">
        <v>7</v>
      </c>
      <c r="BO1175" t="s">
        <v>4950</v>
      </c>
      <c r="BP1175" s="440" t="str">
        <f t="shared" si="18"/>
        <v>DL.2375.AFA.001.051.F.521211</v>
      </c>
    </row>
    <row r="1176" spans="1:68">
      <c r="A1176" t="s">
        <v>5010</v>
      </c>
      <c r="B1176" t="s">
        <v>4936</v>
      </c>
      <c r="C1176" t="s">
        <v>4937</v>
      </c>
      <c r="D1176" t="s">
        <v>3770</v>
      </c>
      <c r="E1176" t="s">
        <v>194</v>
      </c>
      <c r="F1176" t="s">
        <v>3772</v>
      </c>
      <c r="G1176" t="s">
        <v>3</v>
      </c>
      <c r="H1176" t="s">
        <v>4938</v>
      </c>
      <c r="I1176">
        <v>4</v>
      </c>
      <c r="J1176" t="s">
        <v>501</v>
      </c>
      <c r="K1176">
        <v>4</v>
      </c>
      <c r="L1176" t="s">
        <v>502</v>
      </c>
      <c r="M1176" t="s">
        <v>566</v>
      </c>
      <c r="N1176" t="s">
        <v>640</v>
      </c>
      <c r="O1176" t="s">
        <v>503</v>
      </c>
      <c r="P1176" t="s">
        <v>8</v>
      </c>
      <c r="Q1176" t="s">
        <v>4570</v>
      </c>
      <c r="R1176" t="s">
        <v>4940</v>
      </c>
      <c r="S1176" t="s">
        <v>195</v>
      </c>
      <c r="T1176" t="s">
        <v>4570</v>
      </c>
      <c r="U1176" t="s">
        <v>4570</v>
      </c>
      <c r="V1176" t="s">
        <v>5001</v>
      </c>
      <c r="W1176" t="s">
        <v>4951</v>
      </c>
      <c r="X1176" t="s">
        <v>6458</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5011</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6196</v>
      </c>
      <c r="BD1176" t="s">
        <v>6197</v>
      </c>
      <c r="BE1176" t="s">
        <v>6198</v>
      </c>
      <c r="BF1176" t="s">
        <v>6199</v>
      </c>
      <c r="BG1176" t="s">
        <v>6347</v>
      </c>
      <c r="BH1176" t="s">
        <v>5764</v>
      </c>
      <c r="BI1176" t="s">
        <v>195</v>
      </c>
      <c r="BJ1176" t="s">
        <v>195</v>
      </c>
      <c r="BK1176" t="s">
        <v>3773</v>
      </c>
      <c r="BL1176" t="s">
        <v>5053</v>
      </c>
      <c r="BM1176" t="s">
        <v>4949</v>
      </c>
      <c r="BN1176" t="s">
        <v>7</v>
      </c>
      <c r="BO1176" t="s">
        <v>4950</v>
      </c>
      <c r="BP1176" s="440" t="str">
        <f t="shared" si="18"/>
        <v>DL.2375.AFA.001.051.F.521211</v>
      </c>
    </row>
    <row r="1177" spans="1:68">
      <c r="A1177" t="s">
        <v>5010</v>
      </c>
      <c r="B1177" t="s">
        <v>4936</v>
      </c>
      <c r="C1177" t="s">
        <v>4937</v>
      </c>
      <c r="D1177" t="s">
        <v>3770</v>
      </c>
      <c r="E1177" t="s">
        <v>194</v>
      </c>
      <c r="F1177" t="s">
        <v>3772</v>
      </c>
      <c r="G1177" t="s">
        <v>3</v>
      </c>
      <c r="H1177" t="s">
        <v>4938</v>
      </c>
      <c r="I1177">
        <v>4</v>
      </c>
      <c r="J1177" t="s">
        <v>501</v>
      </c>
      <c r="K1177">
        <v>4</v>
      </c>
      <c r="L1177" t="s">
        <v>502</v>
      </c>
      <c r="M1177" t="s">
        <v>566</v>
      </c>
      <c r="N1177" t="s">
        <v>640</v>
      </c>
      <c r="O1177" t="s">
        <v>503</v>
      </c>
      <c r="P1177" t="s">
        <v>8</v>
      </c>
      <c r="Q1177" t="s">
        <v>4570</v>
      </c>
      <c r="R1177" t="s">
        <v>4940</v>
      </c>
      <c r="S1177" t="s">
        <v>195</v>
      </c>
      <c r="T1177" t="s">
        <v>4570</v>
      </c>
      <c r="U1177" t="s">
        <v>4570</v>
      </c>
      <c r="V1177" t="s">
        <v>5092</v>
      </c>
      <c r="W1177" t="s">
        <v>5001</v>
      </c>
      <c r="X1177" t="s">
        <v>3774</v>
      </c>
      <c r="Y1177" t="s">
        <v>6459</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5011</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6196</v>
      </c>
      <c r="BD1177" t="s">
        <v>6197</v>
      </c>
      <c r="BE1177" t="s">
        <v>6198</v>
      </c>
      <c r="BF1177" t="s">
        <v>6199</v>
      </c>
      <c r="BG1177" t="s">
        <v>6347</v>
      </c>
      <c r="BH1177" t="s">
        <v>5764</v>
      </c>
      <c r="BI1177" t="s">
        <v>195</v>
      </c>
      <c r="BJ1177" t="s">
        <v>195</v>
      </c>
      <c r="BK1177" t="s">
        <v>3773</v>
      </c>
      <c r="BL1177" t="s">
        <v>6460</v>
      </c>
      <c r="BM1177" t="s">
        <v>4949</v>
      </c>
      <c r="BN1177" t="s">
        <v>7</v>
      </c>
      <c r="BO1177" t="s">
        <v>4950</v>
      </c>
      <c r="BP1177" s="440" t="str">
        <f t="shared" si="18"/>
        <v>DL.2375.AFA.001.051.F.521211</v>
      </c>
    </row>
    <row r="1178" spans="1:68">
      <c r="A1178" t="s">
        <v>4935</v>
      </c>
      <c r="B1178" t="s">
        <v>4936</v>
      </c>
      <c r="C1178" t="s">
        <v>4937</v>
      </c>
      <c r="D1178" t="s">
        <v>3770</v>
      </c>
      <c r="E1178" t="s">
        <v>194</v>
      </c>
      <c r="F1178" t="s">
        <v>3772</v>
      </c>
      <c r="G1178" t="s">
        <v>3</v>
      </c>
      <c r="H1178" t="s">
        <v>4938</v>
      </c>
      <c r="I1178">
        <v>4</v>
      </c>
      <c r="J1178" t="s">
        <v>501</v>
      </c>
      <c r="K1178">
        <v>4</v>
      </c>
      <c r="L1178" t="s">
        <v>517</v>
      </c>
      <c r="M1178" t="s">
        <v>8</v>
      </c>
      <c r="N1178" t="s">
        <v>28</v>
      </c>
      <c r="O1178" t="s">
        <v>503</v>
      </c>
      <c r="P1178" t="s">
        <v>8</v>
      </c>
      <c r="Q1178" t="s">
        <v>4570</v>
      </c>
      <c r="R1178" t="s">
        <v>4940</v>
      </c>
      <c r="S1178" t="s">
        <v>195</v>
      </c>
      <c r="T1178" t="s">
        <v>4570</v>
      </c>
      <c r="U1178" t="s">
        <v>4570</v>
      </c>
      <c r="V1178" t="s">
        <v>4496</v>
      </c>
      <c r="W1178" t="s">
        <v>4570</v>
      </c>
      <c r="X1178" t="s">
        <v>6461</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4943</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6196</v>
      </c>
      <c r="BD1178" t="s">
        <v>6197</v>
      </c>
      <c r="BE1178" t="s">
        <v>6198</v>
      </c>
      <c r="BF1178" t="s">
        <v>6204</v>
      </c>
      <c r="BG1178" t="s">
        <v>6462</v>
      </c>
      <c r="BH1178" t="s">
        <v>5764</v>
      </c>
      <c r="BI1178" t="s">
        <v>195</v>
      </c>
      <c r="BJ1178" t="s">
        <v>195</v>
      </c>
      <c r="BK1178" t="s">
        <v>3773</v>
      </c>
      <c r="BL1178" t="s">
        <v>5049</v>
      </c>
      <c r="BM1178" t="s">
        <v>4949</v>
      </c>
      <c r="BN1178" t="s">
        <v>7</v>
      </c>
      <c r="BO1178" t="s">
        <v>4950</v>
      </c>
      <c r="BP1178" s="440" t="str">
        <f t="shared" si="18"/>
        <v>DL.2375.AFA.001.052.A.521211</v>
      </c>
    </row>
    <row r="1179" spans="1:68">
      <c r="A1179" t="s">
        <v>4935</v>
      </c>
      <c r="B1179" t="s">
        <v>4936</v>
      </c>
      <c r="C1179" t="s">
        <v>4937</v>
      </c>
      <c r="D1179" t="s">
        <v>3770</v>
      </c>
      <c r="E1179" t="s">
        <v>194</v>
      </c>
      <c r="F1179" t="s">
        <v>3772</v>
      </c>
      <c r="G1179" t="s">
        <v>3</v>
      </c>
      <c r="H1179" t="s">
        <v>4938</v>
      </c>
      <c r="I1179">
        <v>4</v>
      </c>
      <c r="J1179" t="s">
        <v>501</v>
      </c>
      <c r="K1179">
        <v>4</v>
      </c>
      <c r="L1179" t="s">
        <v>517</v>
      </c>
      <c r="M1179" t="s">
        <v>8</v>
      </c>
      <c r="N1179" t="s">
        <v>28</v>
      </c>
      <c r="O1179" t="s">
        <v>503</v>
      </c>
      <c r="P1179" t="s">
        <v>8</v>
      </c>
      <c r="Q1179" t="s">
        <v>4570</v>
      </c>
      <c r="R1179" t="s">
        <v>4940</v>
      </c>
      <c r="S1179" t="s">
        <v>195</v>
      </c>
      <c r="T1179" t="s">
        <v>4570</v>
      </c>
      <c r="U1179" t="s">
        <v>4570</v>
      </c>
      <c r="V1179" t="s">
        <v>4951</v>
      </c>
      <c r="W1179" t="s">
        <v>4496</v>
      </c>
      <c r="X1179" t="s">
        <v>6463</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4943</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6196</v>
      </c>
      <c r="BD1179" t="s">
        <v>6197</v>
      </c>
      <c r="BE1179" t="s">
        <v>6198</v>
      </c>
      <c r="BF1179" t="s">
        <v>6204</v>
      </c>
      <c r="BG1179" t="s">
        <v>6462</v>
      </c>
      <c r="BH1179" t="s">
        <v>5764</v>
      </c>
      <c r="BI1179" t="s">
        <v>195</v>
      </c>
      <c r="BJ1179" t="s">
        <v>195</v>
      </c>
      <c r="BK1179" t="s">
        <v>3773</v>
      </c>
      <c r="BL1179" t="s">
        <v>5450</v>
      </c>
      <c r="BM1179" t="s">
        <v>4949</v>
      </c>
      <c r="BN1179" t="s">
        <v>7</v>
      </c>
      <c r="BO1179" t="s">
        <v>4950</v>
      </c>
      <c r="BP1179" s="440" t="str">
        <f t="shared" si="18"/>
        <v>DL.2375.AFA.001.052.A.521211</v>
      </c>
    </row>
    <row r="1180" spans="1:68">
      <c r="A1180" t="s">
        <v>4935</v>
      </c>
      <c r="B1180" t="s">
        <v>4936</v>
      </c>
      <c r="C1180" t="s">
        <v>4937</v>
      </c>
      <c r="D1180" t="s">
        <v>3770</v>
      </c>
      <c r="E1180" t="s">
        <v>194</v>
      </c>
      <c r="F1180" t="s">
        <v>3772</v>
      </c>
      <c r="G1180" t="s">
        <v>3</v>
      </c>
      <c r="H1180" t="s">
        <v>4938</v>
      </c>
      <c r="I1180">
        <v>4</v>
      </c>
      <c r="J1180" t="s">
        <v>501</v>
      </c>
      <c r="K1180">
        <v>4</v>
      </c>
      <c r="L1180" t="s">
        <v>517</v>
      </c>
      <c r="M1180" t="s">
        <v>8</v>
      </c>
      <c r="N1180" t="s">
        <v>28</v>
      </c>
      <c r="O1180" t="s">
        <v>503</v>
      </c>
      <c r="P1180" t="s">
        <v>8</v>
      </c>
      <c r="Q1180" t="s">
        <v>4570</v>
      </c>
      <c r="R1180" t="s">
        <v>4940</v>
      </c>
      <c r="S1180" t="s">
        <v>195</v>
      </c>
      <c r="T1180" t="s">
        <v>4570</v>
      </c>
      <c r="U1180" t="s">
        <v>4570</v>
      </c>
      <c r="V1180" t="s">
        <v>5001</v>
      </c>
      <c r="W1180" t="s">
        <v>4951</v>
      </c>
      <c r="X1180" t="s">
        <v>6464</v>
      </c>
      <c r="Y1180" t="s">
        <v>6465</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4943</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6196</v>
      </c>
      <c r="BD1180" t="s">
        <v>6197</v>
      </c>
      <c r="BE1180" t="s">
        <v>6198</v>
      </c>
      <c r="BF1180" t="s">
        <v>6204</v>
      </c>
      <c r="BG1180" t="s">
        <v>6462</v>
      </c>
      <c r="BH1180" t="s">
        <v>5764</v>
      </c>
      <c r="BI1180" t="s">
        <v>195</v>
      </c>
      <c r="BJ1180" t="s">
        <v>195</v>
      </c>
      <c r="BK1180" t="s">
        <v>3773</v>
      </c>
      <c r="BL1180" t="s">
        <v>6466</v>
      </c>
      <c r="BM1180" t="s">
        <v>4949</v>
      </c>
      <c r="BN1180" t="s">
        <v>7</v>
      </c>
      <c r="BO1180" t="s">
        <v>4950</v>
      </c>
      <c r="BP1180" s="440" t="str">
        <f t="shared" si="18"/>
        <v>DL.2375.AFA.001.052.A.521211</v>
      </c>
    </row>
    <row r="1181" spans="1:68">
      <c r="A1181" t="s">
        <v>5010</v>
      </c>
      <c r="B1181" t="s">
        <v>4936</v>
      </c>
      <c r="C1181" t="s">
        <v>4937</v>
      </c>
      <c r="D1181" t="s">
        <v>3770</v>
      </c>
      <c r="E1181" t="s">
        <v>194</v>
      </c>
      <c r="F1181" t="s">
        <v>3772</v>
      </c>
      <c r="G1181" t="s">
        <v>3</v>
      </c>
      <c r="H1181" t="s">
        <v>4938</v>
      </c>
      <c r="I1181">
        <v>4</v>
      </c>
      <c r="J1181" t="s">
        <v>501</v>
      </c>
      <c r="K1181">
        <v>4</v>
      </c>
      <c r="L1181" t="s">
        <v>517</v>
      </c>
      <c r="M1181" t="s">
        <v>8</v>
      </c>
      <c r="N1181" t="s">
        <v>28</v>
      </c>
      <c r="O1181" t="s">
        <v>503</v>
      </c>
      <c r="P1181" t="s">
        <v>8</v>
      </c>
      <c r="Q1181" t="s">
        <v>4570</v>
      </c>
      <c r="R1181" t="s">
        <v>4940</v>
      </c>
      <c r="S1181" t="s">
        <v>195</v>
      </c>
      <c r="T1181" t="s">
        <v>4570</v>
      </c>
      <c r="U1181" t="s">
        <v>4570</v>
      </c>
      <c r="V1181" t="s">
        <v>4496</v>
      </c>
      <c r="W1181" t="s">
        <v>4570</v>
      </c>
      <c r="X1181" t="s">
        <v>6461</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5011</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6196</v>
      </c>
      <c r="BD1181" t="s">
        <v>6197</v>
      </c>
      <c r="BE1181" t="s">
        <v>6198</v>
      </c>
      <c r="BF1181" t="s">
        <v>6204</v>
      </c>
      <c r="BG1181" t="s">
        <v>6462</v>
      </c>
      <c r="BH1181" t="s">
        <v>5764</v>
      </c>
      <c r="BI1181" t="s">
        <v>195</v>
      </c>
      <c r="BJ1181" t="s">
        <v>195</v>
      </c>
      <c r="BK1181" t="s">
        <v>3773</v>
      </c>
      <c r="BL1181" t="s">
        <v>5049</v>
      </c>
      <c r="BM1181" t="s">
        <v>4949</v>
      </c>
      <c r="BN1181" t="s">
        <v>7</v>
      </c>
      <c r="BO1181" t="s">
        <v>4950</v>
      </c>
      <c r="BP1181" s="440" t="str">
        <f t="shared" si="18"/>
        <v>DL.2375.AFA.001.052.A.521211</v>
      </c>
    </row>
    <row r="1182" spans="1:68">
      <c r="A1182" t="s">
        <v>5010</v>
      </c>
      <c r="B1182" t="s">
        <v>4936</v>
      </c>
      <c r="C1182" t="s">
        <v>4937</v>
      </c>
      <c r="D1182" t="s">
        <v>3770</v>
      </c>
      <c r="E1182" t="s">
        <v>194</v>
      </c>
      <c r="F1182" t="s">
        <v>3772</v>
      </c>
      <c r="G1182" t="s">
        <v>3</v>
      </c>
      <c r="H1182" t="s">
        <v>4938</v>
      </c>
      <c r="I1182">
        <v>4</v>
      </c>
      <c r="J1182" t="s">
        <v>501</v>
      </c>
      <c r="K1182">
        <v>4</v>
      </c>
      <c r="L1182" t="s">
        <v>517</v>
      </c>
      <c r="M1182" t="s">
        <v>8</v>
      </c>
      <c r="N1182" t="s">
        <v>28</v>
      </c>
      <c r="O1182" t="s">
        <v>503</v>
      </c>
      <c r="P1182" t="s">
        <v>8</v>
      </c>
      <c r="Q1182" t="s">
        <v>4570</v>
      </c>
      <c r="R1182" t="s">
        <v>4940</v>
      </c>
      <c r="S1182" t="s">
        <v>195</v>
      </c>
      <c r="T1182" t="s">
        <v>4570</v>
      </c>
      <c r="U1182" t="s">
        <v>4570</v>
      </c>
      <c r="V1182" t="s">
        <v>4951</v>
      </c>
      <c r="W1182" t="s">
        <v>4496</v>
      </c>
      <c r="X1182" t="s">
        <v>6463</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5011</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6196</v>
      </c>
      <c r="BD1182" t="s">
        <v>6197</v>
      </c>
      <c r="BE1182" t="s">
        <v>6198</v>
      </c>
      <c r="BF1182" t="s">
        <v>6204</v>
      </c>
      <c r="BG1182" t="s">
        <v>6462</v>
      </c>
      <c r="BH1182" t="s">
        <v>5764</v>
      </c>
      <c r="BI1182" t="s">
        <v>195</v>
      </c>
      <c r="BJ1182" t="s">
        <v>195</v>
      </c>
      <c r="BK1182" t="s">
        <v>3773</v>
      </c>
      <c r="BL1182" t="s">
        <v>5450</v>
      </c>
      <c r="BM1182" t="s">
        <v>4949</v>
      </c>
      <c r="BN1182" t="s">
        <v>7</v>
      </c>
      <c r="BO1182" t="s">
        <v>4950</v>
      </c>
      <c r="BP1182" s="440" t="str">
        <f t="shared" si="18"/>
        <v>DL.2375.AFA.001.052.A.521211</v>
      </c>
    </row>
    <row r="1183" spans="1:68">
      <c r="A1183" t="s">
        <v>5010</v>
      </c>
      <c r="B1183" t="s">
        <v>4936</v>
      </c>
      <c r="C1183" t="s">
        <v>4937</v>
      </c>
      <c r="D1183" t="s">
        <v>3770</v>
      </c>
      <c r="E1183" t="s">
        <v>194</v>
      </c>
      <c r="F1183" t="s">
        <v>3772</v>
      </c>
      <c r="G1183" t="s">
        <v>3</v>
      </c>
      <c r="H1183" t="s">
        <v>4938</v>
      </c>
      <c r="I1183">
        <v>4</v>
      </c>
      <c r="J1183" t="s">
        <v>501</v>
      </c>
      <c r="K1183">
        <v>4</v>
      </c>
      <c r="L1183" t="s">
        <v>517</v>
      </c>
      <c r="M1183" t="s">
        <v>8</v>
      </c>
      <c r="N1183" t="s">
        <v>28</v>
      </c>
      <c r="O1183" t="s">
        <v>503</v>
      </c>
      <c r="P1183" t="s">
        <v>8</v>
      </c>
      <c r="Q1183" t="s">
        <v>4570</v>
      </c>
      <c r="R1183" t="s">
        <v>4940</v>
      </c>
      <c r="S1183" t="s">
        <v>195</v>
      </c>
      <c r="T1183" t="s">
        <v>4570</v>
      </c>
      <c r="U1183" t="s">
        <v>4570</v>
      </c>
      <c r="V1183" t="s">
        <v>5001</v>
      </c>
      <c r="W1183" t="s">
        <v>4951</v>
      </c>
      <c r="X1183" t="s">
        <v>6464</v>
      </c>
      <c r="Y1183" t="s">
        <v>6465</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5011</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6196</v>
      </c>
      <c r="BD1183" t="s">
        <v>6197</v>
      </c>
      <c r="BE1183" t="s">
        <v>6198</v>
      </c>
      <c r="BF1183" t="s">
        <v>6204</v>
      </c>
      <c r="BG1183" t="s">
        <v>6462</v>
      </c>
      <c r="BH1183" t="s">
        <v>5764</v>
      </c>
      <c r="BI1183" t="s">
        <v>195</v>
      </c>
      <c r="BJ1183" t="s">
        <v>195</v>
      </c>
      <c r="BK1183" t="s">
        <v>3773</v>
      </c>
      <c r="BL1183" t="s">
        <v>6466</v>
      </c>
      <c r="BM1183" t="s">
        <v>4949</v>
      </c>
      <c r="BN1183" t="s">
        <v>7</v>
      </c>
      <c r="BO1183" t="s">
        <v>4950</v>
      </c>
      <c r="BP1183" s="440" t="str">
        <f t="shared" si="18"/>
        <v>DL.2375.AFA.001.052.A.521211</v>
      </c>
    </row>
    <row r="1184" spans="1:68">
      <c r="A1184" t="s">
        <v>4935</v>
      </c>
      <c r="B1184" t="s">
        <v>4936</v>
      </c>
      <c r="C1184" t="s">
        <v>4937</v>
      </c>
      <c r="D1184" t="s">
        <v>3770</v>
      </c>
      <c r="E1184" t="s">
        <v>194</v>
      </c>
      <c r="F1184" t="s">
        <v>3772</v>
      </c>
      <c r="G1184" t="s">
        <v>3</v>
      </c>
      <c r="H1184" t="s">
        <v>4938</v>
      </c>
      <c r="I1184">
        <v>4</v>
      </c>
      <c r="J1184" t="s">
        <v>501</v>
      </c>
      <c r="K1184">
        <v>4</v>
      </c>
      <c r="L1184" t="s">
        <v>517</v>
      </c>
      <c r="M1184" t="s">
        <v>508</v>
      </c>
      <c r="N1184" t="s">
        <v>29</v>
      </c>
      <c r="O1184" t="s">
        <v>503</v>
      </c>
      <c r="P1184" t="s">
        <v>8</v>
      </c>
      <c r="Q1184" t="s">
        <v>4570</v>
      </c>
      <c r="R1184" t="s">
        <v>4940</v>
      </c>
      <c r="S1184" t="s">
        <v>195</v>
      </c>
      <c r="T1184" t="s">
        <v>4570</v>
      </c>
      <c r="U1184" t="s">
        <v>4570</v>
      </c>
      <c r="V1184" t="s">
        <v>4496</v>
      </c>
      <c r="W1184" t="s">
        <v>4570</v>
      </c>
      <c r="X1184" t="s">
        <v>6467</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4943</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6196</v>
      </c>
      <c r="BD1184" t="s">
        <v>6197</v>
      </c>
      <c r="BE1184" t="s">
        <v>6198</v>
      </c>
      <c r="BF1184" t="s">
        <v>6204</v>
      </c>
      <c r="BG1184" t="s">
        <v>6240</v>
      </c>
      <c r="BH1184" t="s">
        <v>5764</v>
      </c>
      <c r="BI1184" t="s">
        <v>195</v>
      </c>
      <c r="BJ1184" t="s">
        <v>195</v>
      </c>
      <c r="BK1184" t="s">
        <v>3773</v>
      </c>
      <c r="BL1184" t="s">
        <v>5049</v>
      </c>
      <c r="BM1184" t="s">
        <v>4949</v>
      </c>
      <c r="BN1184" t="s">
        <v>7</v>
      </c>
      <c r="BO1184" t="s">
        <v>4950</v>
      </c>
      <c r="BP1184" s="440" t="str">
        <f t="shared" si="18"/>
        <v>DL.2375.AFA.001.052.B.521211</v>
      </c>
    </row>
    <row r="1185" spans="1:68">
      <c r="A1185" t="s">
        <v>4935</v>
      </c>
      <c r="B1185" t="s">
        <v>4936</v>
      </c>
      <c r="C1185" t="s">
        <v>4937</v>
      </c>
      <c r="D1185" t="s">
        <v>3770</v>
      </c>
      <c r="E1185" t="s">
        <v>194</v>
      </c>
      <c r="F1185" t="s">
        <v>3772</v>
      </c>
      <c r="G1185" t="s">
        <v>3</v>
      </c>
      <c r="H1185" t="s">
        <v>4938</v>
      </c>
      <c r="I1185">
        <v>4</v>
      </c>
      <c r="J1185" t="s">
        <v>501</v>
      </c>
      <c r="K1185">
        <v>4</v>
      </c>
      <c r="L1185" t="s">
        <v>517</v>
      </c>
      <c r="M1185" t="s">
        <v>508</v>
      </c>
      <c r="N1185" t="s">
        <v>29</v>
      </c>
      <c r="O1185" t="s">
        <v>503</v>
      </c>
      <c r="P1185" t="s">
        <v>8</v>
      </c>
      <c r="Q1185" t="s">
        <v>4570</v>
      </c>
      <c r="R1185" t="s">
        <v>4940</v>
      </c>
      <c r="S1185" t="s">
        <v>195</v>
      </c>
      <c r="T1185" t="s">
        <v>4570</v>
      </c>
      <c r="U1185" t="s">
        <v>4570</v>
      </c>
      <c r="V1185" t="s">
        <v>4951</v>
      </c>
      <c r="W1185" t="s">
        <v>4496</v>
      </c>
      <c r="X1185" t="s">
        <v>6468</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4943</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6196</v>
      </c>
      <c r="BD1185" t="s">
        <v>6197</v>
      </c>
      <c r="BE1185" t="s">
        <v>6198</v>
      </c>
      <c r="BF1185" t="s">
        <v>6204</v>
      </c>
      <c r="BG1185" t="s">
        <v>6240</v>
      </c>
      <c r="BH1185" t="s">
        <v>5764</v>
      </c>
      <c r="BI1185" t="s">
        <v>195</v>
      </c>
      <c r="BJ1185" t="s">
        <v>195</v>
      </c>
      <c r="BK1185" t="s">
        <v>3773</v>
      </c>
      <c r="BL1185" t="s">
        <v>5450</v>
      </c>
      <c r="BM1185" t="s">
        <v>4949</v>
      </c>
      <c r="BN1185" t="s">
        <v>7</v>
      </c>
      <c r="BO1185" t="s">
        <v>4950</v>
      </c>
      <c r="BP1185" s="440" t="str">
        <f t="shared" si="18"/>
        <v>DL.2375.AFA.001.052.B.521211</v>
      </c>
    </row>
    <row r="1186" spans="1:68">
      <c r="A1186" t="s">
        <v>5010</v>
      </c>
      <c r="B1186" t="s">
        <v>4936</v>
      </c>
      <c r="C1186" t="s">
        <v>4937</v>
      </c>
      <c r="D1186" t="s">
        <v>3770</v>
      </c>
      <c r="E1186" t="s">
        <v>194</v>
      </c>
      <c r="F1186" t="s">
        <v>3772</v>
      </c>
      <c r="G1186" t="s">
        <v>3</v>
      </c>
      <c r="H1186" t="s">
        <v>4938</v>
      </c>
      <c r="I1186">
        <v>4</v>
      </c>
      <c r="J1186" t="s">
        <v>501</v>
      </c>
      <c r="K1186">
        <v>4</v>
      </c>
      <c r="L1186" t="s">
        <v>517</v>
      </c>
      <c r="M1186" t="s">
        <v>508</v>
      </c>
      <c r="N1186" t="s">
        <v>29</v>
      </c>
      <c r="O1186" t="s">
        <v>503</v>
      </c>
      <c r="P1186" t="s">
        <v>8</v>
      </c>
      <c r="Q1186" t="s">
        <v>4570</v>
      </c>
      <c r="R1186" t="s">
        <v>4940</v>
      </c>
      <c r="S1186" t="s">
        <v>195</v>
      </c>
      <c r="T1186" t="s">
        <v>4570</v>
      </c>
      <c r="U1186" t="s">
        <v>4570</v>
      </c>
      <c r="V1186" t="s">
        <v>4496</v>
      </c>
      <c r="W1186" t="s">
        <v>4570</v>
      </c>
      <c r="X1186" t="s">
        <v>6467</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5011</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6196</v>
      </c>
      <c r="BD1186" t="s">
        <v>6197</v>
      </c>
      <c r="BE1186" t="s">
        <v>6198</v>
      </c>
      <c r="BF1186" t="s">
        <v>6204</v>
      </c>
      <c r="BG1186" t="s">
        <v>6240</v>
      </c>
      <c r="BH1186" t="s">
        <v>5764</v>
      </c>
      <c r="BI1186" t="s">
        <v>195</v>
      </c>
      <c r="BJ1186" t="s">
        <v>195</v>
      </c>
      <c r="BK1186" t="s">
        <v>3773</v>
      </c>
      <c r="BL1186" t="s">
        <v>5049</v>
      </c>
      <c r="BM1186" t="s">
        <v>4949</v>
      </c>
      <c r="BN1186" t="s">
        <v>7</v>
      </c>
      <c r="BO1186" t="s">
        <v>4950</v>
      </c>
      <c r="BP1186" s="440" t="str">
        <f t="shared" si="18"/>
        <v>DL.2375.AFA.001.052.B.521211</v>
      </c>
    </row>
    <row r="1187" spans="1:68">
      <c r="A1187" t="s">
        <v>5010</v>
      </c>
      <c r="B1187" t="s">
        <v>4936</v>
      </c>
      <c r="C1187" t="s">
        <v>4937</v>
      </c>
      <c r="D1187" t="s">
        <v>3770</v>
      </c>
      <c r="E1187" t="s">
        <v>194</v>
      </c>
      <c r="F1187" t="s">
        <v>3772</v>
      </c>
      <c r="G1187" t="s">
        <v>3</v>
      </c>
      <c r="H1187" t="s">
        <v>4938</v>
      </c>
      <c r="I1187">
        <v>4</v>
      </c>
      <c r="J1187" t="s">
        <v>501</v>
      </c>
      <c r="K1187">
        <v>4</v>
      </c>
      <c r="L1187" t="s">
        <v>517</v>
      </c>
      <c r="M1187" t="s">
        <v>508</v>
      </c>
      <c r="N1187" t="s">
        <v>29</v>
      </c>
      <c r="O1187" t="s">
        <v>503</v>
      </c>
      <c r="P1187" t="s">
        <v>8</v>
      </c>
      <c r="Q1187" t="s">
        <v>4570</v>
      </c>
      <c r="R1187" t="s">
        <v>4940</v>
      </c>
      <c r="S1187" t="s">
        <v>195</v>
      </c>
      <c r="T1187" t="s">
        <v>4570</v>
      </c>
      <c r="U1187" t="s">
        <v>4570</v>
      </c>
      <c r="V1187" t="s">
        <v>4951</v>
      </c>
      <c r="W1187" t="s">
        <v>4496</v>
      </c>
      <c r="X1187" t="s">
        <v>6468</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5011</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6196</v>
      </c>
      <c r="BD1187" t="s">
        <v>6197</v>
      </c>
      <c r="BE1187" t="s">
        <v>6198</v>
      </c>
      <c r="BF1187" t="s">
        <v>6204</v>
      </c>
      <c r="BG1187" t="s">
        <v>6240</v>
      </c>
      <c r="BH1187" t="s">
        <v>5764</v>
      </c>
      <c r="BI1187" t="s">
        <v>195</v>
      </c>
      <c r="BJ1187" t="s">
        <v>195</v>
      </c>
      <c r="BK1187" t="s">
        <v>3773</v>
      </c>
      <c r="BL1187" t="s">
        <v>5450</v>
      </c>
      <c r="BM1187" t="s">
        <v>4949</v>
      </c>
      <c r="BN1187" t="s">
        <v>7</v>
      </c>
      <c r="BO1187" t="s">
        <v>4950</v>
      </c>
      <c r="BP1187" s="440" t="str">
        <f t="shared" si="18"/>
        <v>DL.2375.AFA.001.052.B.521211</v>
      </c>
    </row>
    <row r="1188" spans="1:68">
      <c r="A1188" t="s">
        <v>4935</v>
      </c>
      <c r="B1188" t="s">
        <v>4936</v>
      </c>
      <c r="C1188" t="s">
        <v>4937</v>
      </c>
      <c r="D1188" t="s">
        <v>3770</v>
      </c>
      <c r="E1188" t="s">
        <v>194</v>
      </c>
      <c r="F1188" t="s">
        <v>3772</v>
      </c>
      <c r="G1188" t="s">
        <v>3</v>
      </c>
      <c r="H1188" t="s">
        <v>4938</v>
      </c>
      <c r="I1188">
        <v>4</v>
      </c>
      <c r="J1188" t="s">
        <v>501</v>
      </c>
      <c r="K1188">
        <v>4</v>
      </c>
      <c r="L1188" t="s">
        <v>519</v>
      </c>
      <c r="M1188" t="s">
        <v>8</v>
      </c>
      <c r="N1188" t="s">
        <v>37</v>
      </c>
      <c r="O1188" t="s">
        <v>503</v>
      </c>
      <c r="P1188" t="s">
        <v>8</v>
      </c>
      <c r="Q1188" t="s">
        <v>4570</v>
      </c>
      <c r="R1188" t="s">
        <v>4940</v>
      </c>
      <c r="S1188" t="s">
        <v>195</v>
      </c>
      <c r="T1188" t="s">
        <v>4570</v>
      </c>
      <c r="U1188" t="s">
        <v>4570</v>
      </c>
      <c r="V1188" t="s">
        <v>4496</v>
      </c>
      <c r="W1188" t="s">
        <v>4570</v>
      </c>
      <c r="X1188" t="s">
        <v>6469</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4943</v>
      </c>
      <c r="AP1188">
        <v>0</v>
      </c>
      <c r="AQ1188">
        <v>6054</v>
      </c>
      <c r="AR1188">
        <v>46985</v>
      </c>
      <c r="AS1188">
        <v>53166</v>
      </c>
      <c r="AT1188">
        <v>33333</v>
      </c>
      <c r="AU1188">
        <v>69109</v>
      </c>
      <c r="AV1188">
        <v>66856</v>
      </c>
      <c r="AW1188">
        <v>69362</v>
      </c>
      <c r="AX1188">
        <v>67571</v>
      </c>
      <c r="AY1188">
        <v>67713</v>
      </c>
      <c r="AZ1188">
        <v>19851</v>
      </c>
      <c r="BA1188">
        <v>500000</v>
      </c>
      <c r="BB1188" t="s">
        <v>3771</v>
      </c>
      <c r="BC1188" t="s">
        <v>6196</v>
      </c>
      <c r="BD1188" t="s">
        <v>6197</v>
      </c>
      <c r="BE1188" t="s">
        <v>6198</v>
      </c>
      <c r="BF1188" t="s">
        <v>6209</v>
      </c>
      <c r="BG1188" t="s">
        <v>6244</v>
      </c>
      <c r="BH1188" t="s">
        <v>5764</v>
      </c>
      <c r="BI1188" t="s">
        <v>195</v>
      </c>
      <c r="BJ1188" t="s">
        <v>195</v>
      </c>
      <c r="BK1188" t="s">
        <v>3773</v>
      </c>
      <c r="BL1188" t="s">
        <v>5049</v>
      </c>
      <c r="BM1188" t="s">
        <v>4949</v>
      </c>
      <c r="BN1188" t="s">
        <v>7</v>
      </c>
      <c r="BO1188" t="s">
        <v>4950</v>
      </c>
      <c r="BP1188" s="440" t="str">
        <f t="shared" si="18"/>
        <v>DL.2375.AFA.001.053.A.521211</v>
      </c>
    </row>
    <row r="1189" spans="1:68">
      <c r="A1189" t="s">
        <v>4935</v>
      </c>
      <c r="B1189" t="s">
        <v>4936</v>
      </c>
      <c r="C1189" t="s">
        <v>4937</v>
      </c>
      <c r="D1189" t="s">
        <v>3770</v>
      </c>
      <c r="E1189" t="s">
        <v>194</v>
      </c>
      <c r="F1189" t="s">
        <v>3772</v>
      </c>
      <c r="G1189" t="s">
        <v>3</v>
      </c>
      <c r="H1189" t="s">
        <v>4938</v>
      </c>
      <c r="I1189">
        <v>4</v>
      </c>
      <c r="J1189" t="s">
        <v>501</v>
      </c>
      <c r="K1189">
        <v>4</v>
      </c>
      <c r="L1189" t="s">
        <v>519</v>
      </c>
      <c r="M1189" t="s">
        <v>8</v>
      </c>
      <c r="N1189" t="s">
        <v>37</v>
      </c>
      <c r="O1189" t="s">
        <v>503</v>
      </c>
      <c r="P1189" t="s">
        <v>8</v>
      </c>
      <c r="Q1189" t="s">
        <v>4570</v>
      </c>
      <c r="R1189" t="s">
        <v>4940</v>
      </c>
      <c r="S1189" t="s">
        <v>195</v>
      </c>
      <c r="T1189" t="s">
        <v>4570</v>
      </c>
      <c r="U1189" t="s">
        <v>4570</v>
      </c>
      <c r="V1189" t="s">
        <v>4951</v>
      </c>
      <c r="W1189" t="s">
        <v>4496</v>
      </c>
      <c r="X1189" t="s">
        <v>6470</v>
      </c>
      <c r="Y1189" t="s">
        <v>5793</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4943</v>
      </c>
      <c r="AP1189">
        <v>0</v>
      </c>
      <c r="AQ1189">
        <v>6054</v>
      </c>
      <c r="AR1189">
        <v>46985</v>
      </c>
      <c r="AS1189">
        <v>53166</v>
      </c>
      <c r="AT1189">
        <v>33333</v>
      </c>
      <c r="AU1189">
        <v>69109</v>
      </c>
      <c r="AV1189">
        <v>66856</v>
      </c>
      <c r="AW1189">
        <v>69362</v>
      </c>
      <c r="AX1189">
        <v>67571</v>
      </c>
      <c r="AY1189">
        <v>67713</v>
      </c>
      <c r="AZ1189">
        <v>19851</v>
      </c>
      <c r="BA1189">
        <v>500000</v>
      </c>
      <c r="BB1189" t="s">
        <v>3771</v>
      </c>
      <c r="BC1189" t="s">
        <v>6196</v>
      </c>
      <c r="BD1189" t="s">
        <v>6197</v>
      </c>
      <c r="BE1189" t="s">
        <v>6198</v>
      </c>
      <c r="BF1189" t="s">
        <v>6209</v>
      </c>
      <c r="BG1189" t="s">
        <v>6244</v>
      </c>
      <c r="BH1189" t="s">
        <v>5764</v>
      </c>
      <c r="BI1189" t="s">
        <v>195</v>
      </c>
      <c r="BJ1189" t="s">
        <v>195</v>
      </c>
      <c r="BK1189" t="s">
        <v>3773</v>
      </c>
      <c r="BL1189" t="s">
        <v>6471</v>
      </c>
      <c r="BM1189" t="s">
        <v>4949</v>
      </c>
      <c r="BN1189" t="s">
        <v>7</v>
      </c>
      <c r="BO1189" t="s">
        <v>4950</v>
      </c>
      <c r="BP1189" s="440" t="str">
        <f t="shared" si="18"/>
        <v>DL.2375.AFA.001.053.A.521211</v>
      </c>
    </row>
    <row r="1190" spans="1:68">
      <c r="A1190" t="s">
        <v>4935</v>
      </c>
      <c r="B1190" t="s">
        <v>4936</v>
      </c>
      <c r="C1190" t="s">
        <v>4937</v>
      </c>
      <c r="D1190" t="s">
        <v>3770</v>
      </c>
      <c r="E1190" t="s">
        <v>194</v>
      </c>
      <c r="F1190" t="s">
        <v>3772</v>
      </c>
      <c r="G1190" t="s">
        <v>3</v>
      </c>
      <c r="H1190" t="s">
        <v>4938</v>
      </c>
      <c r="I1190">
        <v>4</v>
      </c>
      <c r="J1190" t="s">
        <v>501</v>
      </c>
      <c r="K1190">
        <v>4</v>
      </c>
      <c r="L1190" t="s">
        <v>519</v>
      </c>
      <c r="M1190" t="s">
        <v>8</v>
      </c>
      <c r="N1190" t="s">
        <v>37</v>
      </c>
      <c r="O1190" t="s">
        <v>503</v>
      </c>
      <c r="P1190" t="s">
        <v>8</v>
      </c>
      <c r="Q1190" t="s">
        <v>4570</v>
      </c>
      <c r="R1190" t="s">
        <v>4940</v>
      </c>
      <c r="S1190" t="s">
        <v>195</v>
      </c>
      <c r="T1190" t="s">
        <v>4570</v>
      </c>
      <c r="U1190" t="s">
        <v>4570</v>
      </c>
      <c r="V1190" t="s">
        <v>5001</v>
      </c>
      <c r="W1190" t="s">
        <v>4951</v>
      </c>
      <c r="X1190" t="s">
        <v>6472</v>
      </c>
      <c r="Y1190" t="s">
        <v>6473</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4943</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6196</v>
      </c>
      <c r="BD1190" t="s">
        <v>6197</v>
      </c>
      <c r="BE1190" t="s">
        <v>6198</v>
      </c>
      <c r="BF1190" t="s">
        <v>6209</v>
      </c>
      <c r="BG1190" t="s">
        <v>6244</v>
      </c>
      <c r="BH1190" t="s">
        <v>5764</v>
      </c>
      <c r="BI1190" t="s">
        <v>195</v>
      </c>
      <c r="BJ1190" t="s">
        <v>195</v>
      </c>
      <c r="BK1190" t="s">
        <v>3773</v>
      </c>
      <c r="BL1190" t="s">
        <v>6474</v>
      </c>
      <c r="BM1190" t="s">
        <v>4949</v>
      </c>
      <c r="BN1190" t="s">
        <v>7</v>
      </c>
      <c r="BO1190" t="s">
        <v>4950</v>
      </c>
      <c r="BP1190" s="440" t="str">
        <f t="shared" si="18"/>
        <v>DL.2375.AFA.001.053.A.521211</v>
      </c>
    </row>
    <row r="1191" spans="1:68">
      <c r="A1191" t="s">
        <v>4935</v>
      </c>
      <c r="B1191" t="s">
        <v>4936</v>
      </c>
      <c r="C1191" t="s">
        <v>4937</v>
      </c>
      <c r="D1191" t="s">
        <v>3770</v>
      </c>
      <c r="E1191" t="s">
        <v>194</v>
      </c>
      <c r="F1191" t="s">
        <v>3772</v>
      </c>
      <c r="G1191" t="s">
        <v>3</v>
      </c>
      <c r="H1191" t="s">
        <v>4938</v>
      </c>
      <c r="I1191">
        <v>4</v>
      </c>
      <c r="J1191" t="s">
        <v>501</v>
      </c>
      <c r="K1191">
        <v>4</v>
      </c>
      <c r="L1191" t="s">
        <v>519</v>
      </c>
      <c r="M1191" t="s">
        <v>8</v>
      </c>
      <c r="N1191" t="s">
        <v>37</v>
      </c>
      <c r="O1191" t="s">
        <v>503</v>
      </c>
      <c r="P1191" t="s">
        <v>8</v>
      </c>
      <c r="Q1191" t="s">
        <v>4570</v>
      </c>
      <c r="R1191" t="s">
        <v>4940</v>
      </c>
      <c r="S1191" t="s">
        <v>195</v>
      </c>
      <c r="T1191" t="s">
        <v>4570</v>
      </c>
      <c r="U1191" t="s">
        <v>4570</v>
      </c>
      <c r="V1191" t="s">
        <v>5092</v>
      </c>
      <c r="W1191" t="s">
        <v>5001</v>
      </c>
      <c r="X1191" t="s">
        <v>6475</v>
      </c>
      <c r="Y1191" t="s">
        <v>6476</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4943</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6196</v>
      </c>
      <c r="BD1191" t="s">
        <v>6197</v>
      </c>
      <c r="BE1191" t="s">
        <v>6198</v>
      </c>
      <c r="BF1191" t="s">
        <v>6209</v>
      </c>
      <c r="BG1191" t="s">
        <v>6244</v>
      </c>
      <c r="BH1191" t="s">
        <v>5764</v>
      </c>
      <c r="BI1191" t="s">
        <v>195</v>
      </c>
      <c r="BJ1191" t="s">
        <v>195</v>
      </c>
      <c r="BK1191" t="s">
        <v>3773</v>
      </c>
      <c r="BL1191" t="s">
        <v>6477</v>
      </c>
      <c r="BM1191" t="s">
        <v>4949</v>
      </c>
      <c r="BN1191" t="s">
        <v>7</v>
      </c>
      <c r="BO1191" t="s">
        <v>4950</v>
      </c>
      <c r="BP1191" s="440" t="str">
        <f t="shared" si="18"/>
        <v>DL.2375.AFA.001.053.A.521211</v>
      </c>
    </row>
    <row r="1192" spans="1:68">
      <c r="A1192" t="s">
        <v>4935</v>
      </c>
      <c r="B1192" t="s">
        <v>4936</v>
      </c>
      <c r="C1192" t="s">
        <v>4937</v>
      </c>
      <c r="D1192" t="s">
        <v>3770</v>
      </c>
      <c r="E1192" t="s">
        <v>194</v>
      </c>
      <c r="F1192" t="s">
        <v>3772</v>
      </c>
      <c r="G1192" t="s">
        <v>3</v>
      </c>
      <c r="H1192" t="s">
        <v>4938</v>
      </c>
      <c r="I1192">
        <v>4</v>
      </c>
      <c r="J1192" t="s">
        <v>501</v>
      </c>
      <c r="K1192">
        <v>4</v>
      </c>
      <c r="L1192" t="s">
        <v>519</v>
      </c>
      <c r="M1192" t="s">
        <v>8</v>
      </c>
      <c r="N1192" t="s">
        <v>37</v>
      </c>
      <c r="O1192" t="s">
        <v>503</v>
      </c>
      <c r="P1192" t="s">
        <v>8</v>
      </c>
      <c r="Q1192" t="s">
        <v>4570</v>
      </c>
      <c r="R1192" t="s">
        <v>4940</v>
      </c>
      <c r="S1192" t="s">
        <v>195</v>
      </c>
      <c r="T1192" t="s">
        <v>4570</v>
      </c>
      <c r="U1192" t="s">
        <v>4570</v>
      </c>
      <c r="V1192" t="s">
        <v>5096</v>
      </c>
      <c r="W1192" t="s">
        <v>5092</v>
      </c>
      <c r="X1192" t="s">
        <v>6478</v>
      </c>
      <c r="Y1192" t="s">
        <v>6479</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4943</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6196</v>
      </c>
      <c r="BD1192" t="s">
        <v>6197</v>
      </c>
      <c r="BE1192" t="s">
        <v>6198</v>
      </c>
      <c r="BF1192" t="s">
        <v>6209</v>
      </c>
      <c r="BG1192" t="s">
        <v>6244</v>
      </c>
      <c r="BH1192" t="s">
        <v>5764</v>
      </c>
      <c r="BI1192" t="s">
        <v>195</v>
      </c>
      <c r="BJ1192" t="s">
        <v>195</v>
      </c>
      <c r="BK1192" t="s">
        <v>3773</v>
      </c>
      <c r="BL1192" t="s">
        <v>6480</v>
      </c>
      <c r="BM1192" t="s">
        <v>4949</v>
      </c>
      <c r="BN1192" t="s">
        <v>7</v>
      </c>
      <c r="BO1192" t="s">
        <v>4950</v>
      </c>
      <c r="BP1192" s="440" t="str">
        <f t="shared" si="18"/>
        <v>DL.2375.AFA.001.053.A.521211</v>
      </c>
    </row>
    <row r="1193" spans="1:68">
      <c r="A1193" t="s">
        <v>4935</v>
      </c>
      <c r="B1193" t="s">
        <v>4936</v>
      </c>
      <c r="C1193" t="s">
        <v>4937</v>
      </c>
      <c r="D1193" t="s">
        <v>3770</v>
      </c>
      <c r="E1193" t="s">
        <v>194</v>
      </c>
      <c r="F1193" t="s">
        <v>3772</v>
      </c>
      <c r="G1193" t="s">
        <v>3</v>
      </c>
      <c r="H1193" t="s">
        <v>4938</v>
      </c>
      <c r="I1193">
        <v>4</v>
      </c>
      <c r="J1193" t="s">
        <v>501</v>
      </c>
      <c r="K1193">
        <v>4</v>
      </c>
      <c r="L1193" t="s">
        <v>519</v>
      </c>
      <c r="M1193" t="s">
        <v>8</v>
      </c>
      <c r="N1193" t="s">
        <v>37</v>
      </c>
      <c r="O1193" t="s">
        <v>503</v>
      </c>
      <c r="P1193" t="s">
        <v>8</v>
      </c>
      <c r="Q1193" t="s">
        <v>4570</v>
      </c>
      <c r="R1193" t="s">
        <v>4940</v>
      </c>
      <c r="S1193" t="s">
        <v>195</v>
      </c>
      <c r="T1193" t="s">
        <v>4570</v>
      </c>
      <c r="U1193" t="s">
        <v>4570</v>
      </c>
      <c r="V1193" t="s">
        <v>5265</v>
      </c>
      <c r="W1193" t="s">
        <v>5096</v>
      </c>
      <c r="X1193" t="s">
        <v>6481</v>
      </c>
      <c r="Y1193" t="s">
        <v>6482</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4943</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6196</v>
      </c>
      <c r="BD1193" t="s">
        <v>6197</v>
      </c>
      <c r="BE1193" t="s">
        <v>6198</v>
      </c>
      <c r="BF1193" t="s">
        <v>6209</v>
      </c>
      <c r="BG1193" t="s">
        <v>6244</v>
      </c>
      <c r="BH1193" t="s">
        <v>5764</v>
      </c>
      <c r="BI1193" t="s">
        <v>195</v>
      </c>
      <c r="BJ1193" t="s">
        <v>195</v>
      </c>
      <c r="BK1193" t="s">
        <v>3773</v>
      </c>
      <c r="BL1193" t="s">
        <v>6483</v>
      </c>
      <c r="BM1193" t="s">
        <v>4949</v>
      </c>
      <c r="BN1193" t="s">
        <v>7</v>
      </c>
      <c r="BO1193" t="s">
        <v>4950</v>
      </c>
      <c r="BP1193" s="440" t="str">
        <f t="shared" si="18"/>
        <v>DL.2375.AFA.001.053.A.521211</v>
      </c>
    </row>
    <row r="1194" spans="1:68">
      <c r="A1194" t="s">
        <v>5010</v>
      </c>
      <c r="B1194" t="s">
        <v>4936</v>
      </c>
      <c r="C1194" t="s">
        <v>4937</v>
      </c>
      <c r="D1194" t="s">
        <v>3770</v>
      </c>
      <c r="E1194" t="s">
        <v>194</v>
      </c>
      <c r="F1194" t="s">
        <v>3772</v>
      </c>
      <c r="G1194" t="s">
        <v>3</v>
      </c>
      <c r="H1194" t="s">
        <v>4938</v>
      </c>
      <c r="I1194">
        <v>4</v>
      </c>
      <c r="J1194" t="s">
        <v>501</v>
      </c>
      <c r="K1194">
        <v>4</v>
      </c>
      <c r="L1194" t="s">
        <v>519</v>
      </c>
      <c r="M1194" t="s">
        <v>8</v>
      </c>
      <c r="N1194" t="s">
        <v>37</v>
      </c>
      <c r="O1194" t="s">
        <v>503</v>
      </c>
      <c r="P1194" t="s">
        <v>8</v>
      </c>
      <c r="Q1194" t="s">
        <v>4570</v>
      </c>
      <c r="R1194" t="s">
        <v>4940</v>
      </c>
      <c r="S1194" t="s">
        <v>195</v>
      </c>
      <c r="T1194" t="s">
        <v>4570</v>
      </c>
      <c r="U1194" t="s">
        <v>4570</v>
      </c>
      <c r="V1194" t="s">
        <v>4496</v>
      </c>
      <c r="W1194" t="s">
        <v>4570</v>
      </c>
      <c r="X1194" t="s">
        <v>6469</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5011</v>
      </c>
      <c r="AP1194">
        <v>0</v>
      </c>
      <c r="AQ1194">
        <v>6054</v>
      </c>
      <c r="AR1194">
        <v>46985</v>
      </c>
      <c r="AS1194">
        <v>53166</v>
      </c>
      <c r="AT1194">
        <v>33333</v>
      </c>
      <c r="AU1194">
        <v>69109</v>
      </c>
      <c r="AV1194">
        <v>66856</v>
      </c>
      <c r="AW1194">
        <v>69362</v>
      </c>
      <c r="AX1194">
        <v>67571</v>
      </c>
      <c r="AY1194">
        <v>67713</v>
      </c>
      <c r="AZ1194">
        <v>19851</v>
      </c>
      <c r="BA1194">
        <v>500000</v>
      </c>
      <c r="BB1194" t="s">
        <v>3771</v>
      </c>
      <c r="BC1194" t="s">
        <v>6196</v>
      </c>
      <c r="BD1194" t="s">
        <v>6197</v>
      </c>
      <c r="BE1194" t="s">
        <v>6198</v>
      </c>
      <c r="BF1194" t="s">
        <v>6209</v>
      </c>
      <c r="BG1194" t="s">
        <v>6244</v>
      </c>
      <c r="BH1194" t="s">
        <v>5764</v>
      </c>
      <c r="BI1194" t="s">
        <v>195</v>
      </c>
      <c r="BJ1194" t="s">
        <v>195</v>
      </c>
      <c r="BK1194" t="s">
        <v>3773</v>
      </c>
      <c r="BL1194" t="s">
        <v>5049</v>
      </c>
      <c r="BM1194" t="s">
        <v>4949</v>
      </c>
      <c r="BN1194" t="s">
        <v>7</v>
      </c>
      <c r="BO1194" t="s">
        <v>4950</v>
      </c>
      <c r="BP1194" s="440" t="str">
        <f t="shared" si="18"/>
        <v>DL.2375.AFA.001.053.A.521211</v>
      </c>
    </row>
    <row r="1195" spans="1:68">
      <c r="A1195" t="s">
        <v>5010</v>
      </c>
      <c r="B1195" t="s">
        <v>4936</v>
      </c>
      <c r="C1195" t="s">
        <v>4937</v>
      </c>
      <c r="D1195" t="s">
        <v>3770</v>
      </c>
      <c r="E1195" t="s">
        <v>194</v>
      </c>
      <c r="F1195" t="s">
        <v>3772</v>
      </c>
      <c r="G1195" t="s">
        <v>3</v>
      </c>
      <c r="H1195" t="s">
        <v>4938</v>
      </c>
      <c r="I1195">
        <v>4</v>
      </c>
      <c r="J1195" t="s">
        <v>501</v>
      </c>
      <c r="K1195">
        <v>4</v>
      </c>
      <c r="L1195" t="s">
        <v>519</v>
      </c>
      <c r="M1195" t="s">
        <v>8</v>
      </c>
      <c r="N1195" t="s">
        <v>37</v>
      </c>
      <c r="O1195" t="s">
        <v>503</v>
      </c>
      <c r="P1195" t="s">
        <v>8</v>
      </c>
      <c r="Q1195" t="s">
        <v>4570</v>
      </c>
      <c r="R1195" t="s">
        <v>4940</v>
      </c>
      <c r="S1195" t="s">
        <v>195</v>
      </c>
      <c r="T1195" t="s">
        <v>4570</v>
      </c>
      <c r="U1195" t="s">
        <v>4570</v>
      </c>
      <c r="V1195" t="s">
        <v>4951</v>
      </c>
      <c r="W1195" t="s">
        <v>4496</v>
      </c>
      <c r="X1195" t="s">
        <v>6470</v>
      </c>
      <c r="Y1195" t="s">
        <v>5793</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5011</v>
      </c>
      <c r="AP1195">
        <v>0</v>
      </c>
      <c r="AQ1195">
        <v>6054</v>
      </c>
      <c r="AR1195">
        <v>46985</v>
      </c>
      <c r="AS1195">
        <v>53166</v>
      </c>
      <c r="AT1195">
        <v>33333</v>
      </c>
      <c r="AU1195">
        <v>69109</v>
      </c>
      <c r="AV1195">
        <v>66856</v>
      </c>
      <c r="AW1195">
        <v>69362</v>
      </c>
      <c r="AX1195">
        <v>67571</v>
      </c>
      <c r="AY1195">
        <v>67713</v>
      </c>
      <c r="AZ1195">
        <v>19851</v>
      </c>
      <c r="BA1195">
        <v>500000</v>
      </c>
      <c r="BB1195" t="s">
        <v>3771</v>
      </c>
      <c r="BC1195" t="s">
        <v>6196</v>
      </c>
      <c r="BD1195" t="s">
        <v>6197</v>
      </c>
      <c r="BE1195" t="s">
        <v>6198</v>
      </c>
      <c r="BF1195" t="s">
        <v>6209</v>
      </c>
      <c r="BG1195" t="s">
        <v>6244</v>
      </c>
      <c r="BH1195" t="s">
        <v>5764</v>
      </c>
      <c r="BI1195" t="s">
        <v>195</v>
      </c>
      <c r="BJ1195" t="s">
        <v>195</v>
      </c>
      <c r="BK1195" t="s">
        <v>3773</v>
      </c>
      <c r="BL1195" t="s">
        <v>6471</v>
      </c>
      <c r="BM1195" t="s">
        <v>4949</v>
      </c>
      <c r="BN1195" t="s">
        <v>7</v>
      </c>
      <c r="BO1195" t="s">
        <v>4950</v>
      </c>
      <c r="BP1195" s="440" t="str">
        <f t="shared" si="18"/>
        <v>DL.2375.AFA.001.053.A.521211</v>
      </c>
    </row>
    <row r="1196" spans="1:68">
      <c r="A1196" t="s">
        <v>5010</v>
      </c>
      <c r="B1196" t="s">
        <v>4936</v>
      </c>
      <c r="C1196" t="s">
        <v>4937</v>
      </c>
      <c r="D1196" t="s">
        <v>3770</v>
      </c>
      <c r="E1196" t="s">
        <v>194</v>
      </c>
      <c r="F1196" t="s">
        <v>3772</v>
      </c>
      <c r="G1196" t="s">
        <v>3</v>
      </c>
      <c r="H1196" t="s">
        <v>4938</v>
      </c>
      <c r="I1196">
        <v>4</v>
      </c>
      <c r="J1196" t="s">
        <v>501</v>
      </c>
      <c r="K1196">
        <v>4</v>
      </c>
      <c r="L1196" t="s">
        <v>519</v>
      </c>
      <c r="M1196" t="s">
        <v>8</v>
      </c>
      <c r="N1196" t="s">
        <v>37</v>
      </c>
      <c r="O1196" t="s">
        <v>503</v>
      </c>
      <c r="P1196" t="s">
        <v>8</v>
      </c>
      <c r="Q1196" t="s">
        <v>4570</v>
      </c>
      <c r="R1196" t="s">
        <v>4940</v>
      </c>
      <c r="S1196" t="s">
        <v>195</v>
      </c>
      <c r="T1196" t="s">
        <v>4570</v>
      </c>
      <c r="U1196" t="s">
        <v>4570</v>
      </c>
      <c r="V1196" t="s">
        <v>5001</v>
      </c>
      <c r="W1196" t="s">
        <v>4951</v>
      </c>
      <c r="X1196" t="s">
        <v>6472</v>
      </c>
      <c r="Y1196" t="s">
        <v>6473</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5011</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6196</v>
      </c>
      <c r="BD1196" t="s">
        <v>6197</v>
      </c>
      <c r="BE1196" t="s">
        <v>6198</v>
      </c>
      <c r="BF1196" t="s">
        <v>6209</v>
      </c>
      <c r="BG1196" t="s">
        <v>6244</v>
      </c>
      <c r="BH1196" t="s">
        <v>5764</v>
      </c>
      <c r="BI1196" t="s">
        <v>195</v>
      </c>
      <c r="BJ1196" t="s">
        <v>195</v>
      </c>
      <c r="BK1196" t="s">
        <v>3773</v>
      </c>
      <c r="BL1196" t="s">
        <v>6474</v>
      </c>
      <c r="BM1196" t="s">
        <v>4949</v>
      </c>
      <c r="BN1196" t="s">
        <v>7</v>
      </c>
      <c r="BO1196" t="s">
        <v>4950</v>
      </c>
      <c r="BP1196" s="440" t="str">
        <f t="shared" si="18"/>
        <v>DL.2375.AFA.001.053.A.521211</v>
      </c>
    </row>
    <row r="1197" spans="1:68">
      <c r="A1197" t="s">
        <v>5010</v>
      </c>
      <c r="B1197" t="s">
        <v>4936</v>
      </c>
      <c r="C1197" t="s">
        <v>4937</v>
      </c>
      <c r="D1197" t="s">
        <v>3770</v>
      </c>
      <c r="E1197" t="s">
        <v>194</v>
      </c>
      <c r="F1197" t="s">
        <v>3772</v>
      </c>
      <c r="G1197" t="s">
        <v>3</v>
      </c>
      <c r="H1197" t="s">
        <v>4938</v>
      </c>
      <c r="I1197">
        <v>4</v>
      </c>
      <c r="J1197" t="s">
        <v>501</v>
      </c>
      <c r="K1197">
        <v>4</v>
      </c>
      <c r="L1197" t="s">
        <v>519</v>
      </c>
      <c r="M1197" t="s">
        <v>8</v>
      </c>
      <c r="N1197" t="s">
        <v>37</v>
      </c>
      <c r="O1197" t="s">
        <v>503</v>
      </c>
      <c r="P1197" t="s">
        <v>8</v>
      </c>
      <c r="Q1197" t="s">
        <v>4570</v>
      </c>
      <c r="R1197" t="s">
        <v>4940</v>
      </c>
      <c r="S1197" t="s">
        <v>195</v>
      </c>
      <c r="T1197" t="s">
        <v>4570</v>
      </c>
      <c r="U1197" t="s">
        <v>4570</v>
      </c>
      <c r="V1197" t="s">
        <v>5092</v>
      </c>
      <c r="W1197" t="s">
        <v>5001</v>
      </c>
      <c r="X1197" t="s">
        <v>6475</v>
      </c>
      <c r="Y1197" t="s">
        <v>6476</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5011</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6196</v>
      </c>
      <c r="BD1197" t="s">
        <v>6197</v>
      </c>
      <c r="BE1197" t="s">
        <v>6198</v>
      </c>
      <c r="BF1197" t="s">
        <v>6209</v>
      </c>
      <c r="BG1197" t="s">
        <v>6244</v>
      </c>
      <c r="BH1197" t="s">
        <v>5764</v>
      </c>
      <c r="BI1197" t="s">
        <v>195</v>
      </c>
      <c r="BJ1197" t="s">
        <v>195</v>
      </c>
      <c r="BK1197" t="s">
        <v>3773</v>
      </c>
      <c r="BL1197" t="s">
        <v>6477</v>
      </c>
      <c r="BM1197" t="s">
        <v>4949</v>
      </c>
      <c r="BN1197" t="s">
        <v>7</v>
      </c>
      <c r="BO1197" t="s">
        <v>4950</v>
      </c>
      <c r="BP1197" s="440" t="str">
        <f t="shared" si="18"/>
        <v>DL.2375.AFA.001.053.A.521211</v>
      </c>
    </row>
    <row r="1198" spans="1:68">
      <c r="A1198" t="s">
        <v>5010</v>
      </c>
      <c r="B1198" t="s">
        <v>4936</v>
      </c>
      <c r="C1198" t="s">
        <v>4937</v>
      </c>
      <c r="D1198" t="s">
        <v>3770</v>
      </c>
      <c r="E1198" t="s">
        <v>194</v>
      </c>
      <c r="F1198" t="s">
        <v>3772</v>
      </c>
      <c r="G1198" t="s">
        <v>3</v>
      </c>
      <c r="H1198" t="s">
        <v>4938</v>
      </c>
      <c r="I1198">
        <v>4</v>
      </c>
      <c r="J1198" t="s">
        <v>501</v>
      </c>
      <c r="K1198">
        <v>4</v>
      </c>
      <c r="L1198" t="s">
        <v>519</v>
      </c>
      <c r="M1198" t="s">
        <v>8</v>
      </c>
      <c r="N1198" t="s">
        <v>37</v>
      </c>
      <c r="O1198" t="s">
        <v>503</v>
      </c>
      <c r="P1198" t="s">
        <v>8</v>
      </c>
      <c r="Q1198" t="s">
        <v>4570</v>
      </c>
      <c r="R1198" t="s">
        <v>4940</v>
      </c>
      <c r="S1198" t="s">
        <v>195</v>
      </c>
      <c r="T1198" t="s">
        <v>4570</v>
      </c>
      <c r="U1198" t="s">
        <v>4570</v>
      </c>
      <c r="V1198" t="s">
        <v>5096</v>
      </c>
      <c r="W1198" t="s">
        <v>5092</v>
      </c>
      <c r="X1198" t="s">
        <v>6478</v>
      </c>
      <c r="Y1198" t="s">
        <v>6479</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5011</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6196</v>
      </c>
      <c r="BD1198" t="s">
        <v>6197</v>
      </c>
      <c r="BE1198" t="s">
        <v>6198</v>
      </c>
      <c r="BF1198" t="s">
        <v>6209</v>
      </c>
      <c r="BG1198" t="s">
        <v>6244</v>
      </c>
      <c r="BH1198" t="s">
        <v>5764</v>
      </c>
      <c r="BI1198" t="s">
        <v>195</v>
      </c>
      <c r="BJ1198" t="s">
        <v>195</v>
      </c>
      <c r="BK1198" t="s">
        <v>3773</v>
      </c>
      <c r="BL1198" t="s">
        <v>6480</v>
      </c>
      <c r="BM1198" t="s">
        <v>4949</v>
      </c>
      <c r="BN1198" t="s">
        <v>7</v>
      </c>
      <c r="BO1198" t="s">
        <v>4950</v>
      </c>
      <c r="BP1198" s="440" t="str">
        <f t="shared" si="18"/>
        <v>DL.2375.AFA.001.053.A.521211</v>
      </c>
    </row>
    <row r="1199" spans="1:68">
      <c r="A1199" t="s">
        <v>5010</v>
      </c>
      <c r="B1199" t="s">
        <v>4936</v>
      </c>
      <c r="C1199" t="s">
        <v>4937</v>
      </c>
      <c r="D1199" t="s">
        <v>3770</v>
      </c>
      <c r="E1199" t="s">
        <v>194</v>
      </c>
      <c r="F1199" t="s">
        <v>3772</v>
      </c>
      <c r="G1199" t="s">
        <v>3</v>
      </c>
      <c r="H1199" t="s">
        <v>4938</v>
      </c>
      <c r="I1199">
        <v>4</v>
      </c>
      <c r="J1199" t="s">
        <v>501</v>
      </c>
      <c r="K1199">
        <v>4</v>
      </c>
      <c r="L1199" t="s">
        <v>519</v>
      </c>
      <c r="M1199" t="s">
        <v>8</v>
      </c>
      <c r="N1199" t="s">
        <v>37</v>
      </c>
      <c r="O1199" t="s">
        <v>503</v>
      </c>
      <c r="P1199" t="s">
        <v>8</v>
      </c>
      <c r="Q1199" t="s">
        <v>4570</v>
      </c>
      <c r="R1199" t="s">
        <v>4940</v>
      </c>
      <c r="S1199" t="s">
        <v>195</v>
      </c>
      <c r="T1199" t="s">
        <v>4570</v>
      </c>
      <c r="U1199" t="s">
        <v>4570</v>
      </c>
      <c r="V1199" t="s">
        <v>5265</v>
      </c>
      <c r="W1199" t="s">
        <v>5096</v>
      </c>
      <c r="X1199" t="s">
        <v>6481</v>
      </c>
      <c r="Y1199" t="s">
        <v>6482</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5011</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6196</v>
      </c>
      <c r="BD1199" t="s">
        <v>6197</v>
      </c>
      <c r="BE1199" t="s">
        <v>6198</v>
      </c>
      <c r="BF1199" t="s">
        <v>6209</v>
      </c>
      <c r="BG1199" t="s">
        <v>6244</v>
      </c>
      <c r="BH1199" t="s">
        <v>5764</v>
      </c>
      <c r="BI1199" t="s">
        <v>195</v>
      </c>
      <c r="BJ1199" t="s">
        <v>195</v>
      </c>
      <c r="BK1199" t="s">
        <v>3773</v>
      </c>
      <c r="BL1199" t="s">
        <v>6483</v>
      </c>
      <c r="BM1199" t="s">
        <v>4949</v>
      </c>
      <c r="BN1199" t="s">
        <v>7</v>
      </c>
      <c r="BO1199" t="s">
        <v>4950</v>
      </c>
      <c r="BP1199" s="440" t="str">
        <f t="shared" si="18"/>
        <v>DL.2375.AFA.001.053.A.521211</v>
      </c>
    </row>
    <row r="1200" spans="1:68">
      <c r="A1200" t="s">
        <v>4935</v>
      </c>
      <c r="B1200" t="s">
        <v>4936</v>
      </c>
      <c r="C1200" t="s">
        <v>4937</v>
      </c>
      <c r="D1200" t="s">
        <v>3770</v>
      </c>
      <c r="E1200" t="s">
        <v>194</v>
      </c>
      <c r="F1200" t="s">
        <v>3772</v>
      </c>
      <c r="G1200" t="s">
        <v>3</v>
      </c>
      <c r="H1200" t="s">
        <v>4938</v>
      </c>
      <c r="I1200">
        <v>4</v>
      </c>
      <c r="J1200" t="s">
        <v>501</v>
      </c>
      <c r="K1200">
        <v>4</v>
      </c>
      <c r="L1200" t="s">
        <v>519</v>
      </c>
      <c r="M1200" t="s">
        <v>508</v>
      </c>
      <c r="N1200" t="s">
        <v>692</v>
      </c>
      <c r="O1200" t="s">
        <v>503</v>
      </c>
      <c r="P1200" t="s">
        <v>8</v>
      </c>
      <c r="Q1200" t="s">
        <v>4570</v>
      </c>
      <c r="R1200" t="s">
        <v>4940</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4943</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6196</v>
      </c>
      <c r="BD1200" t="s">
        <v>6197</v>
      </c>
      <c r="BE1200" t="s">
        <v>6198</v>
      </c>
      <c r="BF1200" t="s">
        <v>6209</v>
      </c>
      <c r="BG1200" t="s">
        <v>6360</v>
      </c>
      <c r="BH1200" t="s">
        <v>5764</v>
      </c>
      <c r="BI1200" t="s">
        <v>195</v>
      </c>
      <c r="BJ1200" t="s">
        <v>195</v>
      </c>
      <c r="BK1200" t="s">
        <v>3773</v>
      </c>
      <c r="BL1200" t="s">
        <v>5049</v>
      </c>
      <c r="BM1200" t="s">
        <v>4949</v>
      </c>
      <c r="BN1200" t="s">
        <v>7</v>
      </c>
      <c r="BO1200" t="s">
        <v>4950</v>
      </c>
      <c r="BP1200" s="440" t="str">
        <f t="shared" si="18"/>
        <v>DL.2375.AFA.001.053.B.521211</v>
      </c>
    </row>
    <row r="1201" spans="1:68">
      <c r="A1201" t="s">
        <v>4935</v>
      </c>
      <c r="B1201" t="s">
        <v>4936</v>
      </c>
      <c r="C1201" t="s">
        <v>4937</v>
      </c>
      <c r="D1201" t="s">
        <v>3770</v>
      </c>
      <c r="E1201" t="s">
        <v>194</v>
      </c>
      <c r="F1201" t="s">
        <v>3772</v>
      </c>
      <c r="G1201" t="s">
        <v>3</v>
      </c>
      <c r="H1201" t="s">
        <v>4938</v>
      </c>
      <c r="I1201">
        <v>4</v>
      </c>
      <c r="J1201" t="s">
        <v>501</v>
      </c>
      <c r="K1201">
        <v>4</v>
      </c>
      <c r="L1201" t="s">
        <v>519</v>
      </c>
      <c r="M1201" t="s">
        <v>508</v>
      </c>
      <c r="N1201" t="s">
        <v>692</v>
      </c>
      <c r="O1201" t="s">
        <v>503</v>
      </c>
      <c r="P1201" t="s">
        <v>8</v>
      </c>
      <c r="Q1201" t="s">
        <v>4570</v>
      </c>
      <c r="R1201" t="s">
        <v>4940</v>
      </c>
      <c r="S1201" t="s">
        <v>195</v>
      </c>
      <c r="T1201" t="s">
        <v>4570</v>
      </c>
      <c r="U1201" t="s">
        <v>4570</v>
      </c>
      <c r="V1201" t="s">
        <v>4951</v>
      </c>
      <c r="W1201" t="s">
        <v>4496</v>
      </c>
      <c r="X1201" t="s">
        <v>6484</v>
      </c>
      <c r="Y1201" t="s">
        <v>5793</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4943</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6196</v>
      </c>
      <c r="BD1201" t="s">
        <v>6197</v>
      </c>
      <c r="BE1201" t="s">
        <v>6198</v>
      </c>
      <c r="BF1201" t="s">
        <v>6209</v>
      </c>
      <c r="BG1201" t="s">
        <v>6360</v>
      </c>
      <c r="BH1201" t="s">
        <v>5764</v>
      </c>
      <c r="BI1201" t="s">
        <v>195</v>
      </c>
      <c r="BJ1201" t="s">
        <v>195</v>
      </c>
      <c r="BK1201" t="s">
        <v>3773</v>
      </c>
      <c r="BL1201" t="s">
        <v>6471</v>
      </c>
      <c r="BM1201" t="s">
        <v>4949</v>
      </c>
      <c r="BN1201" t="s">
        <v>7</v>
      </c>
      <c r="BO1201" t="s">
        <v>4950</v>
      </c>
      <c r="BP1201" s="440" t="str">
        <f t="shared" si="18"/>
        <v>DL.2375.AFA.001.053.B.521211</v>
      </c>
    </row>
    <row r="1202" spans="1:68">
      <c r="A1202" t="s">
        <v>4935</v>
      </c>
      <c r="B1202" t="s">
        <v>4936</v>
      </c>
      <c r="C1202" t="s">
        <v>4937</v>
      </c>
      <c r="D1202" t="s">
        <v>3770</v>
      </c>
      <c r="E1202" t="s">
        <v>194</v>
      </c>
      <c r="F1202" t="s">
        <v>3772</v>
      </c>
      <c r="G1202" t="s">
        <v>3</v>
      </c>
      <c r="H1202" t="s">
        <v>4938</v>
      </c>
      <c r="I1202">
        <v>4</v>
      </c>
      <c r="J1202" t="s">
        <v>501</v>
      </c>
      <c r="K1202">
        <v>4</v>
      </c>
      <c r="L1202" t="s">
        <v>519</v>
      </c>
      <c r="M1202" t="s">
        <v>508</v>
      </c>
      <c r="N1202" t="s">
        <v>692</v>
      </c>
      <c r="O1202" t="s">
        <v>503</v>
      </c>
      <c r="P1202" t="s">
        <v>8</v>
      </c>
      <c r="Q1202" t="s">
        <v>4570</v>
      </c>
      <c r="R1202" t="s">
        <v>4940</v>
      </c>
      <c r="S1202" t="s">
        <v>195</v>
      </c>
      <c r="T1202" t="s">
        <v>4570</v>
      </c>
      <c r="U1202" t="s">
        <v>4570</v>
      </c>
      <c r="V1202" t="s">
        <v>5001</v>
      </c>
      <c r="W1202" t="s">
        <v>4951</v>
      </c>
      <c r="X1202" t="s">
        <v>6485</v>
      </c>
      <c r="Y1202" t="s">
        <v>6486</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4943</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6196</v>
      </c>
      <c r="BD1202" t="s">
        <v>6197</v>
      </c>
      <c r="BE1202" t="s">
        <v>6198</v>
      </c>
      <c r="BF1202" t="s">
        <v>6209</v>
      </c>
      <c r="BG1202" t="s">
        <v>6360</v>
      </c>
      <c r="BH1202" t="s">
        <v>5764</v>
      </c>
      <c r="BI1202" t="s">
        <v>195</v>
      </c>
      <c r="BJ1202" t="s">
        <v>195</v>
      </c>
      <c r="BK1202" t="s">
        <v>3773</v>
      </c>
      <c r="BL1202" t="s">
        <v>6487</v>
      </c>
      <c r="BM1202" t="s">
        <v>4949</v>
      </c>
      <c r="BN1202" t="s">
        <v>7</v>
      </c>
      <c r="BO1202" t="s">
        <v>4950</v>
      </c>
      <c r="BP1202" s="440" t="str">
        <f t="shared" si="18"/>
        <v>DL.2375.AFA.001.053.B.521211</v>
      </c>
    </row>
    <row r="1203" spans="1:68">
      <c r="A1203" t="s">
        <v>4935</v>
      </c>
      <c r="B1203" t="s">
        <v>4936</v>
      </c>
      <c r="C1203" t="s">
        <v>4937</v>
      </c>
      <c r="D1203" t="s">
        <v>3770</v>
      </c>
      <c r="E1203" t="s">
        <v>194</v>
      </c>
      <c r="F1203" t="s">
        <v>3772</v>
      </c>
      <c r="G1203" t="s">
        <v>3</v>
      </c>
      <c r="H1203" t="s">
        <v>4938</v>
      </c>
      <c r="I1203">
        <v>4</v>
      </c>
      <c r="J1203" t="s">
        <v>501</v>
      </c>
      <c r="K1203">
        <v>4</v>
      </c>
      <c r="L1203" t="s">
        <v>519</v>
      </c>
      <c r="M1203" t="s">
        <v>508</v>
      </c>
      <c r="N1203" t="s">
        <v>692</v>
      </c>
      <c r="O1203" t="s">
        <v>503</v>
      </c>
      <c r="P1203" t="s">
        <v>8</v>
      </c>
      <c r="Q1203" t="s">
        <v>4570</v>
      </c>
      <c r="R1203" t="s">
        <v>4940</v>
      </c>
      <c r="S1203" t="s">
        <v>195</v>
      </c>
      <c r="T1203" t="s">
        <v>4570</v>
      </c>
      <c r="U1203" t="s">
        <v>4570</v>
      </c>
      <c r="V1203" t="s">
        <v>5092</v>
      </c>
      <c r="W1203" t="s">
        <v>5001</v>
      </c>
      <c r="X1203" t="s">
        <v>6488</v>
      </c>
      <c r="Y1203" t="s">
        <v>6489</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4943</v>
      </c>
      <c r="AP1203">
        <v>0</v>
      </c>
      <c r="AQ1203">
        <v>5328</v>
      </c>
      <c r="AR1203">
        <v>41347</v>
      </c>
      <c r="AS1203">
        <v>46786</v>
      </c>
      <c r="AT1203">
        <v>29333</v>
      </c>
      <c r="AU1203">
        <v>60816</v>
      </c>
      <c r="AV1203">
        <v>58833</v>
      </c>
      <c r="AW1203">
        <v>61038</v>
      </c>
      <c r="AX1203">
        <v>59463</v>
      </c>
      <c r="AY1203">
        <v>59587</v>
      </c>
      <c r="AZ1203">
        <v>17469</v>
      </c>
      <c r="BA1203">
        <v>440000</v>
      </c>
      <c r="BB1203" t="s">
        <v>3771</v>
      </c>
      <c r="BC1203" t="s">
        <v>6196</v>
      </c>
      <c r="BD1203" t="s">
        <v>6197</v>
      </c>
      <c r="BE1203" t="s">
        <v>6198</v>
      </c>
      <c r="BF1203" t="s">
        <v>6209</v>
      </c>
      <c r="BG1203" t="s">
        <v>6360</v>
      </c>
      <c r="BH1203" t="s">
        <v>5764</v>
      </c>
      <c r="BI1203" t="s">
        <v>195</v>
      </c>
      <c r="BJ1203" t="s">
        <v>195</v>
      </c>
      <c r="BK1203" t="s">
        <v>3773</v>
      </c>
      <c r="BL1203" t="s">
        <v>6490</v>
      </c>
      <c r="BM1203" t="s">
        <v>4949</v>
      </c>
      <c r="BN1203" t="s">
        <v>7</v>
      </c>
      <c r="BO1203" t="s">
        <v>4950</v>
      </c>
      <c r="BP1203" s="440" t="str">
        <f t="shared" si="18"/>
        <v>DL.2375.AFA.001.053.B.521211</v>
      </c>
    </row>
    <row r="1204" spans="1:68">
      <c r="A1204" t="s">
        <v>4935</v>
      </c>
      <c r="B1204" t="s">
        <v>4936</v>
      </c>
      <c r="C1204" t="s">
        <v>4937</v>
      </c>
      <c r="D1204" t="s">
        <v>3770</v>
      </c>
      <c r="E1204" t="s">
        <v>194</v>
      </c>
      <c r="F1204" t="s">
        <v>3772</v>
      </c>
      <c r="G1204" t="s">
        <v>3</v>
      </c>
      <c r="H1204" t="s">
        <v>4938</v>
      </c>
      <c r="I1204">
        <v>4</v>
      </c>
      <c r="J1204" t="s">
        <v>501</v>
      </c>
      <c r="K1204">
        <v>4</v>
      </c>
      <c r="L1204" t="s">
        <v>519</v>
      </c>
      <c r="M1204" t="s">
        <v>508</v>
      </c>
      <c r="N1204" t="s">
        <v>692</v>
      </c>
      <c r="O1204" t="s">
        <v>503</v>
      </c>
      <c r="P1204" t="s">
        <v>8</v>
      </c>
      <c r="Q1204" t="s">
        <v>4570</v>
      </c>
      <c r="R1204" t="s">
        <v>4940</v>
      </c>
      <c r="S1204" t="s">
        <v>195</v>
      </c>
      <c r="T1204" t="s">
        <v>4570</v>
      </c>
      <c r="U1204" t="s">
        <v>4570</v>
      </c>
      <c r="V1204" t="s">
        <v>5096</v>
      </c>
      <c r="W1204" t="s">
        <v>5092</v>
      </c>
      <c r="X1204" t="s">
        <v>6491</v>
      </c>
      <c r="Y1204" t="s">
        <v>6492</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4943</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6196</v>
      </c>
      <c r="BD1204" t="s">
        <v>6197</v>
      </c>
      <c r="BE1204" t="s">
        <v>6198</v>
      </c>
      <c r="BF1204" t="s">
        <v>6209</v>
      </c>
      <c r="BG1204" t="s">
        <v>6360</v>
      </c>
      <c r="BH1204" t="s">
        <v>5764</v>
      </c>
      <c r="BI1204" t="s">
        <v>195</v>
      </c>
      <c r="BJ1204" t="s">
        <v>195</v>
      </c>
      <c r="BK1204" t="s">
        <v>3773</v>
      </c>
      <c r="BL1204" t="s">
        <v>6493</v>
      </c>
      <c r="BM1204" t="s">
        <v>4949</v>
      </c>
      <c r="BN1204" t="s">
        <v>7</v>
      </c>
      <c r="BO1204" t="s">
        <v>4950</v>
      </c>
      <c r="BP1204" s="440" t="str">
        <f t="shared" si="18"/>
        <v>DL.2375.AFA.001.053.B.521211</v>
      </c>
    </row>
    <row r="1205" spans="1:68">
      <c r="A1205" t="s">
        <v>5010</v>
      </c>
      <c r="B1205" t="s">
        <v>4936</v>
      </c>
      <c r="C1205" t="s">
        <v>4937</v>
      </c>
      <c r="D1205" t="s">
        <v>3770</v>
      </c>
      <c r="E1205" t="s">
        <v>194</v>
      </c>
      <c r="F1205" t="s">
        <v>3772</v>
      </c>
      <c r="G1205" t="s">
        <v>3</v>
      </c>
      <c r="H1205" t="s">
        <v>4938</v>
      </c>
      <c r="I1205">
        <v>4</v>
      </c>
      <c r="J1205" t="s">
        <v>501</v>
      </c>
      <c r="K1205">
        <v>4</v>
      </c>
      <c r="L1205" t="s">
        <v>519</v>
      </c>
      <c r="M1205" t="s">
        <v>508</v>
      </c>
      <c r="N1205" t="s">
        <v>692</v>
      </c>
      <c r="O1205" t="s">
        <v>503</v>
      </c>
      <c r="P1205" t="s">
        <v>8</v>
      </c>
      <c r="Q1205" t="s">
        <v>4570</v>
      </c>
      <c r="R1205" t="s">
        <v>4940</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5011</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6196</v>
      </c>
      <c r="BD1205" t="s">
        <v>6197</v>
      </c>
      <c r="BE1205" t="s">
        <v>6198</v>
      </c>
      <c r="BF1205" t="s">
        <v>6209</v>
      </c>
      <c r="BG1205" t="s">
        <v>6360</v>
      </c>
      <c r="BH1205" t="s">
        <v>5764</v>
      </c>
      <c r="BI1205" t="s">
        <v>195</v>
      </c>
      <c r="BJ1205" t="s">
        <v>195</v>
      </c>
      <c r="BK1205" t="s">
        <v>3773</v>
      </c>
      <c r="BL1205" t="s">
        <v>5049</v>
      </c>
      <c r="BM1205" t="s">
        <v>4949</v>
      </c>
      <c r="BN1205" t="s">
        <v>7</v>
      </c>
      <c r="BO1205" t="s">
        <v>4950</v>
      </c>
      <c r="BP1205" s="440" t="str">
        <f t="shared" si="18"/>
        <v>DL.2375.AFA.001.053.B.521211</v>
      </c>
    </row>
    <row r="1206" spans="1:68">
      <c r="A1206" t="s">
        <v>5010</v>
      </c>
      <c r="B1206" t="s">
        <v>4936</v>
      </c>
      <c r="C1206" t="s">
        <v>4937</v>
      </c>
      <c r="D1206" t="s">
        <v>3770</v>
      </c>
      <c r="E1206" t="s">
        <v>194</v>
      </c>
      <c r="F1206" t="s">
        <v>3772</v>
      </c>
      <c r="G1206" t="s">
        <v>3</v>
      </c>
      <c r="H1206" t="s">
        <v>4938</v>
      </c>
      <c r="I1206">
        <v>4</v>
      </c>
      <c r="J1206" t="s">
        <v>501</v>
      </c>
      <c r="K1206">
        <v>4</v>
      </c>
      <c r="L1206" t="s">
        <v>519</v>
      </c>
      <c r="M1206" t="s">
        <v>508</v>
      </c>
      <c r="N1206" t="s">
        <v>692</v>
      </c>
      <c r="O1206" t="s">
        <v>503</v>
      </c>
      <c r="P1206" t="s">
        <v>8</v>
      </c>
      <c r="Q1206" t="s">
        <v>4570</v>
      </c>
      <c r="R1206" t="s">
        <v>4940</v>
      </c>
      <c r="S1206" t="s">
        <v>195</v>
      </c>
      <c r="T1206" t="s">
        <v>4570</v>
      </c>
      <c r="U1206" t="s">
        <v>4570</v>
      </c>
      <c r="V1206" t="s">
        <v>4951</v>
      </c>
      <c r="W1206" t="s">
        <v>4496</v>
      </c>
      <c r="X1206" t="s">
        <v>6484</v>
      </c>
      <c r="Y1206" t="s">
        <v>5793</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5011</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6196</v>
      </c>
      <c r="BD1206" t="s">
        <v>6197</v>
      </c>
      <c r="BE1206" t="s">
        <v>6198</v>
      </c>
      <c r="BF1206" t="s">
        <v>6209</v>
      </c>
      <c r="BG1206" t="s">
        <v>6360</v>
      </c>
      <c r="BH1206" t="s">
        <v>5764</v>
      </c>
      <c r="BI1206" t="s">
        <v>195</v>
      </c>
      <c r="BJ1206" t="s">
        <v>195</v>
      </c>
      <c r="BK1206" t="s">
        <v>3773</v>
      </c>
      <c r="BL1206" t="s">
        <v>6471</v>
      </c>
      <c r="BM1206" t="s">
        <v>4949</v>
      </c>
      <c r="BN1206" t="s">
        <v>7</v>
      </c>
      <c r="BO1206" t="s">
        <v>4950</v>
      </c>
      <c r="BP1206" s="440" t="str">
        <f t="shared" si="18"/>
        <v>DL.2375.AFA.001.053.B.521211</v>
      </c>
    </row>
    <row r="1207" spans="1:68">
      <c r="A1207" t="s">
        <v>5010</v>
      </c>
      <c r="B1207" t="s">
        <v>4936</v>
      </c>
      <c r="C1207" t="s">
        <v>4937</v>
      </c>
      <c r="D1207" t="s">
        <v>3770</v>
      </c>
      <c r="E1207" t="s">
        <v>194</v>
      </c>
      <c r="F1207" t="s">
        <v>3772</v>
      </c>
      <c r="G1207" t="s">
        <v>3</v>
      </c>
      <c r="H1207" t="s">
        <v>4938</v>
      </c>
      <c r="I1207">
        <v>4</v>
      </c>
      <c r="J1207" t="s">
        <v>501</v>
      </c>
      <c r="K1207">
        <v>4</v>
      </c>
      <c r="L1207" t="s">
        <v>519</v>
      </c>
      <c r="M1207" t="s">
        <v>508</v>
      </c>
      <c r="N1207" t="s">
        <v>692</v>
      </c>
      <c r="O1207" t="s">
        <v>503</v>
      </c>
      <c r="P1207" t="s">
        <v>8</v>
      </c>
      <c r="Q1207" t="s">
        <v>4570</v>
      </c>
      <c r="R1207" t="s">
        <v>4940</v>
      </c>
      <c r="S1207" t="s">
        <v>195</v>
      </c>
      <c r="T1207" t="s">
        <v>4570</v>
      </c>
      <c r="U1207" t="s">
        <v>4570</v>
      </c>
      <c r="V1207" t="s">
        <v>5001</v>
      </c>
      <c r="W1207" t="s">
        <v>4951</v>
      </c>
      <c r="X1207" t="s">
        <v>6485</v>
      </c>
      <c r="Y1207" t="s">
        <v>6486</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5011</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6196</v>
      </c>
      <c r="BD1207" t="s">
        <v>6197</v>
      </c>
      <c r="BE1207" t="s">
        <v>6198</v>
      </c>
      <c r="BF1207" t="s">
        <v>6209</v>
      </c>
      <c r="BG1207" t="s">
        <v>6360</v>
      </c>
      <c r="BH1207" t="s">
        <v>5764</v>
      </c>
      <c r="BI1207" t="s">
        <v>195</v>
      </c>
      <c r="BJ1207" t="s">
        <v>195</v>
      </c>
      <c r="BK1207" t="s">
        <v>3773</v>
      </c>
      <c r="BL1207" t="s">
        <v>6487</v>
      </c>
      <c r="BM1207" t="s">
        <v>4949</v>
      </c>
      <c r="BN1207" t="s">
        <v>7</v>
      </c>
      <c r="BO1207" t="s">
        <v>4950</v>
      </c>
      <c r="BP1207" s="440" t="str">
        <f t="shared" si="18"/>
        <v>DL.2375.AFA.001.053.B.521211</v>
      </c>
    </row>
    <row r="1208" spans="1:68">
      <c r="A1208" t="s">
        <v>5010</v>
      </c>
      <c r="B1208" t="s">
        <v>4936</v>
      </c>
      <c r="C1208" t="s">
        <v>4937</v>
      </c>
      <c r="D1208" t="s">
        <v>3770</v>
      </c>
      <c r="E1208" t="s">
        <v>194</v>
      </c>
      <c r="F1208" t="s">
        <v>3772</v>
      </c>
      <c r="G1208" t="s">
        <v>3</v>
      </c>
      <c r="H1208" t="s">
        <v>4938</v>
      </c>
      <c r="I1208">
        <v>4</v>
      </c>
      <c r="J1208" t="s">
        <v>501</v>
      </c>
      <c r="K1208">
        <v>4</v>
      </c>
      <c r="L1208" t="s">
        <v>519</v>
      </c>
      <c r="M1208" t="s">
        <v>508</v>
      </c>
      <c r="N1208" t="s">
        <v>692</v>
      </c>
      <c r="O1208" t="s">
        <v>503</v>
      </c>
      <c r="P1208" t="s">
        <v>8</v>
      </c>
      <c r="Q1208" t="s">
        <v>4570</v>
      </c>
      <c r="R1208" t="s">
        <v>4940</v>
      </c>
      <c r="S1208" t="s">
        <v>195</v>
      </c>
      <c r="T1208" t="s">
        <v>4570</v>
      </c>
      <c r="U1208" t="s">
        <v>4570</v>
      </c>
      <c r="V1208" t="s">
        <v>5092</v>
      </c>
      <c r="W1208" t="s">
        <v>5001</v>
      </c>
      <c r="X1208" t="s">
        <v>6488</v>
      </c>
      <c r="Y1208" t="s">
        <v>6489</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5011</v>
      </c>
      <c r="AP1208">
        <v>0</v>
      </c>
      <c r="AQ1208">
        <v>5328</v>
      </c>
      <c r="AR1208">
        <v>41347</v>
      </c>
      <c r="AS1208">
        <v>46786</v>
      </c>
      <c r="AT1208">
        <v>29333</v>
      </c>
      <c r="AU1208">
        <v>60816</v>
      </c>
      <c r="AV1208">
        <v>58833</v>
      </c>
      <c r="AW1208">
        <v>61038</v>
      </c>
      <c r="AX1208">
        <v>59463</v>
      </c>
      <c r="AY1208">
        <v>59587</v>
      </c>
      <c r="AZ1208">
        <v>17469</v>
      </c>
      <c r="BA1208">
        <v>440000</v>
      </c>
      <c r="BB1208" t="s">
        <v>3771</v>
      </c>
      <c r="BC1208" t="s">
        <v>6196</v>
      </c>
      <c r="BD1208" t="s">
        <v>6197</v>
      </c>
      <c r="BE1208" t="s">
        <v>6198</v>
      </c>
      <c r="BF1208" t="s">
        <v>6209</v>
      </c>
      <c r="BG1208" t="s">
        <v>6360</v>
      </c>
      <c r="BH1208" t="s">
        <v>5764</v>
      </c>
      <c r="BI1208" t="s">
        <v>195</v>
      </c>
      <c r="BJ1208" t="s">
        <v>195</v>
      </c>
      <c r="BK1208" t="s">
        <v>3773</v>
      </c>
      <c r="BL1208" t="s">
        <v>6490</v>
      </c>
      <c r="BM1208" t="s">
        <v>4949</v>
      </c>
      <c r="BN1208" t="s">
        <v>7</v>
      </c>
      <c r="BO1208" t="s">
        <v>4950</v>
      </c>
      <c r="BP1208" s="440" t="str">
        <f t="shared" si="18"/>
        <v>DL.2375.AFA.001.053.B.521211</v>
      </c>
    </row>
    <row r="1209" spans="1:68">
      <c r="A1209" t="s">
        <v>5010</v>
      </c>
      <c r="B1209" t="s">
        <v>4936</v>
      </c>
      <c r="C1209" t="s">
        <v>4937</v>
      </c>
      <c r="D1209" t="s">
        <v>3770</v>
      </c>
      <c r="E1209" t="s">
        <v>194</v>
      </c>
      <c r="F1209" t="s">
        <v>3772</v>
      </c>
      <c r="G1209" t="s">
        <v>3</v>
      </c>
      <c r="H1209" t="s">
        <v>4938</v>
      </c>
      <c r="I1209">
        <v>4</v>
      </c>
      <c r="J1209" t="s">
        <v>501</v>
      </c>
      <c r="K1209">
        <v>4</v>
      </c>
      <c r="L1209" t="s">
        <v>519</v>
      </c>
      <c r="M1209" t="s">
        <v>508</v>
      </c>
      <c r="N1209" t="s">
        <v>692</v>
      </c>
      <c r="O1209" t="s">
        <v>503</v>
      </c>
      <c r="P1209" t="s">
        <v>8</v>
      </c>
      <c r="Q1209" t="s">
        <v>4570</v>
      </c>
      <c r="R1209" t="s">
        <v>4940</v>
      </c>
      <c r="S1209" t="s">
        <v>195</v>
      </c>
      <c r="T1209" t="s">
        <v>4570</v>
      </c>
      <c r="U1209" t="s">
        <v>4570</v>
      </c>
      <c r="V1209" t="s">
        <v>5096</v>
      </c>
      <c r="W1209" t="s">
        <v>5092</v>
      </c>
      <c r="X1209" t="s">
        <v>6491</v>
      </c>
      <c r="Y1209" t="s">
        <v>6492</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5011</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6196</v>
      </c>
      <c r="BD1209" t="s">
        <v>6197</v>
      </c>
      <c r="BE1209" t="s">
        <v>6198</v>
      </c>
      <c r="BF1209" t="s">
        <v>6209</v>
      </c>
      <c r="BG1209" t="s">
        <v>6360</v>
      </c>
      <c r="BH1209" t="s">
        <v>5764</v>
      </c>
      <c r="BI1209" t="s">
        <v>195</v>
      </c>
      <c r="BJ1209" t="s">
        <v>195</v>
      </c>
      <c r="BK1209" t="s">
        <v>3773</v>
      </c>
      <c r="BL1209" t="s">
        <v>6493</v>
      </c>
      <c r="BM1209" t="s">
        <v>4949</v>
      </c>
      <c r="BN1209" t="s">
        <v>7</v>
      </c>
      <c r="BO1209" t="s">
        <v>4950</v>
      </c>
      <c r="BP1209" s="440" t="str">
        <f t="shared" si="18"/>
        <v>DL.2375.AFA.001.053.B.521211</v>
      </c>
    </row>
    <row r="1210" spans="1:68">
      <c r="A1210" t="s">
        <v>4935</v>
      </c>
      <c r="B1210" t="s">
        <v>4936</v>
      </c>
      <c r="C1210" t="s">
        <v>4937</v>
      </c>
      <c r="D1210" t="s">
        <v>3770</v>
      </c>
      <c r="E1210" t="s">
        <v>194</v>
      </c>
      <c r="F1210" t="s">
        <v>3772</v>
      </c>
      <c r="G1210" t="s">
        <v>3</v>
      </c>
      <c r="H1210" t="s">
        <v>4938</v>
      </c>
      <c r="I1210">
        <v>4</v>
      </c>
      <c r="J1210" t="s">
        <v>501</v>
      </c>
      <c r="K1210">
        <v>4</v>
      </c>
      <c r="L1210" t="s">
        <v>519</v>
      </c>
      <c r="M1210" t="s">
        <v>509</v>
      </c>
      <c r="N1210" t="s">
        <v>701</v>
      </c>
      <c r="O1210" t="s">
        <v>503</v>
      </c>
      <c r="P1210" t="s">
        <v>8</v>
      </c>
      <c r="Q1210" t="s">
        <v>4570</v>
      </c>
      <c r="R1210" t="s">
        <v>4940</v>
      </c>
      <c r="S1210" t="s">
        <v>195</v>
      </c>
      <c r="T1210" t="s">
        <v>4570</v>
      </c>
      <c r="U1210" t="s">
        <v>4570</v>
      </c>
      <c r="V1210" t="s">
        <v>4496</v>
      </c>
      <c r="W1210" t="s">
        <v>4570</v>
      </c>
      <c r="X1210" t="s">
        <v>6494</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4943</v>
      </c>
      <c r="AP1210">
        <v>0</v>
      </c>
      <c r="AQ1210">
        <v>6054</v>
      </c>
      <c r="AR1210">
        <v>46985</v>
      </c>
      <c r="AS1210">
        <v>53166</v>
      </c>
      <c r="AT1210">
        <v>33333</v>
      </c>
      <c r="AU1210">
        <v>69109</v>
      </c>
      <c r="AV1210">
        <v>66856</v>
      </c>
      <c r="AW1210">
        <v>69362</v>
      </c>
      <c r="AX1210">
        <v>67571</v>
      </c>
      <c r="AY1210">
        <v>67713</v>
      </c>
      <c r="AZ1210">
        <v>19851</v>
      </c>
      <c r="BA1210">
        <v>500000</v>
      </c>
      <c r="BB1210" t="s">
        <v>3771</v>
      </c>
      <c r="BC1210" t="s">
        <v>6196</v>
      </c>
      <c r="BD1210" t="s">
        <v>6197</v>
      </c>
      <c r="BE1210" t="s">
        <v>6198</v>
      </c>
      <c r="BF1210" t="s">
        <v>6209</v>
      </c>
      <c r="BG1210" t="s">
        <v>6285</v>
      </c>
      <c r="BH1210" t="s">
        <v>5764</v>
      </c>
      <c r="BI1210" t="s">
        <v>195</v>
      </c>
      <c r="BJ1210" t="s">
        <v>195</v>
      </c>
      <c r="BK1210" t="s">
        <v>3773</v>
      </c>
      <c r="BL1210" t="s">
        <v>5049</v>
      </c>
      <c r="BM1210" t="s">
        <v>4949</v>
      </c>
      <c r="BN1210" t="s">
        <v>7</v>
      </c>
      <c r="BO1210" t="s">
        <v>4950</v>
      </c>
      <c r="BP1210" s="440" t="str">
        <f t="shared" si="18"/>
        <v>DL.2375.AFA.001.053.C.521211</v>
      </c>
    </row>
    <row r="1211" spans="1:68">
      <c r="A1211" t="s">
        <v>4935</v>
      </c>
      <c r="B1211" t="s">
        <v>4936</v>
      </c>
      <c r="C1211" t="s">
        <v>4937</v>
      </c>
      <c r="D1211" t="s">
        <v>3770</v>
      </c>
      <c r="E1211" t="s">
        <v>194</v>
      </c>
      <c r="F1211" t="s">
        <v>3772</v>
      </c>
      <c r="G1211" t="s">
        <v>3</v>
      </c>
      <c r="H1211" t="s">
        <v>4938</v>
      </c>
      <c r="I1211">
        <v>4</v>
      </c>
      <c r="J1211" t="s">
        <v>501</v>
      </c>
      <c r="K1211">
        <v>4</v>
      </c>
      <c r="L1211" t="s">
        <v>519</v>
      </c>
      <c r="M1211" t="s">
        <v>509</v>
      </c>
      <c r="N1211" t="s">
        <v>701</v>
      </c>
      <c r="O1211" t="s">
        <v>503</v>
      </c>
      <c r="P1211" t="s">
        <v>8</v>
      </c>
      <c r="Q1211" t="s">
        <v>4570</v>
      </c>
      <c r="R1211" t="s">
        <v>4940</v>
      </c>
      <c r="S1211" t="s">
        <v>195</v>
      </c>
      <c r="T1211" t="s">
        <v>4570</v>
      </c>
      <c r="U1211" t="s">
        <v>4570</v>
      </c>
      <c r="V1211" t="s">
        <v>4951</v>
      </c>
      <c r="W1211" t="s">
        <v>4496</v>
      </c>
      <c r="X1211" t="s">
        <v>1111</v>
      </c>
      <c r="Y1211" t="s">
        <v>5793</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4943</v>
      </c>
      <c r="AP1211">
        <v>0</v>
      </c>
      <c r="AQ1211">
        <v>6054</v>
      </c>
      <c r="AR1211">
        <v>46985</v>
      </c>
      <c r="AS1211">
        <v>53166</v>
      </c>
      <c r="AT1211">
        <v>33333</v>
      </c>
      <c r="AU1211">
        <v>69109</v>
      </c>
      <c r="AV1211">
        <v>66856</v>
      </c>
      <c r="AW1211">
        <v>69362</v>
      </c>
      <c r="AX1211">
        <v>67571</v>
      </c>
      <c r="AY1211">
        <v>67713</v>
      </c>
      <c r="AZ1211">
        <v>19851</v>
      </c>
      <c r="BA1211">
        <v>500000</v>
      </c>
      <c r="BB1211" t="s">
        <v>3771</v>
      </c>
      <c r="BC1211" t="s">
        <v>6196</v>
      </c>
      <c r="BD1211" t="s">
        <v>6197</v>
      </c>
      <c r="BE1211" t="s">
        <v>6198</v>
      </c>
      <c r="BF1211" t="s">
        <v>6209</v>
      </c>
      <c r="BG1211" t="s">
        <v>6285</v>
      </c>
      <c r="BH1211" t="s">
        <v>5764</v>
      </c>
      <c r="BI1211" t="s">
        <v>195</v>
      </c>
      <c r="BJ1211" t="s">
        <v>195</v>
      </c>
      <c r="BK1211" t="s">
        <v>3773</v>
      </c>
      <c r="BL1211" t="s">
        <v>6471</v>
      </c>
      <c r="BM1211" t="s">
        <v>4949</v>
      </c>
      <c r="BN1211" t="s">
        <v>7</v>
      </c>
      <c r="BO1211" t="s">
        <v>4950</v>
      </c>
      <c r="BP1211" s="440" t="str">
        <f t="shared" si="18"/>
        <v>DL.2375.AFA.001.053.C.521211</v>
      </c>
    </row>
    <row r="1212" spans="1:68">
      <c r="A1212" t="s">
        <v>4935</v>
      </c>
      <c r="B1212" t="s">
        <v>4936</v>
      </c>
      <c r="C1212" t="s">
        <v>4937</v>
      </c>
      <c r="D1212" t="s">
        <v>3770</v>
      </c>
      <c r="E1212" t="s">
        <v>194</v>
      </c>
      <c r="F1212" t="s">
        <v>3772</v>
      </c>
      <c r="G1212" t="s">
        <v>3</v>
      </c>
      <c r="H1212" t="s">
        <v>4938</v>
      </c>
      <c r="I1212">
        <v>4</v>
      </c>
      <c r="J1212" t="s">
        <v>501</v>
      </c>
      <c r="K1212">
        <v>4</v>
      </c>
      <c r="L1212" t="s">
        <v>519</v>
      </c>
      <c r="M1212" t="s">
        <v>509</v>
      </c>
      <c r="N1212" t="s">
        <v>701</v>
      </c>
      <c r="O1212" t="s">
        <v>503</v>
      </c>
      <c r="P1212" t="s">
        <v>8</v>
      </c>
      <c r="Q1212" t="s">
        <v>4570</v>
      </c>
      <c r="R1212" t="s">
        <v>4940</v>
      </c>
      <c r="S1212" t="s">
        <v>195</v>
      </c>
      <c r="T1212" t="s">
        <v>4570</v>
      </c>
      <c r="U1212" t="s">
        <v>4570</v>
      </c>
      <c r="V1212" t="s">
        <v>5001</v>
      </c>
      <c r="W1212" t="s">
        <v>4951</v>
      </c>
      <c r="X1212" t="s">
        <v>6495</v>
      </c>
      <c r="Y1212" t="s">
        <v>6486</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4943</v>
      </c>
      <c r="AP1212">
        <v>0</v>
      </c>
      <c r="AQ1212">
        <v>6054</v>
      </c>
      <c r="AR1212">
        <v>46985</v>
      </c>
      <c r="AS1212">
        <v>53166</v>
      </c>
      <c r="AT1212">
        <v>33333</v>
      </c>
      <c r="AU1212">
        <v>69109</v>
      </c>
      <c r="AV1212">
        <v>66856</v>
      </c>
      <c r="AW1212">
        <v>69362</v>
      </c>
      <c r="AX1212">
        <v>67571</v>
      </c>
      <c r="AY1212">
        <v>67713</v>
      </c>
      <c r="AZ1212">
        <v>19851</v>
      </c>
      <c r="BA1212">
        <v>500000</v>
      </c>
      <c r="BB1212" t="s">
        <v>3771</v>
      </c>
      <c r="BC1212" t="s">
        <v>6196</v>
      </c>
      <c r="BD1212" t="s">
        <v>6197</v>
      </c>
      <c r="BE1212" t="s">
        <v>6198</v>
      </c>
      <c r="BF1212" t="s">
        <v>6209</v>
      </c>
      <c r="BG1212" t="s">
        <v>6285</v>
      </c>
      <c r="BH1212" t="s">
        <v>5764</v>
      </c>
      <c r="BI1212" t="s">
        <v>195</v>
      </c>
      <c r="BJ1212" t="s">
        <v>195</v>
      </c>
      <c r="BK1212" t="s">
        <v>3773</v>
      </c>
      <c r="BL1212" t="s">
        <v>6487</v>
      </c>
      <c r="BM1212" t="s">
        <v>4949</v>
      </c>
      <c r="BN1212" t="s">
        <v>7</v>
      </c>
      <c r="BO1212" t="s">
        <v>4950</v>
      </c>
      <c r="BP1212" s="440" t="str">
        <f t="shared" si="18"/>
        <v>DL.2375.AFA.001.053.C.521211</v>
      </c>
    </row>
    <row r="1213" spans="1:68">
      <c r="A1213" t="s">
        <v>4935</v>
      </c>
      <c r="B1213" t="s">
        <v>4936</v>
      </c>
      <c r="C1213" t="s">
        <v>4937</v>
      </c>
      <c r="D1213" t="s">
        <v>3770</v>
      </c>
      <c r="E1213" t="s">
        <v>194</v>
      </c>
      <c r="F1213" t="s">
        <v>3772</v>
      </c>
      <c r="G1213" t="s">
        <v>3</v>
      </c>
      <c r="H1213" t="s">
        <v>4938</v>
      </c>
      <c r="I1213">
        <v>4</v>
      </c>
      <c r="J1213" t="s">
        <v>501</v>
      </c>
      <c r="K1213">
        <v>4</v>
      </c>
      <c r="L1213" t="s">
        <v>519</v>
      </c>
      <c r="M1213" t="s">
        <v>509</v>
      </c>
      <c r="N1213" t="s">
        <v>701</v>
      </c>
      <c r="O1213" t="s">
        <v>503</v>
      </c>
      <c r="P1213" t="s">
        <v>8</v>
      </c>
      <c r="Q1213" t="s">
        <v>4570</v>
      </c>
      <c r="R1213" t="s">
        <v>4940</v>
      </c>
      <c r="S1213" t="s">
        <v>195</v>
      </c>
      <c r="T1213" t="s">
        <v>4570</v>
      </c>
      <c r="U1213" t="s">
        <v>4570</v>
      </c>
      <c r="V1213" t="s">
        <v>5092</v>
      </c>
      <c r="W1213" t="s">
        <v>5001</v>
      </c>
      <c r="X1213" t="s">
        <v>6496</v>
      </c>
      <c r="Y1213" t="s">
        <v>6497</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4943</v>
      </c>
      <c r="AP1213">
        <v>0</v>
      </c>
      <c r="AQ1213">
        <v>8355</v>
      </c>
      <c r="AR1213">
        <v>64839</v>
      </c>
      <c r="AS1213">
        <v>73369</v>
      </c>
      <c r="AT1213">
        <v>46000</v>
      </c>
      <c r="AU1213">
        <v>95370</v>
      </c>
      <c r="AV1213">
        <v>92261</v>
      </c>
      <c r="AW1213">
        <v>95719</v>
      </c>
      <c r="AX1213">
        <v>93248</v>
      </c>
      <c r="AY1213">
        <v>93443</v>
      </c>
      <c r="AZ1213">
        <v>27395</v>
      </c>
      <c r="BA1213">
        <v>690001</v>
      </c>
      <c r="BB1213" t="s">
        <v>3771</v>
      </c>
      <c r="BC1213" t="s">
        <v>6196</v>
      </c>
      <c r="BD1213" t="s">
        <v>6197</v>
      </c>
      <c r="BE1213" t="s">
        <v>6198</v>
      </c>
      <c r="BF1213" t="s">
        <v>6209</v>
      </c>
      <c r="BG1213" t="s">
        <v>6285</v>
      </c>
      <c r="BH1213" t="s">
        <v>5764</v>
      </c>
      <c r="BI1213" t="s">
        <v>195</v>
      </c>
      <c r="BJ1213" t="s">
        <v>195</v>
      </c>
      <c r="BK1213" t="s">
        <v>3773</v>
      </c>
      <c r="BL1213" t="s">
        <v>6498</v>
      </c>
      <c r="BM1213" t="s">
        <v>4949</v>
      </c>
      <c r="BN1213" t="s">
        <v>7</v>
      </c>
      <c r="BO1213" t="s">
        <v>4950</v>
      </c>
      <c r="BP1213" s="440" t="str">
        <f t="shared" si="18"/>
        <v>DL.2375.AFA.001.053.C.521211</v>
      </c>
    </row>
    <row r="1214" spans="1:68">
      <c r="A1214" t="s">
        <v>4935</v>
      </c>
      <c r="B1214" t="s">
        <v>4936</v>
      </c>
      <c r="C1214" t="s">
        <v>4937</v>
      </c>
      <c r="D1214" t="s">
        <v>3770</v>
      </c>
      <c r="E1214" t="s">
        <v>194</v>
      </c>
      <c r="F1214" t="s">
        <v>3772</v>
      </c>
      <c r="G1214" t="s">
        <v>3</v>
      </c>
      <c r="H1214" t="s">
        <v>4938</v>
      </c>
      <c r="I1214">
        <v>4</v>
      </c>
      <c r="J1214" t="s">
        <v>501</v>
      </c>
      <c r="K1214">
        <v>4</v>
      </c>
      <c r="L1214" t="s">
        <v>519</v>
      </c>
      <c r="M1214" t="s">
        <v>509</v>
      </c>
      <c r="N1214" t="s">
        <v>701</v>
      </c>
      <c r="O1214" t="s">
        <v>503</v>
      </c>
      <c r="P1214" t="s">
        <v>8</v>
      </c>
      <c r="Q1214" t="s">
        <v>4570</v>
      </c>
      <c r="R1214" t="s">
        <v>4940</v>
      </c>
      <c r="S1214" t="s">
        <v>195</v>
      </c>
      <c r="T1214" t="s">
        <v>4570</v>
      </c>
      <c r="U1214" t="s">
        <v>4570</v>
      </c>
      <c r="V1214" t="s">
        <v>5096</v>
      </c>
      <c r="W1214" t="s">
        <v>5092</v>
      </c>
      <c r="X1214" t="s">
        <v>6499</v>
      </c>
      <c r="Y1214" t="s">
        <v>6500</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4943</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6196</v>
      </c>
      <c r="BD1214" t="s">
        <v>6197</v>
      </c>
      <c r="BE1214" t="s">
        <v>6198</v>
      </c>
      <c r="BF1214" t="s">
        <v>6209</v>
      </c>
      <c r="BG1214" t="s">
        <v>6285</v>
      </c>
      <c r="BH1214" t="s">
        <v>5764</v>
      </c>
      <c r="BI1214" t="s">
        <v>195</v>
      </c>
      <c r="BJ1214" t="s">
        <v>195</v>
      </c>
      <c r="BK1214" t="s">
        <v>3773</v>
      </c>
      <c r="BL1214" t="s">
        <v>6501</v>
      </c>
      <c r="BM1214" t="s">
        <v>4949</v>
      </c>
      <c r="BN1214" t="s">
        <v>7</v>
      </c>
      <c r="BO1214" t="s">
        <v>4950</v>
      </c>
      <c r="BP1214" s="440" t="str">
        <f t="shared" si="18"/>
        <v>DL.2375.AFA.001.053.C.521211</v>
      </c>
    </row>
    <row r="1215" spans="1:68">
      <c r="A1215" t="s">
        <v>5010</v>
      </c>
      <c r="B1215" t="s">
        <v>4936</v>
      </c>
      <c r="C1215" t="s">
        <v>4937</v>
      </c>
      <c r="D1215" t="s">
        <v>3770</v>
      </c>
      <c r="E1215" t="s">
        <v>194</v>
      </c>
      <c r="F1215" t="s">
        <v>3772</v>
      </c>
      <c r="G1215" t="s">
        <v>3</v>
      </c>
      <c r="H1215" t="s">
        <v>4938</v>
      </c>
      <c r="I1215">
        <v>4</v>
      </c>
      <c r="J1215" t="s">
        <v>501</v>
      </c>
      <c r="K1215">
        <v>4</v>
      </c>
      <c r="L1215" t="s">
        <v>519</v>
      </c>
      <c r="M1215" t="s">
        <v>509</v>
      </c>
      <c r="N1215" t="s">
        <v>701</v>
      </c>
      <c r="O1215" t="s">
        <v>503</v>
      </c>
      <c r="P1215" t="s">
        <v>8</v>
      </c>
      <c r="Q1215" t="s">
        <v>4570</v>
      </c>
      <c r="R1215" t="s">
        <v>4940</v>
      </c>
      <c r="S1215" t="s">
        <v>195</v>
      </c>
      <c r="T1215" t="s">
        <v>4570</v>
      </c>
      <c r="U1215" t="s">
        <v>4570</v>
      </c>
      <c r="V1215" t="s">
        <v>4496</v>
      </c>
      <c r="W1215" t="s">
        <v>4570</v>
      </c>
      <c r="X1215" t="s">
        <v>6494</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5011</v>
      </c>
      <c r="AP1215">
        <v>0</v>
      </c>
      <c r="AQ1215">
        <v>6054</v>
      </c>
      <c r="AR1215">
        <v>46985</v>
      </c>
      <c r="AS1215">
        <v>53166</v>
      </c>
      <c r="AT1215">
        <v>33333</v>
      </c>
      <c r="AU1215">
        <v>69109</v>
      </c>
      <c r="AV1215">
        <v>66856</v>
      </c>
      <c r="AW1215">
        <v>69362</v>
      </c>
      <c r="AX1215">
        <v>67571</v>
      </c>
      <c r="AY1215">
        <v>67713</v>
      </c>
      <c r="AZ1215">
        <v>19851</v>
      </c>
      <c r="BA1215">
        <v>500000</v>
      </c>
      <c r="BB1215" t="s">
        <v>3771</v>
      </c>
      <c r="BC1215" t="s">
        <v>6196</v>
      </c>
      <c r="BD1215" t="s">
        <v>6197</v>
      </c>
      <c r="BE1215" t="s">
        <v>6198</v>
      </c>
      <c r="BF1215" t="s">
        <v>6209</v>
      </c>
      <c r="BG1215" t="s">
        <v>6285</v>
      </c>
      <c r="BH1215" t="s">
        <v>5764</v>
      </c>
      <c r="BI1215" t="s">
        <v>195</v>
      </c>
      <c r="BJ1215" t="s">
        <v>195</v>
      </c>
      <c r="BK1215" t="s">
        <v>3773</v>
      </c>
      <c r="BL1215" t="s">
        <v>5049</v>
      </c>
      <c r="BM1215" t="s">
        <v>4949</v>
      </c>
      <c r="BN1215" t="s">
        <v>7</v>
      </c>
      <c r="BO1215" t="s">
        <v>4950</v>
      </c>
      <c r="BP1215" s="440" t="str">
        <f t="shared" si="18"/>
        <v>DL.2375.AFA.001.053.C.521211</v>
      </c>
    </row>
    <row r="1216" spans="1:68">
      <c r="A1216" t="s">
        <v>5010</v>
      </c>
      <c r="B1216" t="s">
        <v>4936</v>
      </c>
      <c r="C1216" t="s">
        <v>4937</v>
      </c>
      <c r="D1216" t="s">
        <v>3770</v>
      </c>
      <c r="E1216" t="s">
        <v>194</v>
      </c>
      <c r="F1216" t="s">
        <v>3772</v>
      </c>
      <c r="G1216" t="s">
        <v>3</v>
      </c>
      <c r="H1216" t="s">
        <v>4938</v>
      </c>
      <c r="I1216">
        <v>4</v>
      </c>
      <c r="J1216" t="s">
        <v>501</v>
      </c>
      <c r="K1216">
        <v>4</v>
      </c>
      <c r="L1216" t="s">
        <v>519</v>
      </c>
      <c r="M1216" t="s">
        <v>509</v>
      </c>
      <c r="N1216" t="s">
        <v>701</v>
      </c>
      <c r="O1216" t="s">
        <v>503</v>
      </c>
      <c r="P1216" t="s">
        <v>8</v>
      </c>
      <c r="Q1216" t="s">
        <v>4570</v>
      </c>
      <c r="R1216" t="s">
        <v>4940</v>
      </c>
      <c r="S1216" t="s">
        <v>195</v>
      </c>
      <c r="T1216" t="s">
        <v>4570</v>
      </c>
      <c r="U1216" t="s">
        <v>4570</v>
      </c>
      <c r="V1216" t="s">
        <v>4951</v>
      </c>
      <c r="W1216" t="s">
        <v>4496</v>
      </c>
      <c r="X1216" t="s">
        <v>1111</v>
      </c>
      <c r="Y1216" t="s">
        <v>5793</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5011</v>
      </c>
      <c r="AP1216">
        <v>0</v>
      </c>
      <c r="AQ1216">
        <v>6054</v>
      </c>
      <c r="AR1216">
        <v>46985</v>
      </c>
      <c r="AS1216">
        <v>53166</v>
      </c>
      <c r="AT1216">
        <v>33333</v>
      </c>
      <c r="AU1216">
        <v>69109</v>
      </c>
      <c r="AV1216">
        <v>66856</v>
      </c>
      <c r="AW1216">
        <v>69362</v>
      </c>
      <c r="AX1216">
        <v>67571</v>
      </c>
      <c r="AY1216">
        <v>67713</v>
      </c>
      <c r="AZ1216">
        <v>19851</v>
      </c>
      <c r="BA1216">
        <v>500000</v>
      </c>
      <c r="BB1216" t="s">
        <v>3771</v>
      </c>
      <c r="BC1216" t="s">
        <v>6196</v>
      </c>
      <c r="BD1216" t="s">
        <v>6197</v>
      </c>
      <c r="BE1216" t="s">
        <v>6198</v>
      </c>
      <c r="BF1216" t="s">
        <v>6209</v>
      </c>
      <c r="BG1216" t="s">
        <v>6285</v>
      </c>
      <c r="BH1216" t="s">
        <v>5764</v>
      </c>
      <c r="BI1216" t="s">
        <v>195</v>
      </c>
      <c r="BJ1216" t="s">
        <v>195</v>
      </c>
      <c r="BK1216" t="s">
        <v>3773</v>
      </c>
      <c r="BL1216" t="s">
        <v>6471</v>
      </c>
      <c r="BM1216" t="s">
        <v>4949</v>
      </c>
      <c r="BN1216" t="s">
        <v>7</v>
      </c>
      <c r="BO1216" t="s">
        <v>4950</v>
      </c>
      <c r="BP1216" s="440" t="str">
        <f t="shared" si="18"/>
        <v>DL.2375.AFA.001.053.C.521211</v>
      </c>
    </row>
    <row r="1217" spans="1:68">
      <c r="A1217" t="s">
        <v>5010</v>
      </c>
      <c r="B1217" t="s">
        <v>4936</v>
      </c>
      <c r="C1217" t="s">
        <v>4937</v>
      </c>
      <c r="D1217" t="s">
        <v>3770</v>
      </c>
      <c r="E1217" t="s">
        <v>194</v>
      </c>
      <c r="F1217" t="s">
        <v>3772</v>
      </c>
      <c r="G1217" t="s">
        <v>3</v>
      </c>
      <c r="H1217" t="s">
        <v>4938</v>
      </c>
      <c r="I1217">
        <v>4</v>
      </c>
      <c r="J1217" t="s">
        <v>501</v>
      </c>
      <c r="K1217">
        <v>4</v>
      </c>
      <c r="L1217" t="s">
        <v>519</v>
      </c>
      <c r="M1217" t="s">
        <v>509</v>
      </c>
      <c r="N1217" t="s">
        <v>701</v>
      </c>
      <c r="O1217" t="s">
        <v>503</v>
      </c>
      <c r="P1217" t="s">
        <v>8</v>
      </c>
      <c r="Q1217" t="s">
        <v>4570</v>
      </c>
      <c r="R1217" t="s">
        <v>4940</v>
      </c>
      <c r="S1217" t="s">
        <v>195</v>
      </c>
      <c r="T1217" t="s">
        <v>4570</v>
      </c>
      <c r="U1217" t="s">
        <v>4570</v>
      </c>
      <c r="V1217" t="s">
        <v>5001</v>
      </c>
      <c r="W1217" t="s">
        <v>4951</v>
      </c>
      <c r="X1217" t="s">
        <v>6495</v>
      </c>
      <c r="Y1217" t="s">
        <v>6486</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5011</v>
      </c>
      <c r="AP1217">
        <v>0</v>
      </c>
      <c r="AQ1217">
        <v>6054</v>
      </c>
      <c r="AR1217">
        <v>46985</v>
      </c>
      <c r="AS1217">
        <v>53166</v>
      </c>
      <c r="AT1217">
        <v>33333</v>
      </c>
      <c r="AU1217">
        <v>69109</v>
      </c>
      <c r="AV1217">
        <v>66856</v>
      </c>
      <c r="AW1217">
        <v>69362</v>
      </c>
      <c r="AX1217">
        <v>67571</v>
      </c>
      <c r="AY1217">
        <v>67713</v>
      </c>
      <c r="AZ1217">
        <v>19851</v>
      </c>
      <c r="BA1217">
        <v>500000</v>
      </c>
      <c r="BB1217" t="s">
        <v>3771</v>
      </c>
      <c r="BC1217" t="s">
        <v>6196</v>
      </c>
      <c r="BD1217" t="s">
        <v>6197</v>
      </c>
      <c r="BE1217" t="s">
        <v>6198</v>
      </c>
      <c r="BF1217" t="s">
        <v>6209</v>
      </c>
      <c r="BG1217" t="s">
        <v>6285</v>
      </c>
      <c r="BH1217" t="s">
        <v>5764</v>
      </c>
      <c r="BI1217" t="s">
        <v>195</v>
      </c>
      <c r="BJ1217" t="s">
        <v>195</v>
      </c>
      <c r="BK1217" t="s">
        <v>3773</v>
      </c>
      <c r="BL1217" t="s">
        <v>6487</v>
      </c>
      <c r="BM1217" t="s">
        <v>4949</v>
      </c>
      <c r="BN1217" t="s">
        <v>7</v>
      </c>
      <c r="BO1217" t="s">
        <v>4950</v>
      </c>
      <c r="BP1217" s="440" t="str">
        <f t="shared" si="18"/>
        <v>DL.2375.AFA.001.053.C.521211</v>
      </c>
    </row>
    <row r="1218" spans="1:68">
      <c r="A1218" t="s">
        <v>5010</v>
      </c>
      <c r="B1218" t="s">
        <v>4936</v>
      </c>
      <c r="C1218" t="s">
        <v>4937</v>
      </c>
      <c r="D1218" t="s">
        <v>3770</v>
      </c>
      <c r="E1218" t="s">
        <v>194</v>
      </c>
      <c r="F1218" t="s">
        <v>3772</v>
      </c>
      <c r="G1218" t="s">
        <v>3</v>
      </c>
      <c r="H1218" t="s">
        <v>4938</v>
      </c>
      <c r="I1218">
        <v>4</v>
      </c>
      <c r="J1218" t="s">
        <v>501</v>
      </c>
      <c r="K1218">
        <v>4</v>
      </c>
      <c r="L1218" t="s">
        <v>519</v>
      </c>
      <c r="M1218" t="s">
        <v>509</v>
      </c>
      <c r="N1218" t="s">
        <v>701</v>
      </c>
      <c r="O1218" t="s">
        <v>503</v>
      </c>
      <c r="P1218" t="s">
        <v>8</v>
      </c>
      <c r="Q1218" t="s">
        <v>4570</v>
      </c>
      <c r="R1218" t="s">
        <v>4940</v>
      </c>
      <c r="S1218" t="s">
        <v>195</v>
      </c>
      <c r="T1218" t="s">
        <v>4570</v>
      </c>
      <c r="U1218" t="s">
        <v>4570</v>
      </c>
      <c r="V1218" t="s">
        <v>5092</v>
      </c>
      <c r="W1218" t="s">
        <v>5001</v>
      </c>
      <c r="X1218" t="s">
        <v>6496</v>
      </c>
      <c r="Y1218" t="s">
        <v>6497</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5011</v>
      </c>
      <c r="AP1218">
        <v>0</v>
      </c>
      <c r="AQ1218">
        <v>8355</v>
      </c>
      <c r="AR1218">
        <v>64839</v>
      </c>
      <c r="AS1218">
        <v>73369</v>
      </c>
      <c r="AT1218">
        <v>46000</v>
      </c>
      <c r="AU1218">
        <v>95370</v>
      </c>
      <c r="AV1218">
        <v>92261</v>
      </c>
      <c r="AW1218">
        <v>95719</v>
      </c>
      <c r="AX1218">
        <v>93248</v>
      </c>
      <c r="AY1218">
        <v>93443</v>
      </c>
      <c r="AZ1218">
        <v>27395</v>
      </c>
      <c r="BA1218">
        <v>690001</v>
      </c>
      <c r="BB1218" t="s">
        <v>3771</v>
      </c>
      <c r="BC1218" t="s">
        <v>6196</v>
      </c>
      <c r="BD1218" t="s">
        <v>6197</v>
      </c>
      <c r="BE1218" t="s">
        <v>6198</v>
      </c>
      <c r="BF1218" t="s">
        <v>6209</v>
      </c>
      <c r="BG1218" t="s">
        <v>6285</v>
      </c>
      <c r="BH1218" t="s">
        <v>5764</v>
      </c>
      <c r="BI1218" t="s">
        <v>195</v>
      </c>
      <c r="BJ1218" t="s">
        <v>195</v>
      </c>
      <c r="BK1218" t="s">
        <v>3773</v>
      </c>
      <c r="BL1218" t="s">
        <v>6498</v>
      </c>
      <c r="BM1218" t="s">
        <v>4949</v>
      </c>
      <c r="BN1218" t="s">
        <v>7</v>
      </c>
      <c r="BO1218" t="s">
        <v>4950</v>
      </c>
      <c r="BP1218" s="440" t="str">
        <f t="shared" ref="BP1218:BP1281" si="19">_xlfn.TEXTJOIN(".",TRUE,D1218,E1218,F1218,J1218,L1218,M1218,O1218)</f>
        <v>DL.2375.AFA.001.053.C.521211</v>
      </c>
    </row>
    <row r="1219" spans="1:68">
      <c r="A1219" t="s">
        <v>5010</v>
      </c>
      <c r="B1219" t="s">
        <v>4936</v>
      </c>
      <c r="C1219" t="s">
        <v>4937</v>
      </c>
      <c r="D1219" t="s">
        <v>3770</v>
      </c>
      <c r="E1219" t="s">
        <v>194</v>
      </c>
      <c r="F1219" t="s">
        <v>3772</v>
      </c>
      <c r="G1219" t="s">
        <v>3</v>
      </c>
      <c r="H1219" t="s">
        <v>4938</v>
      </c>
      <c r="I1219">
        <v>4</v>
      </c>
      <c r="J1219" t="s">
        <v>501</v>
      </c>
      <c r="K1219">
        <v>4</v>
      </c>
      <c r="L1219" t="s">
        <v>519</v>
      </c>
      <c r="M1219" t="s">
        <v>509</v>
      </c>
      <c r="N1219" t="s">
        <v>701</v>
      </c>
      <c r="O1219" t="s">
        <v>503</v>
      </c>
      <c r="P1219" t="s">
        <v>8</v>
      </c>
      <c r="Q1219" t="s">
        <v>4570</v>
      </c>
      <c r="R1219" t="s">
        <v>4940</v>
      </c>
      <c r="S1219" t="s">
        <v>195</v>
      </c>
      <c r="T1219" t="s">
        <v>4570</v>
      </c>
      <c r="U1219" t="s">
        <v>4570</v>
      </c>
      <c r="V1219" t="s">
        <v>5096</v>
      </c>
      <c r="W1219" t="s">
        <v>5092</v>
      </c>
      <c r="X1219" t="s">
        <v>6499</v>
      </c>
      <c r="Y1219" t="s">
        <v>6500</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5011</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6196</v>
      </c>
      <c r="BD1219" t="s">
        <v>6197</v>
      </c>
      <c r="BE1219" t="s">
        <v>6198</v>
      </c>
      <c r="BF1219" t="s">
        <v>6209</v>
      </c>
      <c r="BG1219" t="s">
        <v>6285</v>
      </c>
      <c r="BH1219" t="s">
        <v>5764</v>
      </c>
      <c r="BI1219" t="s">
        <v>195</v>
      </c>
      <c r="BJ1219" t="s">
        <v>195</v>
      </c>
      <c r="BK1219" t="s">
        <v>3773</v>
      </c>
      <c r="BL1219" t="s">
        <v>6501</v>
      </c>
      <c r="BM1219" t="s">
        <v>4949</v>
      </c>
      <c r="BN1219" t="s">
        <v>7</v>
      </c>
      <c r="BO1219" t="s">
        <v>4950</v>
      </c>
      <c r="BP1219" s="440" t="str">
        <f t="shared" si="19"/>
        <v>DL.2375.AFA.001.053.C.521211</v>
      </c>
    </row>
    <row r="1220" spans="1:68">
      <c r="A1220" t="s">
        <v>4935</v>
      </c>
      <c r="B1220" t="s">
        <v>4936</v>
      </c>
      <c r="C1220" t="s">
        <v>4937</v>
      </c>
      <c r="D1220" t="s">
        <v>3770</v>
      </c>
      <c r="E1220" t="s">
        <v>194</v>
      </c>
      <c r="F1220" t="s">
        <v>3772</v>
      </c>
      <c r="G1220" t="s">
        <v>3</v>
      </c>
      <c r="H1220" t="s">
        <v>4938</v>
      </c>
      <c r="I1220">
        <v>4</v>
      </c>
      <c r="J1220" t="s">
        <v>501</v>
      </c>
      <c r="K1220">
        <v>4</v>
      </c>
      <c r="L1220" t="s">
        <v>520</v>
      </c>
      <c r="M1220" t="s">
        <v>8</v>
      </c>
      <c r="N1220" t="s">
        <v>39</v>
      </c>
      <c r="O1220" t="s">
        <v>503</v>
      </c>
      <c r="P1220" t="s">
        <v>8</v>
      </c>
      <c r="Q1220" t="s">
        <v>4570</v>
      </c>
      <c r="R1220" t="s">
        <v>4940</v>
      </c>
      <c r="S1220" t="s">
        <v>195</v>
      </c>
      <c r="T1220" t="s">
        <v>4570</v>
      </c>
      <c r="U1220" t="s">
        <v>4570</v>
      </c>
      <c r="V1220" t="s">
        <v>4496</v>
      </c>
      <c r="W1220" t="s">
        <v>4570</v>
      </c>
      <c r="X1220" t="s">
        <v>6502</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4943</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6196</v>
      </c>
      <c r="BD1220" t="s">
        <v>6197</v>
      </c>
      <c r="BE1220" t="s">
        <v>6198</v>
      </c>
      <c r="BF1220" t="s">
        <v>6214</v>
      </c>
      <c r="BG1220" t="s">
        <v>6248</v>
      </c>
      <c r="BH1220" t="s">
        <v>5764</v>
      </c>
      <c r="BI1220" t="s">
        <v>195</v>
      </c>
      <c r="BJ1220" t="s">
        <v>195</v>
      </c>
      <c r="BK1220" t="s">
        <v>3773</v>
      </c>
      <c r="BL1220" t="s">
        <v>5049</v>
      </c>
      <c r="BM1220" t="s">
        <v>4949</v>
      </c>
      <c r="BN1220" t="s">
        <v>7</v>
      </c>
      <c r="BO1220" t="s">
        <v>4950</v>
      </c>
      <c r="BP1220" s="440" t="str">
        <f t="shared" si="19"/>
        <v>DL.2375.AFA.001.054.A.521211</v>
      </c>
    </row>
    <row r="1221" spans="1:68">
      <c r="A1221" t="s">
        <v>4935</v>
      </c>
      <c r="B1221" t="s">
        <v>4936</v>
      </c>
      <c r="C1221" t="s">
        <v>4937</v>
      </c>
      <c r="D1221" t="s">
        <v>3770</v>
      </c>
      <c r="E1221" t="s">
        <v>194</v>
      </c>
      <c r="F1221" t="s">
        <v>3772</v>
      </c>
      <c r="G1221" t="s">
        <v>3</v>
      </c>
      <c r="H1221" t="s">
        <v>4938</v>
      </c>
      <c r="I1221">
        <v>4</v>
      </c>
      <c r="J1221" t="s">
        <v>501</v>
      </c>
      <c r="K1221">
        <v>4</v>
      </c>
      <c r="L1221" t="s">
        <v>520</v>
      </c>
      <c r="M1221" t="s">
        <v>8</v>
      </c>
      <c r="N1221" t="s">
        <v>39</v>
      </c>
      <c r="O1221" t="s">
        <v>503</v>
      </c>
      <c r="P1221" t="s">
        <v>8</v>
      </c>
      <c r="Q1221" t="s">
        <v>4570</v>
      </c>
      <c r="R1221" t="s">
        <v>4940</v>
      </c>
      <c r="S1221" t="s">
        <v>195</v>
      </c>
      <c r="T1221" t="s">
        <v>4570</v>
      </c>
      <c r="U1221" t="s">
        <v>4570</v>
      </c>
      <c r="V1221" t="s">
        <v>4951</v>
      </c>
      <c r="W1221" t="s">
        <v>4496</v>
      </c>
      <c r="X1221" t="s">
        <v>6503</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4943</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6196</v>
      </c>
      <c r="BD1221" t="s">
        <v>6197</v>
      </c>
      <c r="BE1221" t="s">
        <v>6198</v>
      </c>
      <c r="BF1221" t="s">
        <v>6214</v>
      </c>
      <c r="BG1221" t="s">
        <v>6248</v>
      </c>
      <c r="BH1221" t="s">
        <v>5764</v>
      </c>
      <c r="BI1221" t="s">
        <v>195</v>
      </c>
      <c r="BJ1221" t="s">
        <v>195</v>
      </c>
      <c r="BK1221" t="s">
        <v>3773</v>
      </c>
      <c r="BL1221" t="s">
        <v>5450</v>
      </c>
      <c r="BM1221" t="s">
        <v>4949</v>
      </c>
      <c r="BN1221" t="s">
        <v>7</v>
      </c>
      <c r="BO1221" t="s">
        <v>4950</v>
      </c>
      <c r="BP1221" s="440" t="str">
        <f t="shared" si="19"/>
        <v>DL.2375.AFA.001.054.A.521211</v>
      </c>
    </row>
    <row r="1222" spans="1:68">
      <c r="A1222" t="s">
        <v>4935</v>
      </c>
      <c r="B1222" t="s">
        <v>4936</v>
      </c>
      <c r="C1222" t="s">
        <v>4937</v>
      </c>
      <c r="D1222" t="s">
        <v>3770</v>
      </c>
      <c r="E1222" t="s">
        <v>194</v>
      </c>
      <c r="F1222" t="s">
        <v>3772</v>
      </c>
      <c r="G1222" t="s">
        <v>3</v>
      </c>
      <c r="H1222" t="s">
        <v>4938</v>
      </c>
      <c r="I1222">
        <v>4</v>
      </c>
      <c r="J1222" t="s">
        <v>501</v>
      </c>
      <c r="K1222">
        <v>4</v>
      </c>
      <c r="L1222" t="s">
        <v>520</v>
      </c>
      <c r="M1222" t="s">
        <v>8</v>
      </c>
      <c r="N1222" t="s">
        <v>39</v>
      </c>
      <c r="O1222" t="s">
        <v>503</v>
      </c>
      <c r="P1222" t="s">
        <v>8</v>
      </c>
      <c r="Q1222" t="s">
        <v>4570</v>
      </c>
      <c r="R1222" t="s">
        <v>4940</v>
      </c>
      <c r="S1222" t="s">
        <v>195</v>
      </c>
      <c r="T1222" t="s">
        <v>4570</v>
      </c>
      <c r="U1222" t="s">
        <v>4570</v>
      </c>
      <c r="V1222" t="s">
        <v>5001</v>
      </c>
      <c r="W1222" t="s">
        <v>4951</v>
      </c>
      <c r="X1222" t="s">
        <v>6504</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4943</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6196</v>
      </c>
      <c r="BD1222" t="s">
        <v>6197</v>
      </c>
      <c r="BE1222" t="s">
        <v>6198</v>
      </c>
      <c r="BF1222" t="s">
        <v>6214</v>
      </c>
      <c r="BG1222" t="s">
        <v>6248</v>
      </c>
      <c r="BH1222" t="s">
        <v>5764</v>
      </c>
      <c r="BI1222" t="s">
        <v>195</v>
      </c>
      <c r="BJ1222" t="s">
        <v>195</v>
      </c>
      <c r="BK1222" t="s">
        <v>3773</v>
      </c>
      <c r="BL1222" t="s">
        <v>5107</v>
      </c>
      <c r="BM1222" t="s">
        <v>4949</v>
      </c>
      <c r="BN1222" t="s">
        <v>7</v>
      </c>
      <c r="BO1222" t="s">
        <v>4950</v>
      </c>
      <c r="BP1222" s="440" t="str">
        <f t="shared" si="19"/>
        <v>DL.2375.AFA.001.054.A.521211</v>
      </c>
    </row>
    <row r="1223" spans="1:68">
      <c r="A1223" t="s">
        <v>4935</v>
      </c>
      <c r="B1223" t="s">
        <v>4936</v>
      </c>
      <c r="C1223" t="s">
        <v>4937</v>
      </c>
      <c r="D1223" t="s">
        <v>3770</v>
      </c>
      <c r="E1223" t="s">
        <v>194</v>
      </c>
      <c r="F1223" t="s">
        <v>3772</v>
      </c>
      <c r="G1223" t="s">
        <v>3</v>
      </c>
      <c r="H1223" t="s">
        <v>4938</v>
      </c>
      <c r="I1223">
        <v>4</v>
      </c>
      <c r="J1223" t="s">
        <v>501</v>
      </c>
      <c r="K1223">
        <v>4</v>
      </c>
      <c r="L1223" t="s">
        <v>520</v>
      </c>
      <c r="M1223" t="s">
        <v>8</v>
      </c>
      <c r="N1223" t="s">
        <v>39</v>
      </c>
      <c r="O1223" t="s">
        <v>503</v>
      </c>
      <c r="P1223" t="s">
        <v>8</v>
      </c>
      <c r="Q1223" t="s">
        <v>4570</v>
      </c>
      <c r="R1223" t="s">
        <v>4940</v>
      </c>
      <c r="S1223" t="s">
        <v>195</v>
      </c>
      <c r="T1223" t="s">
        <v>4570</v>
      </c>
      <c r="U1223" t="s">
        <v>4570</v>
      </c>
      <c r="V1223" t="s">
        <v>5092</v>
      </c>
      <c r="W1223" t="s">
        <v>5001</v>
      </c>
      <c r="X1223" t="s">
        <v>6505</v>
      </c>
      <c r="Y1223" t="s">
        <v>6506</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4943</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6196</v>
      </c>
      <c r="BD1223" t="s">
        <v>6197</v>
      </c>
      <c r="BE1223" t="s">
        <v>6198</v>
      </c>
      <c r="BF1223" t="s">
        <v>6214</v>
      </c>
      <c r="BG1223" t="s">
        <v>6248</v>
      </c>
      <c r="BH1223" t="s">
        <v>5764</v>
      </c>
      <c r="BI1223" t="s">
        <v>195</v>
      </c>
      <c r="BJ1223" t="s">
        <v>195</v>
      </c>
      <c r="BK1223" t="s">
        <v>3773</v>
      </c>
      <c r="BL1223" t="s">
        <v>6507</v>
      </c>
      <c r="BM1223" t="s">
        <v>4949</v>
      </c>
      <c r="BN1223" t="s">
        <v>7</v>
      </c>
      <c r="BO1223" t="s">
        <v>4950</v>
      </c>
      <c r="BP1223" s="440" t="str">
        <f t="shared" si="19"/>
        <v>DL.2375.AFA.001.054.A.521211</v>
      </c>
    </row>
    <row r="1224" spans="1:68">
      <c r="A1224" t="s">
        <v>4935</v>
      </c>
      <c r="B1224" t="s">
        <v>4936</v>
      </c>
      <c r="C1224" t="s">
        <v>4937</v>
      </c>
      <c r="D1224" t="s">
        <v>3770</v>
      </c>
      <c r="E1224" t="s">
        <v>194</v>
      </c>
      <c r="F1224" t="s">
        <v>3772</v>
      </c>
      <c r="G1224" t="s">
        <v>3</v>
      </c>
      <c r="H1224" t="s">
        <v>4938</v>
      </c>
      <c r="I1224">
        <v>4</v>
      </c>
      <c r="J1224" t="s">
        <v>501</v>
      </c>
      <c r="K1224">
        <v>4</v>
      </c>
      <c r="L1224" t="s">
        <v>520</v>
      </c>
      <c r="M1224" t="s">
        <v>8</v>
      </c>
      <c r="N1224" t="s">
        <v>39</v>
      </c>
      <c r="O1224" t="s">
        <v>503</v>
      </c>
      <c r="P1224" t="s">
        <v>8</v>
      </c>
      <c r="Q1224" t="s">
        <v>4570</v>
      </c>
      <c r="R1224" t="s">
        <v>4940</v>
      </c>
      <c r="S1224" t="s">
        <v>195</v>
      </c>
      <c r="T1224" t="s">
        <v>4570</v>
      </c>
      <c r="U1224" t="s">
        <v>4570</v>
      </c>
      <c r="V1224" t="s">
        <v>5096</v>
      </c>
      <c r="W1224" t="s">
        <v>5092</v>
      </c>
      <c r="X1224" t="s">
        <v>6508</v>
      </c>
      <c r="Y1224" t="s">
        <v>6509</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4943</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6196</v>
      </c>
      <c r="BD1224" t="s">
        <v>6197</v>
      </c>
      <c r="BE1224" t="s">
        <v>6198</v>
      </c>
      <c r="BF1224" t="s">
        <v>6214</v>
      </c>
      <c r="BG1224" t="s">
        <v>6248</v>
      </c>
      <c r="BH1224" t="s">
        <v>5764</v>
      </c>
      <c r="BI1224" t="s">
        <v>195</v>
      </c>
      <c r="BJ1224" t="s">
        <v>195</v>
      </c>
      <c r="BK1224" t="s">
        <v>3773</v>
      </c>
      <c r="BL1224" t="s">
        <v>6510</v>
      </c>
      <c r="BM1224" t="s">
        <v>4949</v>
      </c>
      <c r="BN1224" t="s">
        <v>7</v>
      </c>
      <c r="BO1224" t="s">
        <v>4950</v>
      </c>
      <c r="BP1224" s="440" t="str">
        <f t="shared" si="19"/>
        <v>DL.2375.AFA.001.054.A.521211</v>
      </c>
    </row>
    <row r="1225" spans="1:68">
      <c r="A1225" t="s">
        <v>5010</v>
      </c>
      <c r="B1225" t="s">
        <v>4936</v>
      </c>
      <c r="C1225" t="s">
        <v>4937</v>
      </c>
      <c r="D1225" t="s">
        <v>3770</v>
      </c>
      <c r="E1225" t="s">
        <v>194</v>
      </c>
      <c r="F1225" t="s">
        <v>3772</v>
      </c>
      <c r="G1225" t="s">
        <v>3</v>
      </c>
      <c r="H1225" t="s">
        <v>4938</v>
      </c>
      <c r="I1225">
        <v>4</v>
      </c>
      <c r="J1225" t="s">
        <v>501</v>
      </c>
      <c r="K1225">
        <v>4</v>
      </c>
      <c r="L1225" t="s">
        <v>520</v>
      </c>
      <c r="M1225" t="s">
        <v>8</v>
      </c>
      <c r="N1225" t="s">
        <v>39</v>
      </c>
      <c r="O1225" t="s">
        <v>503</v>
      </c>
      <c r="P1225" t="s">
        <v>8</v>
      </c>
      <c r="Q1225" t="s">
        <v>4570</v>
      </c>
      <c r="R1225" t="s">
        <v>4940</v>
      </c>
      <c r="S1225" t="s">
        <v>195</v>
      </c>
      <c r="T1225" t="s">
        <v>4570</v>
      </c>
      <c r="U1225" t="s">
        <v>4570</v>
      </c>
      <c r="V1225" t="s">
        <v>4496</v>
      </c>
      <c r="W1225" t="s">
        <v>4570</v>
      </c>
      <c r="X1225" t="s">
        <v>6502</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5011</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6196</v>
      </c>
      <c r="BD1225" t="s">
        <v>6197</v>
      </c>
      <c r="BE1225" t="s">
        <v>6198</v>
      </c>
      <c r="BF1225" t="s">
        <v>6214</v>
      </c>
      <c r="BG1225" t="s">
        <v>6248</v>
      </c>
      <c r="BH1225" t="s">
        <v>5764</v>
      </c>
      <c r="BI1225" t="s">
        <v>195</v>
      </c>
      <c r="BJ1225" t="s">
        <v>195</v>
      </c>
      <c r="BK1225" t="s">
        <v>3773</v>
      </c>
      <c r="BL1225" t="s">
        <v>5049</v>
      </c>
      <c r="BM1225" t="s">
        <v>4949</v>
      </c>
      <c r="BN1225" t="s">
        <v>7</v>
      </c>
      <c r="BO1225" t="s">
        <v>4950</v>
      </c>
      <c r="BP1225" s="440" t="str">
        <f t="shared" si="19"/>
        <v>DL.2375.AFA.001.054.A.521211</v>
      </c>
    </row>
    <row r="1226" spans="1:68">
      <c r="A1226" t="s">
        <v>5010</v>
      </c>
      <c r="B1226" t="s">
        <v>4936</v>
      </c>
      <c r="C1226" t="s">
        <v>4937</v>
      </c>
      <c r="D1226" t="s">
        <v>3770</v>
      </c>
      <c r="E1226" t="s">
        <v>194</v>
      </c>
      <c r="F1226" t="s">
        <v>3772</v>
      </c>
      <c r="G1226" t="s">
        <v>3</v>
      </c>
      <c r="H1226" t="s">
        <v>4938</v>
      </c>
      <c r="I1226">
        <v>4</v>
      </c>
      <c r="J1226" t="s">
        <v>501</v>
      </c>
      <c r="K1226">
        <v>4</v>
      </c>
      <c r="L1226" t="s">
        <v>520</v>
      </c>
      <c r="M1226" t="s">
        <v>8</v>
      </c>
      <c r="N1226" t="s">
        <v>39</v>
      </c>
      <c r="O1226" t="s">
        <v>503</v>
      </c>
      <c r="P1226" t="s">
        <v>8</v>
      </c>
      <c r="Q1226" t="s">
        <v>4570</v>
      </c>
      <c r="R1226" t="s">
        <v>4940</v>
      </c>
      <c r="S1226" t="s">
        <v>195</v>
      </c>
      <c r="T1226" t="s">
        <v>4570</v>
      </c>
      <c r="U1226" t="s">
        <v>4570</v>
      </c>
      <c r="V1226" t="s">
        <v>4951</v>
      </c>
      <c r="W1226" t="s">
        <v>4496</v>
      </c>
      <c r="X1226" t="s">
        <v>6503</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5011</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6196</v>
      </c>
      <c r="BD1226" t="s">
        <v>6197</v>
      </c>
      <c r="BE1226" t="s">
        <v>6198</v>
      </c>
      <c r="BF1226" t="s">
        <v>6214</v>
      </c>
      <c r="BG1226" t="s">
        <v>6248</v>
      </c>
      <c r="BH1226" t="s">
        <v>5764</v>
      </c>
      <c r="BI1226" t="s">
        <v>195</v>
      </c>
      <c r="BJ1226" t="s">
        <v>195</v>
      </c>
      <c r="BK1226" t="s">
        <v>3773</v>
      </c>
      <c r="BL1226" t="s">
        <v>5450</v>
      </c>
      <c r="BM1226" t="s">
        <v>4949</v>
      </c>
      <c r="BN1226" t="s">
        <v>7</v>
      </c>
      <c r="BO1226" t="s">
        <v>4950</v>
      </c>
      <c r="BP1226" s="440" t="str">
        <f t="shared" si="19"/>
        <v>DL.2375.AFA.001.054.A.521211</v>
      </c>
    </row>
    <row r="1227" spans="1:68">
      <c r="A1227" t="s">
        <v>5010</v>
      </c>
      <c r="B1227" t="s">
        <v>4936</v>
      </c>
      <c r="C1227" t="s">
        <v>4937</v>
      </c>
      <c r="D1227" t="s">
        <v>3770</v>
      </c>
      <c r="E1227" t="s">
        <v>194</v>
      </c>
      <c r="F1227" t="s">
        <v>3772</v>
      </c>
      <c r="G1227" t="s">
        <v>3</v>
      </c>
      <c r="H1227" t="s">
        <v>4938</v>
      </c>
      <c r="I1227">
        <v>4</v>
      </c>
      <c r="J1227" t="s">
        <v>501</v>
      </c>
      <c r="K1227">
        <v>4</v>
      </c>
      <c r="L1227" t="s">
        <v>520</v>
      </c>
      <c r="M1227" t="s">
        <v>8</v>
      </c>
      <c r="N1227" t="s">
        <v>39</v>
      </c>
      <c r="O1227" t="s">
        <v>503</v>
      </c>
      <c r="P1227" t="s">
        <v>8</v>
      </c>
      <c r="Q1227" t="s">
        <v>4570</v>
      </c>
      <c r="R1227" t="s">
        <v>4940</v>
      </c>
      <c r="S1227" t="s">
        <v>195</v>
      </c>
      <c r="T1227" t="s">
        <v>4570</v>
      </c>
      <c r="U1227" t="s">
        <v>4570</v>
      </c>
      <c r="V1227" t="s">
        <v>5001</v>
      </c>
      <c r="W1227" t="s">
        <v>4951</v>
      </c>
      <c r="X1227" t="s">
        <v>6504</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5011</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6196</v>
      </c>
      <c r="BD1227" t="s">
        <v>6197</v>
      </c>
      <c r="BE1227" t="s">
        <v>6198</v>
      </c>
      <c r="BF1227" t="s">
        <v>6214</v>
      </c>
      <c r="BG1227" t="s">
        <v>6248</v>
      </c>
      <c r="BH1227" t="s">
        <v>5764</v>
      </c>
      <c r="BI1227" t="s">
        <v>195</v>
      </c>
      <c r="BJ1227" t="s">
        <v>195</v>
      </c>
      <c r="BK1227" t="s">
        <v>3773</v>
      </c>
      <c r="BL1227" t="s">
        <v>5107</v>
      </c>
      <c r="BM1227" t="s">
        <v>4949</v>
      </c>
      <c r="BN1227" t="s">
        <v>7</v>
      </c>
      <c r="BO1227" t="s">
        <v>4950</v>
      </c>
      <c r="BP1227" s="440" t="str">
        <f t="shared" si="19"/>
        <v>DL.2375.AFA.001.054.A.521211</v>
      </c>
    </row>
    <row r="1228" spans="1:68">
      <c r="A1228" t="s">
        <v>5010</v>
      </c>
      <c r="B1228" t="s">
        <v>4936</v>
      </c>
      <c r="C1228" t="s">
        <v>4937</v>
      </c>
      <c r="D1228" t="s">
        <v>3770</v>
      </c>
      <c r="E1228" t="s">
        <v>194</v>
      </c>
      <c r="F1228" t="s">
        <v>3772</v>
      </c>
      <c r="G1228" t="s">
        <v>3</v>
      </c>
      <c r="H1228" t="s">
        <v>4938</v>
      </c>
      <c r="I1228">
        <v>4</v>
      </c>
      <c r="J1228" t="s">
        <v>501</v>
      </c>
      <c r="K1228">
        <v>4</v>
      </c>
      <c r="L1228" t="s">
        <v>520</v>
      </c>
      <c r="M1228" t="s">
        <v>8</v>
      </c>
      <c r="N1228" t="s">
        <v>39</v>
      </c>
      <c r="O1228" t="s">
        <v>503</v>
      </c>
      <c r="P1228" t="s">
        <v>8</v>
      </c>
      <c r="Q1228" t="s">
        <v>4570</v>
      </c>
      <c r="R1228" t="s">
        <v>4940</v>
      </c>
      <c r="S1228" t="s">
        <v>195</v>
      </c>
      <c r="T1228" t="s">
        <v>4570</v>
      </c>
      <c r="U1228" t="s">
        <v>4570</v>
      </c>
      <c r="V1228" t="s">
        <v>5092</v>
      </c>
      <c r="W1228" t="s">
        <v>5001</v>
      </c>
      <c r="X1228" t="s">
        <v>6505</v>
      </c>
      <c r="Y1228" t="s">
        <v>6506</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5011</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6196</v>
      </c>
      <c r="BD1228" t="s">
        <v>6197</v>
      </c>
      <c r="BE1228" t="s">
        <v>6198</v>
      </c>
      <c r="BF1228" t="s">
        <v>6214</v>
      </c>
      <c r="BG1228" t="s">
        <v>6248</v>
      </c>
      <c r="BH1228" t="s">
        <v>5764</v>
      </c>
      <c r="BI1228" t="s">
        <v>195</v>
      </c>
      <c r="BJ1228" t="s">
        <v>195</v>
      </c>
      <c r="BK1228" t="s">
        <v>3773</v>
      </c>
      <c r="BL1228" t="s">
        <v>6507</v>
      </c>
      <c r="BM1228" t="s">
        <v>4949</v>
      </c>
      <c r="BN1228" t="s">
        <v>7</v>
      </c>
      <c r="BO1228" t="s">
        <v>4950</v>
      </c>
      <c r="BP1228" s="440" t="str">
        <f t="shared" si="19"/>
        <v>DL.2375.AFA.001.054.A.521211</v>
      </c>
    </row>
    <row r="1229" spans="1:68">
      <c r="A1229" t="s">
        <v>5010</v>
      </c>
      <c r="B1229" t="s">
        <v>4936</v>
      </c>
      <c r="C1229" t="s">
        <v>4937</v>
      </c>
      <c r="D1229" t="s">
        <v>3770</v>
      </c>
      <c r="E1229" t="s">
        <v>194</v>
      </c>
      <c r="F1229" t="s">
        <v>3772</v>
      </c>
      <c r="G1229" t="s">
        <v>3</v>
      </c>
      <c r="H1229" t="s">
        <v>4938</v>
      </c>
      <c r="I1229">
        <v>4</v>
      </c>
      <c r="J1229" t="s">
        <v>501</v>
      </c>
      <c r="K1229">
        <v>4</v>
      </c>
      <c r="L1229" t="s">
        <v>520</v>
      </c>
      <c r="M1229" t="s">
        <v>8</v>
      </c>
      <c r="N1229" t="s">
        <v>39</v>
      </c>
      <c r="O1229" t="s">
        <v>503</v>
      </c>
      <c r="P1229" t="s">
        <v>8</v>
      </c>
      <c r="Q1229" t="s">
        <v>4570</v>
      </c>
      <c r="R1229" t="s">
        <v>4940</v>
      </c>
      <c r="S1229" t="s">
        <v>195</v>
      </c>
      <c r="T1229" t="s">
        <v>4570</v>
      </c>
      <c r="U1229" t="s">
        <v>4570</v>
      </c>
      <c r="V1229" t="s">
        <v>5096</v>
      </c>
      <c r="W1229" t="s">
        <v>5092</v>
      </c>
      <c r="X1229" t="s">
        <v>6508</v>
      </c>
      <c r="Y1229" t="s">
        <v>6509</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5011</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6196</v>
      </c>
      <c r="BD1229" t="s">
        <v>6197</v>
      </c>
      <c r="BE1229" t="s">
        <v>6198</v>
      </c>
      <c r="BF1229" t="s">
        <v>6214</v>
      </c>
      <c r="BG1229" t="s">
        <v>6248</v>
      </c>
      <c r="BH1229" t="s">
        <v>5764</v>
      </c>
      <c r="BI1229" t="s">
        <v>195</v>
      </c>
      <c r="BJ1229" t="s">
        <v>195</v>
      </c>
      <c r="BK1229" t="s">
        <v>3773</v>
      </c>
      <c r="BL1229" t="s">
        <v>6510</v>
      </c>
      <c r="BM1229" t="s">
        <v>4949</v>
      </c>
      <c r="BN1229" t="s">
        <v>7</v>
      </c>
      <c r="BO1229" t="s">
        <v>4950</v>
      </c>
      <c r="BP1229" s="440" t="str">
        <f t="shared" si="19"/>
        <v>DL.2375.AFA.001.054.A.521211</v>
      </c>
    </row>
    <row r="1230" spans="1:68">
      <c r="A1230" t="s">
        <v>4935</v>
      </c>
      <c r="B1230" t="s">
        <v>4936</v>
      </c>
      <c r="C1230" t="s">
        <v>4937</v>
      </c>
      <c r="D1230" t="s">
        <v>3770</v>
      </c>
      <c r="E1230" t="s">
        <v>194</v>
      </c>
      <c r="F1230" t="s">
        <v>3772</v>
      </c>
      <c r="G1230" t="s">
        <v>3</v>
      </c>
      <c r="H1230" t="s">
        <v>4938</v>
      </c>
      <c r="I1230">
        <v>4</v>
      </c>
      <c r="J1230" t="s">
        <v>501</v>
      </c>
      <c r="K1230">
        <v>4</v>
      </c>
      <c r="L1230" t="s">
        <v>520</v>
      </c>
      <c r="M1230" t="s">
        <v>508</v>
      </c>
      <c r="N1230" t="s">
        <v>40</v>
      </c>
      <c r="O1230" t="s">
        <v>503</v>
      </c>
      <c r="P1230" t="s">
        <v>8</v>
      </c>
      <c r="Q1230" t="s">
        <v>4570</v>
      </c>
      <c r="R1230" t="s">
        <v>4940</v>
      </c>
      <c r="S1230" t="s">
        <v>195</v>
      </c>
      <c r="T1230" t="s">
        <v>4570</v>
      </c>
      <c r="U1230" t="s">
        <v>4570</v>
      </c>
      <c r="V1230" t="s">
        <v>4496</v>
      </c>
      <c r="W1230" t="s">
        <v>4570</v>
      </c>
      <c r="X1230" t="s">
        <v>6511</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4943</v>
      </c>
      <c r="AP1230">
        <v>0</v>
      </c>
      <c r="AQ1230">
        <v>7007</v>
      </c>
      <c r="AR1230">
        <v>33318</v>
      </c>
      <c r="AS1230">
        <v>21592</v>
      </c>
      <c r="AT1230">
        <v>48802</v>
      </c>
      <c r="AU1230">
        <v>35133</v>
      </c>
      <c r="AV1230">
        <v>33867</v>
      </c>
      <c r="AW1230">
        <v>17921</v>
      </c>
      <c r="AX1230">
        <v>8836</v>
      </c>
      <c r="AY1230">
        <v>37005</v>
      </c>
      <c r="AZ1230">
        <v>6520</v>
      </c>
      <c r="BA1230">
        <v>249999</v>
      </c>
      <c r="BB1230" t="s">
        <v>3771</v>
      </c>
      <c r="BC1230" t="s">
        <v>6196</v>
      </c>
      <c r="BD1230" t="s">
        <v>6197</v>
      </c>
      <c r="BE1230" t="s">
        <v>6198</v>
      </c>
      <c r="BF1230" t="s">
        <v>6214</v>
      </c>
      <c r="BG1230" t="s">
        <v>6324</v>
      </c>
      <c r="BH1230" t="s">
        <v>5764</v>
      </c>
      <c r="BI1230" t="s">
        <v>195</v>
      </c>
      <c r="BJ1230" t="s">
        <v>195</v>
      </c>
      <c r="BK1230" t="s">
        <v>3773</v>
      </c>
      <c r="BL1230" t="s">
        <v>5049</v>
      </c>
      <c r="BM1230" t="s">
        <v>4949</v>
      </c>
      <c r="BN1230" t="s">
        <v>7</v>
      </c>
      <c r="BO1230" t="s">
        <v>4950</v>
      </c>
      <c r="BP1230" s="440" t="str">
        <f t="shared" si="19"/>
        <v>DL.2375.AFA.001.054.B.521211</v>
      </c>
    </row>
    <row r="1231" spans="1:68">
      <c r="A1231" t="s">
        <v>4935</v>
      </c>
      <c r="B1231" t="s">
        <v>4936</v>
      </c>
      <c r="C1231" t="s">
        <v>4937</v>
      </c>
      <c r="D1231" t="s">
        <v>3770</v>
      </c>
      <c r="E1231" t="s">
        <v>194</v>
      </c>
      <c r="F1231" t="s">
        <v>3772</v>
      </c>
      <c r="G1231" t="s">
        <v>3</v>
      </c>
      <c r="H1231" t="s">
        <v>4938</v>
      </c>
      <c r="I1231">
        <v>4</v>
      </c>
      <c r="J1231" t="s">
        <v>501</v>
      </c>
      <c r="K1231">
        <v>4</v>
      </c>
      <c r="L1231" t="s">
        <v>520</v>
      </c>
      <c r="M1231" t="s">
        <v>508</v>
      </c>
      <c r="N1231" t="s">
        <v>40</v>
      </c>
      <c r="O1231" t="s">
        <v>503</v>
      </c>
      <c r="P1231" t="s">
        <v>8</v>
      </c>
      <c r="Q1231" t="s">
        <v>4570</v>
      </c>
      <c r="R1231" t="s">
        <v>4940</v>
      </c>
      <c r="S1231" t="s">
        <v>195</v>
      </c>
      <c r="T1231" t="s">
        <v>4570</v>
      </c>
      <c r="U1231" t="s">
        <v>4570</v>
      </c>
      <c r="V1231" t="s">
        <v>4951</v>
      </c>
      <c r="W1231" t="s">
        <v>4496</v>
      </c>
      <c r="X1231" t="s">
        <v>6512</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4943</v>
      </c>
      <c r="AP1231">
        <v>0</v>
      </c>
      <c r="AQ1231">
        <v>9109</v>
      </c>
      <c r="AR1231">
        <v>43313</v>
      </c>
      <c r="AS1231">
        <v>28069</v>
      </c>
      <c r="AT1231">
        <v>63442</v>
      </c>
      <c r="AU1231">
        <v>45673</v>
      </c>
      <c r="AV1231">
        <v>44027</v>
      </c>
      <c r="AW1231">
        <v>23297</v>
      </c>
      <c r="AX1231">
        <v>11487</v>
      </c>
      <c r="AY1231">
        <v>48106</v>
      </c>
      <c r="AZ1231">
        <v>8476</v>
      </c>
      <c r="BA1231">
        <v>325001</v>
      </c>
      <c r="BB1231" t="s">
        <v>3771</v>
      </c>
      <c r="BC1231" t="s">
        <v>6196</v>
      </c>
      <c r="BD1231" t="s">
        <v>6197</v>
      </c>
      <c r="BE1231" t="s">
        <v>6198</v>
      </c>
      <c r="BF1231" t="s">
        <v>6214</v>
      </c>
      <c r="BG1231" t="s">
        <v>6324</v>
      </c>
      <c r="BH1231" t="s">
        <v>5764</v>
      </c>
      <c r="BI1231" t="s">
        <v>195</v>
      </c>
      <c r="BJ1231" t="s">
        <v>195</v>
      </c>
      <c r="BK1231" t="s">
        <v>3773</v>
      </c>
      <c r="BL1231" t="s">
        <v>5450</v>
      </c>
      <c r="BM1231" t="s">
        <v>4949</v>
      </c>
      <c r="BN1231" t="s">
        <v>7</v>
      </c>
      <c r="BO1231" t="s">
        <v>4950</v>
      </c>
      <c r="BP1231" s="440" t="str">
        <f t="shared" si="19"/>
        <v>DL.2375.AFA.001.054.B.521211</v>
      </c>
    </row>
    <row r="1232" spans="1:68">
      <c r="A1232" t="s">
        <v>4935</v>
      </c>
      <c r="B1232" t="s">
        <v>4936</v>
      </c>
      <c r="C1232" t="s">
        <v>4937</v>
      </c>
      <c r="D1232" t="s">
        <v>3770</v>
      </c>
      <c r="E1232" t="s">
        <v>194</v>
      </c>
      <c r="F1232" t="s">
        <v>3772</v>
      </c>
      <c r="G1232" t="s">
        <v>3</v>
      </c>
      <c r="H1232" t="s">
        <v>4938</v>
      </c>
      <c r="I1232">
        <v>4</v>
      </c>
      <c r="J1232" t="s">
        <v>501</v>
      </c>
      <c r="K1232">
        <v>4</v>
      </c>
      <c r="L1232" t="s">
        <v>520</v>
      </c>
      <c r="M1232" t="s">
        <v>508</v>
      </c>
      <c r="N1232" t="s">
        <v>40</v>
      </c>
      <c r="O1232" t="s">
        <v>503</v>
      </c>
      <c r="P1232" t="s">
        <v>8</v>
      </c>
      <c r="Q1232" t="s">
        <v>4570</v>
      </c>
      <c r="R1232" t="s">
        <v>4940</v>
      </c>
      <c r="S1232" t="s">
        <v>195</v>
      </c>
      <c r="T1232" t="s">
        <v>4570</v>
      </c>
      <c r="U1232" t="s">
        <v>4570</v>
      </c>
      <c r="V1232" t="s">
        <v>5001</v>
      </c>
      <c r="W1232" t="s">
        <v>4951</v>
      </c>
      <c r="X1232" t="s">
        <v>6513</v>
      </c>
      <c r="Y1232" t="s">
        <v>6514</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4943</v>
      </c>
      <c r="AP1232">
        <v>0</v>
      </c>
      <c r="AQ1232">
        <v>7007</v>
      </c>
      <c r="AR1232">
        <v>33318</v>
      </c>
      <c r="AS1232">
        <v>21592</v>
      </c>
      <c r="AT1232">
        <v>48802</v>
      </c>
      <c r="AU1232">
        <v>35133</v>
      </c>
      <c r="AV1232">
        <v>33867</v>
      </c>
      <c r="AW1232">
        <v>17921</v>
      </c>
      <c r="AX1232">
        <v>8836</v>
      </c>
      <c r="AY1232">
        <v>37005</v>
      </c>
      <c r="AZ1232">
        <v>6520</v>
      </c>
      <c r="BA1232">
        <v>249999</v>
      </c>
      <c r="BB1232" t="s">
        <v>3771</v>
      </c>
      <c r="BC1232" t="s">
        <v>6196</v>
      </c>
      <c r="BD1232" t="s">
        <v>6197</v>
      </c>
      <c r="BE1232" t="s">
        <v>6198</v>
      </c>
      <c r="BF1232" t="s">
        <v>6214</v>
      </c>
      <c r="BG1232" t="s">
        <v>6324</v>
      </c>
      <c r="BH1232" t="s">
        <v>5764</v>
      </c>
      <c r="BI1232" t="s">
        <v>195</v>
      </c>
      <c r="BJ1232" t="s">
        <v>195</v>
      </c>
      <c r="BK1232" t="s">
        <v>3773</v>
      </c>
      <c r="BL1232" t="s">
        <v>6515</v>
      </c>
      <c r="BM1232" t="s">
        <v>4949</v>
      </c>
      <c r="BN1232" t="s">
        <v>7</v>
      </c>
      <c r="BO1232" t="s">
        <v>4950</v>
      </c>
      <c r="BP1232" s="440" t="str">
        <f t="shared" si="19"/>
        <v>DL.2375.AFA.001.054.B.521211</v>
      </c>
    </row>
    <row r="1233" spans="1:68">
      <c r="A1233" t="s">
        <v>4935</v>
      </c>
      <c r="B1233" t="s">
        <v>4936</v>
      </c>
      <c r="C1233" t="s">
        <v>4937</v>
      </c>
      <c r="D1233" t="s">
        <v>3770</v>
      </c>
      <c r="E1233" t="s">
        <v>194</v>
      </c>
      <c r="F1233" t="s">
        <v>3772</v>
      </c>
      <c r="G1233" t="s">
        <v>3</v>
      </c>
      <c r="H1233" t="s">
        <v>4938</v>
      </c>
      <c r="I1233">
        <v>4</v>
      </c>
      <c r="J1233" t="s">
        <v>501</v>
      </c>
      <c r="K1233">
        <v>4</v>
      </c>
      <c r="L1233" t="s">
        <v>520</v>
      </c>
      <c r="M1233" t="s">
        <v>508</v>
      </c>
      <c r="N1233" t="s">
        <v>40</v>
      </c>
      <c r="O1233" t="s">
        <v>503</v>
      </c>
      <c r="P1233" t="s">
        <v>8</v>
      </c>
      <c r="Q1233" t="s">
        <v>4570</v>
      </c>
      <c r="R1233" t="s">
        <v>4940</v>
      </c>
      <c r="S1233" t="s">
        <v>195</v>
      </c>
      <c r="T1233" t="s">
        <v>4570</v>
      </c>
      <c r="U1233" t="s">
        <v>4570</v>
      </c>
      <c r="V1233" t="s">
        <v>5092</v>
      </c>
      <c r="W1233" t="s">
        <v>5001</v>
      </c>
      <c r="X1233" t="s">
        <v>6516</v>
      </c>
      <c r="Y1233" t="s">
        <v>6517</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4943</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6196</v>
      </c>
      <c r="BD1233" t="s">
        <v>6197</v>
      </c>
      <c r="BE1233" t="s">
        <v>6198</v>
      </c>
      <c r="BF1233" t="s">
        <v>6214</v>
      </c>
      <c r="BG1233" t="s">
        <v>6324</v>
      </c>
      <c r="BH1233" t="s">
        <v>5764</v>
      </c>
      <c r="BI1233" t="s">
        <v>195</v>
      </c>
      <c r="BJ1233" t="s">
        <v>195</v>
      </c>
      <c r="BK1233" t="s">
        <v>3773</v>
      </c>
      <c r="BL1233" t="s">
        <v>6518</v>
      </c>
      <c r="BM1233" t="s">
        <v>4949</v>
      </c>
      <c r="BN1233" t="s">
        <v>7</v>
      </c>
      <c r="BO1233" t="s">
        <v>4950</v>
      </c>
      <c r="BP1233" s="440" t="str">
        <f t="shared" si="19"/>
        <v>DL.2375.AFA.001.054.B.521211</v>
      </c>
    </row>
    <row r="1234" spans="1:68">
      <c r="A1234" t="s">
        <v>4935</v>
      </c>
      <c r="B1234" t="s">
        <v>4936</v>
      </c>
      <c r="C1234" t="s">
        <v>4937</v>
      </c>
      <c r="D1234" t="s">
        <v>3770</v>
      </c>
      <c r="E1234" t="s">
        <v>194</v>
      </c>
      <c r="F1234" t="s">
        <v>3772</v>
      </c>
      <c r="G1234" t="s">
        <v>3</v>
      </c>
      <c r="H1234" t="s">
        <v>4938</v>
      </c>
      <c r="I1234">
        <v>4</v>
      </c>
      <c r="J1234" t="s">
        <v>501</v>
      </c>
      <c r="K1234">
        <v>4</v>
      </c>
      <c r="L1234" t="s">
        <v>520</v>
      </c>
      <c r="M1234" t="s">
        <v>508</v>
      </c>
      <c r="N1234" t="s">
        <v>40</v>
      </c>
      <c r="O1234" t="s">
        <v>503</v>
      </c>
      <c r="P1234" t="s">
        <v>8</v>
      </c>
      <c r="Q1234" t="s">
        <v>4570</v>
      </c>
      <c r="R1234" t="s">
        <v>4940</v>
      </c>
      <c r="S1234" t="s">
        <v>195</v>
      </c>
      <c r="T1234" t="s">
        <v>4570</v>
      </c>
      <c r="U1234" t="s">
        <v>4570</v>
      </c>
      <c r="V1234" t="s">
        <v>5096</v>
      </c>
      <c r="W1234" t="s">
        <v>5092</v>
      </c>
      <c r="X1234" t="s">
        <v>6519</v>
      </c>
      <c r="Y1234" t="s">
        <v>6520</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4943</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6196</v>
      </c>
      <c r="BD1234" t="s">
        <v>6197</v>
      </c>
      <c r="BE1234" t="s">
        <v>6198</v>
      </c>
      <c r="BF1234" t="s">
        <v>6214</v>
      </c>
      <c r="BG1234" t="s">
        <v>6324</v>
      </c>
      <c r="BH1234" t="s">
        <v>5764</v>
      </c>
      <c r="BI1234" t="s">
        <v>195</v>
      </c>
      <c r="BJ1234" t="s">
        <v>195</v>
      </c>
      <c r="BK1234" t="s">
        <v>3773</v>
      </c>
      <c r="BL1234" t="s">
        <v>6521</v>
      </c>
      <c r="BM1234" t="s">
        <v>4949</v>
      </c>
      <c r="BN1234" t="s">
        <v>7</v>
      </c>
      <c r="BO1234" t="s">
        <v>4950</v>
      </c>
      <c r="BP1234" s="440" t="str">
        <f t="shared" si="19"/>
        <v>DL.2375.AFA.001.054.B.521211</v>
      </c>
    </row>
    <row r="1235" spans="1:68">
      <c r="A1235" t="s">
        <v>4935</v>
      </c>
      <c r="B1235" t="s">
        <v>4936</v>
      </c>
      <c r="C1235" t="s">
        <v>4937</v>
      </c>
      <c r="D1235" t="s">
        <v>3770</v>
      </c>
      <c r="E1235" t="s">
        <v>194</v>
      </c>
      <c r="F1235" t="s">
        <v>3772</v>
      </c>
      <c r="G1235" t="s">
        <v>3</v>
      </c>
      <c r="H1235" t="s">
        <v>4938</v>
      </c>
      <c r="I1235">
        <v>4</v>
      </c>
      <c r="J1235" t="s">
        <v>501</v>
      </c>
      <c r="K1235">
        <v>4</v>
      </c>
      <c r="L1235" t="s">
        <v>520</v>
      </c>
      <c r="M1235" t="s">
        <v>508</v>
      </c>
      <c r="N1235" t="s">
        <v>40</v>
      </c>
      <c r="O1235" t="s">
        <v>503</v>
      </c>
      <c r="P1235" t="s">
        <v>8</v>
      </c>
      <c r="Q1235" t="s">
        <v>4570</v>
      </c>
      <c r="R1235" t="s">
        <v>4940</v>
      </c>
      <c r="S1235" t="s">
        <v>195</v>
      </c>
      <c r="T1235" t="s">
        <v>4570</v>
      </c>
      <c r="U1235" t="s">
        <v>4570</v>
      </c>
      <c r="V1235" t="s">
        <v>5265</v>
      </c>
      <c r="W1235" t="s">
        <v>5096</v>
      </c>
      <c r="X1235" t="s">
        <v>6522</v>
      </c>
      <c r="Y1235" t="s">
        <v>6523</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4943</v>
      </c>
      <c r="AP1235">
        <v>0</v>
      </c>
      <c r="AQ1235">
        <v>4485</v>
      </c>
      <c r="AR1235">
        <v>21323</v>
      </c>
      <c r="AS1235">
        <v>13819</v>
      </c>
      <c r="AT1235">
        <v>31233</v>
      </c>
      <c r="AU1235">
        <v>22485</v>
      </c>
      <c r="AV1235">
        <v>21675</v>
      </c>
      <c r="AW1235">
        <v>11469</v>
      </c>
      <c r="AX1235">
        <v>5655</v>
      </c>
      <c r="AY1235">
        <v>23683</v>
      </c>
      <c r="AZ1235">
        <v>4173</v>
      </c>
      <c r="BA1235">
        <v>160000</v>
      </c>
      <c r="BB1235" t="s">
        <v>3771</v>
      </c>
      <c r="BC1235" t="s">
        <v>6196</v>
      </c>
      <c r="BD1235" t="s">
        <v>6197</v>
      </c>
      <c r="BE1235" t="s">
        <v>6198</v>
      </c>
      <c r="BF1235" t="s">
        <v>6214</v>
      </c>
      <c r="BG1235" t="s">
        <v>6324</v>
      </c>
      <c r="BH1235" t="s">
        <v>5764</v>
      </c>
      <c r="BI1235" t="s">
        <v>195</v>
      </c>
      <c r="BJ1235" t="s">
        <v>195</v>
      </c>
      <c r="BK1235" t="s">
        <v>3773</v>
      </c>
      <c r="BL1235" t="s">
        <v>6524</v>
      </c>
      <c r="BM1235" t="s">
        <v>4949</v>
      </c>
      <c r="BN1235" t="s">
        <v>7</v>
      </c>
      <c r="BO1235" t="s">
        <v>4950</v>
      </c>
      <c r="BP1235" s="440" t="str">
        <f t="shared" si="19"/>
        <v>DL.2375.AFA.001.054.B.521211</v>
      </c>
    </row>
    <row r="1236" spans="1:68">
      <c r="A1236" t="s">
        <v>4935</v>
      </c>
      <c r="B1236" t="s">
        <v>4936</v>
      </c>
      <c r="C1236" t="s">
        <v>4937</v>
      </c>
      <c r="D1236" t="s">
        <v>3770</v>
      </c>
      <c r="E1236" t="s">
        <v>194</v>
      </c>
      <c r="F1236" t="s">
        <v>3772</v>
      </c>
      <c r="G1236" t="s">
        <v>3</v>
      </c>
      <c r="H1236" t="s">
        <v>4938</v>
      </c>
      <c r="I1236">
        <v>4</v>
      </c>
      <c r="J1236" t="s">
        <v>501</v>
      </c>
      <c r="K1236">
        <v>4</v>
      </c>
      <c r="L1236" t="s">
        <v>520</v>
      </c>
      <c r="M1236" t="s">
        <v>508</v>
      </c>
      <c r="N1236" t="s">
        <v>40</v>
      </c>
      <c r="O1236" t="s">
        <v>503</v>
      </c>
      <c r="P1236" t="s">
        <v>8</v>
      </c>
      <c r="Q1236" t="s">
        <v>4570</v>
      </c>
      <c r="R1236" t="s">
        <v>4940</v>
      </c>
      <c r="S1236" t="s">
        <v>195</v>
      </c>
      <c r="T1236" t="s">
        <v>4570</v>
      </c>
      <c r="U1236" t="s">
        <v>4570</v>
      </c>
      <c r="V1236" t="s">
        <v>5269</v>
      </c>
      <c r="W1236" t="s">
        <v>5265</v>
      </c>
      <c r="X1236" t="s">
        <v>6525</v>
      </c>
      <c r="Y1236" t="s">
        <v>6526</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4943</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6196</v>
      </c>
      <c r="BD1236" t="s">
        <v>6197</v>
      </c>
      <c r="BE1236" t="s">
        <v>6198</v>
      </c>
      <c r="BF1236" t="s">
        <v>6214</v>
      </c>
      <c r="BG1236" t="s">
        <v>6324</v>
      </c>
      <c r="BH1236" t="s">
        <v>5764</v>
      </c>
      <c r="BI1236" t="s">
        <v>195</v>
      </c>
      <c r="BJ1236" t="s">
        <v>195</v>
      </c>
      <c r="BK1236" t="s">
        <v>3773</v>
      </c>
      <c r="BL1236" t="s">
        <v>6527</v>
      </c>
      <c r="BM1236" t="s">
        <v>4949</v>
      </c>
      <c r="BN1236" t="s">
        <v>7</v>
      </c>
      <c r="BO1236" t="s">
        <v>4950</v>
      </c>
      <c r="BP1236" s="440" t="str">
        <f t="shared" si="19"/>
        <v>DL.2375.AFA.001.054.B.521211</v>
      </c>
    </row>
    <row r="1237" spans="1:68">
      <c r="A1237" t="s">
        <v>5010</v>
      </c>
      <c r="B1237" t="s">
        <v>4936</v>
      </c>
      <c r="C1237" t="s">
        <v>4937</v>
      </c>
      <c r="D1237" t="s">
        <v>3770</v>
      </c>
      <c r="E1237" t="s">
        <v>194</v>
      </c>
      <c r="F1237" t="s">
        <v>3772</v>
      </c>
      <c r="G1237" t="s">
        <v>3</v>
      </c>
      <c r="H1237" t="s">
        <v>4938</v>
      </c>
      <c r="I1237">
        <v>4</v>
      </c>
      <c r="J1237" t="s">
        <v>501</v>
      </c>
      <c r="K1237">
        <v>4</v>
      </c>
      <c r="L1237" t="s">
        <v>520</v>
      </c>
      <c r="M1237" t="s">
        <v>508</v>
      </c>
      <c r="N1237" t="s">
        <v>40</v>
      </c>
      <c r="O1237" t="s">
        <v>503</v>
      </c>
      <c r="P1237" t="s">
        <v>8</v>
      </c>
      <c r="Q1237" t="s">
        <v>4570</v>
      </c>
      <c r="R1237" t="s">
        <v>4940</v>
      </c>
      <c r="S1237" t="s">
        <v>195</v>
      </c>
      <c r="T1237" t="s">
        <v>4570</v>
      </c>
      <c r="U1237" t="s">
        <v>4570</v>
      </c>
      <c r="V1237" t="s">
        <v>4496</v>
      </c>
      <c r="W1237" t="s">
        <v>4570</v>
      </c>
      <c r="X1237" t="s">
        <v>6511</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5011</v>
      </c>
      <c r="AP1237">
        <v>0</v>
      </c>
      <c r="AQ1237">
        <v>7007</v>
      </c>
      <c r="AR1237">
        <v>33318</v>
      </c>
      <c r="AS1237">
        <v>21592</v>
      </c>
      <c r="AT1237">
        <v>48802</v>
      </c>
      <c r="AU1237">
        <v>35133</v>
      </c>
      <c r="AV1237">
        <v>33867</v>
      </c>
      <c r="AW1237">
        <v>17921</v>
      </c>
      <c r="AX1237">
        <v>8836</v>
      </c>
      <c r="AY1237">
        <v>37005</v>
      </c>
      <c r="AZ1237">
        <v>6520</v>
      </c>
      <c r="BA1237">
        <v>249999</v>
      </c>
      <c r="BB1237" t="s">
        <v>3771</v>
      </c>
      <c r="BC1237" t="s">
        <v>6196</v>
      </c>
      <c r="BD1237" t="s">
        <v>6197</v>
      </c>
      <c r="BE1237" t="s">
        <v>6198</v>
      </c>
      <c r="BF1237" t="s">
        <v>6214</v>
      </c>
      <c r="BG1237" t="s">
        <v>6324</v>
      </c>
      <c r="BH1237" t="s">
        <v>5764</v>
      </c>
      <c r="BI1237" t="s">
        <v>195</v>
      </c>
      <c r="BJ1237" t="s">
        <v>195</v>
      </c>
      <c r="BK1237" t="s">
        <v>3773</v>
      </c>
      <c r="BL1237" t="s">
        <v>5049</v>
      </c>
      <c r="BM1237" t="s">
        <v>4949</v>
      </c>
      <c r="BN1237" t="s">
        <v>7</v>
      </c>
      <c r="BO1237" t="s">
        <v>4950</v>
      </c>
      <c r="BP1237" s="440" t="str">
        <f t="shared" si="19"/>
        <v>DL.2375.AFA.001.054.B.521211</v>
      </c>
    </row>
    <row r="1238" spans="1:68">
      <c r="A1238" t="s">
        <v>5010</v>
      </c>
      <c r="B1238" t="s">
        <v>4936</v>
      </c>
      <c r="C1238" t="s">
        <v>4937</v>
      </c>
      <c r="D1238" t="s">
        <v>3770</v>
      </c>
      <c r="E1238" t="s">
        <v>194</v>
      </c>
      <c r="F1238" t="s">
        <v>3772</v>
      </c>
      <c r="G1238" t="s">
        <v>3</v>
      </c>
      <c r="H1238" t="s">
        <v>4938</v>
      </c>
      <c r="I1238">
        <v>4</v>
      </c>
      <c r="J1238" t="s">
        <v>501</v>
      </c>
      <c r="K1238">
        <v>4</v>
      </c>
      <c r="L1238" t="s">
        <v>520</v>
      </c>
      <c r="M1238" t="s">
        <v>508</v>
      </c>
      <c r="N1238" t="s">
        <v>40</v>
      </c>
      <c r="O1238" t="s">
        <v>503</v>
      </c>
      <c r="P1238" t="s">
        <v>8</v>
      </c>
      <c r="Q1238" t="s">
        <v>4570</v>
      </c>
      <c r="R1238" t="s">
        <v>4940</v>
      </c>
      <c r="S1238" t="s">
        <v>195</v>
      </c>
      <c r="T1238" t="s">
        <v>4570</v>
      </c>
      <c r="U1238" t="s">
        <v>4570</v>
      </c>
      <c r="V1238" t="s">
        <v>4951</v>
      </c>
      <c r="W1238" t="s">
        <v>4496</v>
      </c>
      <c r="X1238" t="s">
        <v>6512</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5011</v>
      </c>
      <c r="AP1238">
        <v>0</v>
      </c>
      <c r="AQ1238">
        <v>9109</v>
      </c>
      <c r="AR1238">
        <v>43313</v>
      </c>
      <c r="AS1238">
        <v>28069</v>
      </c>
      <c r="AT1238">
        <v>63442</v>
      </c>
      <c r="AU1238">
        <v>45673</v>
      </c>
      <c r="AV1238">
        <v>44027</v>
      </c>
      <c r="AW1238">
        <v>23297</v>
      </c>
      <c r="AX1238">
        <v>11487</v>
      </c>
      <c r="AY1238">
        <v>48106</v>
      </c>
      <c r="AZ1238">
        <v>8476</v>
      </c>
      <c r="BA1238">
        <v>325001</v>
      </c>
      <c r="BB1238" t="s">
        <v>3771</v>
      </c>
      <c r="BC1238" t="s">
        <v>6196</v>
      </c>
      <c r="BD1238" t="s">
        <v>6197</v>
      </c>
      <c r="BE1238" t="s">
        <v>6198</v>
      </c>
      <c r="BF1238" t="s">
        <v>6214</v>
      </c>
      <c r="BG1238" t="s">
        <v>6324</v>
      </c>
      <c r="BH1238" t="s">
        <v>5764</v>
      </c>
      <c r="BI1238" t="s">
        <v>195</v>
      </c>
      <c r="BJ1238" t="s">
        <v>195</v>
      </c>
      <c r="BK1238" t="s">
        <v>3773</v>
      </c>
      <c r="BL1238" t="s">
        <v>5450</v>
      </c>
      <c r="BM1238" t="s">
        <v>4949</v>
      </c>
      <c r="BN1238" t="s">
        <v>7</v>
      </c>
      <c r="BO1238" t="s">
        <v>4950</v>
      </c>
      <c r="BP1238" s="440" t="str">
        <f t="shared" si="19"/>
        <v>DL.2375.AFA.001.054.B.521211</v>
      </c>
    </row>
    <row r="1239" spans="1:68">
      <c r="A1239" t="s">
        <v>5010</v>
      </c>
      <c r="B1239" t="s">
        <v>4936</v>
      </c>
      <c r="C1239" t="s">
        <v>4937</v>
      </c>
      <c r="D1239" t="s">
        <v>3770</v>
      </c>
      <c r="E1239" t="s">
        <v>194</v>
      </c>
      <c r="F1239" t="s">
        <v>3772</v>
      </c>
      <c r="G1239" t="s">
        <v>3</v>
      </c>
      <c r="H1239" t="s">
        <v>4938</v>
      </c>
      <c r="I1239">
        <v>4</v>
      </c>
      <c r="J1239" t="s">
        <v>501</v>
      </c>
      <c r="K1239">
        <v>4</v>
      </c>
      <c r="L1239" t="s">
        <v>520</v>
      </c>
      <c r="M1239" t="s">
        <v>508</v>
      </c>
      <c r="N1239" t="s">
        <v>40</v>
      </c>
      <c r="O1239" t="s">
        <v>503</v>
      </c>
      <c r="P1239" t="s">
        <v>8</v>
      </c>
      <c r="Q1239" t="s">
        <v>4570</v>
      </c>
      <c r="R1239" t="s">
        <v>4940</v>
      </c>
      <c r="S1239" t="s">
        <v>195</v>
      </c>
      <c r="T1239" t="s">
        <v>4570</v>
      </c>
      <c r="U1239" t="s">
        <v>4570</v>
      </c>
      <c r="V1239" t="s">
        <v>5001</v>
      </c>
      <c r="W1239" t="s">
        <v>4951</v>
      </c>
      <c r="X1239" t="s">
        <v>6513</v>
      </c>
      <c r="Y1239" t="s">
        <v>6514</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5011</v>
      </c>
      <c r="AP1239">
        <v>0</v>
      </c>
      <c r="AQ1239">
        <v>7007</v>
      </c>
      <c r="AR1239">
        <v>33318</v>
      </c>
      <c r="AS1239">
        <v>21592</v>
      </c>
      <c r="AT1239">
        <v>48802</v>
      </c>
      <c r="AU1239">
        <v>35133</v>
      </c>
      <c r="AV1239">
        <v>33867</v>
      </c>
      <c r="AW1239">
        <v>17921</v>
      </c>
      <c r="AX1239">
        <v>8836</v>
      </c>
      <c r="AY1239">
        <v>37005</v>
      </c>
      <c r="AZ1239">
        <v>6520</v>
      </c>
      <c r="BA1239">
        <v>249999</v>
      </c>
      <c r="BB1239" t="s">
        <v>3771</v>
      </c>
      <c r="BC1239" t="s">
        <v>6196</v>
      </c>
      <c r="BD1239" t="s">
        <v>6197</v>
      </c>
      <c r="BE1239" t="s">
        <v>6198</v>
      </c>
      <c r="BF1239" t="s">
        <v>6214</v>
      </c>
      <c r="BG1239" t="s">
        <v>6324</v>
      </c>
      <c r="BH1239" t="s">
        <v>5764</v>
      </c>
      <c r="BI1239" t="s">
        <v>195</v>
      </c>
      <c r="BJ1239" t="s">
        <v>195</v>
      </c>
      <c r="BK1239" t="s">
        <v>3773</v>
      </c>
      <c r="BL1239" t="s">
        <v>6515</v>
      </c>
      <c r="BM1239" t="s">
        <v>4949</v>
      </c>
      <c r="BN1239" t="s">
        <v>7</v>
      </c>
      <c r="BO1239" t="s">
        <v>4950</v>
      </c>
      <c r="BP1239" s="440" t="str">
        <f t="shared" si="19"/>
        <v>DL.2375.AFA.001.054.B.521211</v>
      </c>
    </row>
    <row r="1240" spans="1:68">
      <c r="A1240" t="s">
        <v>5010</v>
      </c>
      <c r="B1240" t="s">
        <v>4936</v>
      </c>
      <c r="C1240" t="s">
        <v>4937</v>
      </c>
      <c r="D1240" t="s">
        <v>3770</v>
      </c>
      <c r="E1240" t="s">
        <v>194</v>
      </c>
      <c r="F1240" t="s">
        <v>3772</v>
      </c>
      <c r="G1240" t="s">
        <v>3</v>
      </c>
      <c r="H1240" t="s">
        <v>4938</v>
      </c>
      <c r="I1240">
        <v>4</v>
      </c>
      <c r="J1240" t="s">
        <v>501</v>
      </c>
      <c r="K1240">
        <v>4</v>
      </c>
      <c r="L1240" t="s">
        <v>520</v>
      </c>
      <c r="M1240" t="s">
        <v>508</v>
      </c>
      <c r="N1240" t="s">
        <v>40</v>
      </c>
      <c r="O1240" t="s">
        <v>503</v>
      </c>
      <c r="P1240" t="s">
        <v>8</v>
      </c>
      <c r="Q1240" t="s">
        <v>4570</v>
      </c>
      <c r="R1240" t="s">
        <v>4940</v>
      </c>
      <c r="S1240" t="s">
        <v>195</v>
      </c>
      <c r="T1240" t="s">
        <v>4570</v>
      </c>
      <c r="U1240" t="s">
        <v>4570</v>
      </c>
      <c r="V1240" t="s">
        <v>5092</v>
      </c>
      <c r="W1240" t="s">
        <v>5001</v>
      </c>
      <c r="X1240" t="s">
        <v>6516</v>
      </c>
      <c r="Y1240" t="s">
        <v>6517</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5011</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6196</v>
      </c>
      <c r="BD1240" t="s">
        <v>6197</v>
      </c>
      <c r="BE1240" t="s">
        <v>6198</v>
      </c>
      <c r="BF1240" t="s">
        <v>6214</v>
      </c>
      <c r="BG1240" t="s">
        <v>6324</v>
      </c>
      <c r="BH1240" t="s">
        <v>5764</v>
      </c>
      <c r="BI1240" t="s">
        <v>195</v>
      </c>
      <c r="BJ1240" t="s">
        <v>195</v>
      </c>
      <c r="BK1240" t="s">
        <v>3773</v>
      </c>
      <c r="BL1240" t="s">
        <v>6518</v>
      </c>
      <c r="BM1240" t="s">
        <v>4949</v>
      </c>
      <c r="BN1240" t="s">
        <v>7</v>
      </c>
      <c r="BO1240" t="s">
        <v>4950</v>
      </c>
      <c r="BP1240" s="440" t="str">
        <f t="shared" si="19"/>
        <v>DL.2375.AFA.001.054.B.521211</v>
      </c>
    </row>
    <row r="1241" spans="1:68">
      <c r="A1241" t="s">
        <v>5010</v>
      </c>
      <c r="B1241" t="s">
        <v>4936</v>
      </c>
      <c r="C1241" t="s">
        <v>4937</v>
      </c>
      <c r="D1241" t="s">
        <v>3770</v>
      </c>
      <c r="E1241" t="s">
        <v>194</v>
      </c>
      <c r="F1241" t="s">
        <v>3772</v>
      </c>
      <c r="G1241" t="s">
        <v>3</v>
      </c>
      <c r="H1241" t="s">
        <v>4938</v>
      </c>
      <c r="I1241">
        <v>4</v>
      </c>
      <c r="J1241" t="s">
        <v>501</v>
      </c>
      <c r="K1241">
        <v>4</v>
      </c>
      <c r="L1241" t="s">
        <v>520</v>
      </c>
      <c r="M1241" t="s">
        <v>508</v>
      </c>
      <c r="N1241" t="s">
        <v>40</v>
      </c>
      <c r="O1241" t="s">
        <v>503</v>
      </c>
      <c r="P1241" t="s">
        <v>8</v>
      </c>
      <c r="Q1241" t="s">
        <v>4570</v>
      </c>
      <c r="R1241" t="s">
        <v>4940</v>
      </c>
      <c r="S1241" t="s">
        <v>195</v>
      </c>
      <c r="T1241" t="s">
        <v>4570</v>
      </c>
      <c r="U1241" t="s">
        <v>4570</v>
      </c>
      <c r="V1241" t="s">
        <v>5096</v>
      </c>
      <c r="W1241" t="s">
        <v>5092</v>
      </c>
      <c r="X1241" t="s">
        <v>6519</v>
      </c>
      <c r="Y1241" t="s">
        <v>6520</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5011</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6196</v>
      </c>
      <c r="BD1241" t="s">
        <v>6197</v>
      </c>
      <c r="BE1241" t="s">
        <v>6198</v>
      </c>
      <c r="BF1241" t="s">
        <v>6214</v>
      </c>
      <c r="BG1241" t="s">
        <v>6324</v>
      </c>
      <c r="BH1241" t="s">
        <v>5764</v>
      </c>
      <c r="BI1241" t="s">
        <v>195</v>
      </c>
      <c r="BJ1241" t="s">
        <v>195</v>
      </c>
      <c r="BK1241" t="s">
        <v>3773</v>
      </c>
      <c r="BL1241" t="s">
        <v>6521</v>
      </c>
      <c r="BM1241" t="s">
        <v>4949</v>
      </c>
      <c r="BN1241" t="s">
        <v>7</v>
      </c>
      <c r="BO1241" t="s">
        <v>4950</v>
      </c>
      <c r="BP1241" s="440" t="str">
        <f t="shared" si="19"/>
        <v>DL.2375.AFA.001.054.B.521211</v>
      </c>
    </row>
    <row r="1242" spans="1:68">
      <c r="A1242" t="s">
        <v>5010</v>
      </c>
      <c r="B1242" t="s">
        <v>4936</v>
      </c>
      <c r="C1242" t="s">
        <v>4937</v>
      </c>
      <c r="D1242" t="s">
        <v>3770</v>
      </c>
      <c r="E1242" t="s">
        <v>194</v>
      </c>
      <c r="F1242" t="s">
        <v>3772</v>
      </c>
      <c r="G1242" t="s">
        <v>3</v>
      </c>
      <c r="H1242" t="s">
        <v>4938</v>
      </c>
      <c r="I1242">
        <v>4</v>
      </c>
      <c r="J1242" t="s">
        <v>501</v>
      </c>
      <c r="K1242">
        <v>4</v>
      </c>
      <c r="L1242" t="s">
        <v>520</v>
      </c>
      <c r="M1242" t="s">
        <v>508</v>
      </c>
      <c r="N1242" t="s">
        <v>40</v>
      </c>
      <c r="O1242" t="s">
        <v>503</v>
      </c>
      <c r="P1242" t="s">
        <v>8</v>
      </c>
      <c r="Q1242" t="s">
        <v>4570</v>
      </c>
      <c r="R1242" t="s">
        <v>4940</v>
      </c>
      <c r="S1242" t="s">
        <v>195</v>
      </c>
      <c r="T1242" t="s">
        <v>4570</v>
      </c>
      <c r="U1242" t="s">
        <v>4570</v>
      </c>
      <c r="V1242" t="s">
        <v>5265</v>
      </c>
      <c r="W1242" t="s">
        <v>5096</v>
      </c>
      <c r="X1242" t="s">
        <v>6522</v>
      </c>
      <c r="Y1242" t="s">
        <v>6523</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5011</v>
      </c>
      <c r="AP1242">
        <v>0</v>
      </c>
      <c r="AQ1242">
        <v>4485</v>
      </c>
      <c r="AR1242">
        <v>21323</v>
      </c>
      <c r="AS1242">
        <v>13819</v>
      </c>
      <c r="AT1242">
        <v>31233</v>
      </c>
      <c r="AU1242">
        <v>22485</v>
      </c>
      <c r="AV1242">
        <v>21675</v>
      </c>
      <c r="AW1242">
        <v>11469</v>
      </c>
      <c r="AX1242">
        <v>5655</v>
      </c>
      <c r="AY1242">
        <v>23683</v>
      </c>
      <c r="AZ1242">
        <v>4173</v>
      </c>
      <c r="BA1242">
        <v>160000</v>
      </c>
      <c r="BB1242" t="s">
        <v>3771</v>
      </c>
      <c r="BC1242" t="s">
        <v>6196</v>
      </c>
      <c r="BD1242" t="s">
        <v>6197</v>
      </c>
      <c r="BE1242" t="s">
        <v>6198</v>
      </c>
      <c r="BF1242" t="s">
        <v>6214</v>
      </c>
      <c r="BG1242" t="s">
        <v>6324</v>
      </c>
      <c r="BH1242" t="s">
        <v>5764</v>
      </c>
      <c r="BI1242" t="s">
        <v>195</v>
      </c>
      <c r="BJ1242" t="s">
        <v>195</v>
      </c>
      <c r="BK1242" t="s">
        <v>3773</v>
      </c>
      <c r="BL1242" t="s">
        <v>6524</v>
      </c>
      <c r="BM1242" t="s">
        <v>4949</v>
      </c>
      <c r="BN1242" t="s">
        <v>7</v>
      </c>
      <c r="BO1242" t="s">
        <v>4950</v>
      </c>
      <c r="BP1242" s="440" t="str">
        <f t="shared" si="19"/>
        <v>DL.2375.AFA.001.054.B.521211</v>
      </c>
    </row>
    <row r="1243" spans="1:68">
      <c r="A1243" t="s">
        <v>5010</v>
      </c>
      <c r="B1243" t="s">
        <v>4936</v>
      </c>
      <c r="C1243" t="s">
        <v>4937</v>
      </c>
      <c r="D1243" t="s">
        <v>3770</v>
      </c>
      <c r="E1243" t="s">
        <v>194</v>
      </c>
      <c r="F1243" t="s">
        <v>3772</v>
      </c>
      <c r="G1243" t="s">
        <v>3</v>
      </c>
      <c r="H1243" t="s">
        <v>4938</v>
      </c>
      <c r="I1243">
        <v>4</v>
      </c>
      <c r="J1243" t="s">
        <v>501</v>
      </c>
      <c r="K1243">
        <v>4</v>
      </c>
      <c r="L1243" t="s">
        <v>520</v>
      </c>
      <c r="M1243" t="s">
        <v>508</v>
      </c>
      <c r="N1243" t="s">
        <v>40</v>
      </c>
      <c r="O1243" t="s">
        <v>503</v>
      </c>
      <c r="P1243" t="s">
        <v>8</v>
      </c>
      <c r="Q1243" t="s">
        <v>4570</v>
      </c>
      <c r="R1243" t="s">
        <v>4940</v>
      </c>
      <c r="S1243" t="s">
        <v>195</v>
      </c>
      <c r="T1243" t="s">
        <v>4570</v>
      </c>
      <c r="U1243" t="s">
        <v>4570</v>
      </c>
      <c r="V1243" t="s">
        <v>5269</v>
      </c>
      <c r="W1243" t="s">
        <v>5265</v>
      </c>
      <c r="X1243" t="s">
        <v>6525</v>
      </c>
      <c r="Y1243" t="s">
        <v>6526</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5011</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6196</v>
      </c>
      <c r="BD1243" t="s">
        <v>6197</v>
      </c>
      <c r="BE1243" t="s">
        <v>6198</v>
      </c>
      <c r="BF1243" t="s">
        <v>6214</v>
      </c>
      <c r="BG1243" t="s">
        <v>6324</v>
      </c>
      <c r="BH1243" t="s">
        <v>5764</v>
      </c>
      <c r="BI1243" t="s">
        <v>195</v>
      </c>
      <c r="BJ1243" t="s">
        <v>195</v>
      </c>
      <c r="BK1243" t="s">
        <v>3773</v>
      </c>
      <c r="BL1243" t="s">
        <v>6527</v>
      </c>
      <c r="BM1243" t="s">
        <v>4949</v>
      </c>
      <c r="BN1243" t="s">
        <v>7</v>
      </c>
      <c r="BO1243" t="s">
        <v>4950</v>
      </c>
      <c r="BP1243" s="440" t="str">
        <f t="shared" si="19"/>
        <v>DL.2375.AFA.001.054.B.521211</v>
      </c>
    </row>
    <row r="1244" spans="1:68">
      <c r="A1244" t="s">
        <v>4935</v>
      </c>
      <c r="B1244" t="s">
        <v>4936</v>
      </c>
      <c r="C1244" t="s">
        <v>4937</v>
      </c>
      <c r="D1244" t="s">
        <v>3770</v>
      </c>
      <c r="E1244" t="s">
        <v>194</v>
      </c>
      <c r="F1244" t="s">
        <v>3772</v>
      </c>
      <c r="G1244" t="s">
        <v>3</v>
      </c>
      <c r="H1244" t="s">
        <v>4938</v>
      </c>
      <c r="I1244">
        <v>4</v>
      </c>
      <c r="J1244" t="s">
        <v>501</v>
      </c>
      <c r="K1244">
        <v>4</v>
      </c>
      <c r="L1244" t="s">
        <v>520</v>
      </c>
      <c r="M1244" t="s">
        <v>509</v>
      </c>
      <c r="N1244" t="s">
        <v>41</v>
      </c>
      <c r="O1244" t="s">
        <v>503</v>
      </c>
      <c r="P1244" t="s">
        <v>8</v>
      </c>
      <c r="Q1244" t="s">
        <v>4570</v>
      </c>
      <c r="R1244" t="s">
        <v>4940</v>
      </c>
      <c r="S1244" t="s">
        <v>195</v>
      </c>
      <c r="T1244" t="s">
        <v>4570</v>
      </c>
      <c r="U1244" t="s">
        <v>4570</v>
      </c>
      <c r="V1244" t="s">
        <v>4496</v>
      </c>
      <c r="W1244" t="s">
        <v>4570</v>
      </c>
      <c r="X1244" t="s">
        <v>6528</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4943</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6196</v>
      </c>
      <c r="BD1244" t="s">
        <v>6197</v>
      </c>
      <c r="BE1244" t="s">
        <v>6198</v>
      </c>
      <c r="BF1244" t="s">
        <v>6214</v>
      </c>
      <c r="BG1244" t="s">
        <v>6289</v>
      </c>
      <c r="BH1244" t="s">
        <v>5764</v>
      </c>
      <c r="BI1244" t="s">
        <v>195</v>
      </c>
      <c r="BJ1244" t="s">
        <v>195</v>
      </c>
      <c r="BK1244" t="s">
        <v>3773</v>
      </c>
      <c r="BL1244" t="s">
        <v>5049</v>
      </c>
      <c r="BM1244" t="s">
        <v>4949</v>
      </c>
      <c r="BN1244" t="s">
        <v>7</v>
      </c>
      <c r="BO1244" t="s">
        <v>4950</v>
      </c>
      <c r="BP1244" s="440" t="str">
        <f t="shared" si="19"/>
        <v>DL.2375.AFA.001.054.C.521211</v>
      </c>
    </row>
    <row r="1245" spans="1:68">
      <c r="A1245" t="s">
        <v>4935</v>
      </c>
      <c r="B1245" t="s">
        <v>4936</v>
      </c>
      <c r="C1245" t="s">
        <v>4937</v>
      </c>
      <c r="D1245" t="s">
        <v>3770</v>
      </c>
      <c r="E1245" t="s">
        <v>194</v>
      </c>
      <c r="F1245" t="s">
        <v>3772</v>
      </c>
      <c r="G1245" t="s">
        <v>3</v>
      </c>
      <c r="H1245" t="s">
        <v>4938</v>
      </c>
      <c r="I1245">
        <v>4</v>
      </c>
      <c r="J1245" t="s">
        <v>501</v>
      </c>
      <c r="K1245">
        <v>4</v>
      </c>
      <c r="L1245" t="s">
        <v>520</v>
      </c>
      <c r="M1245" t="s">
        <v>509</v>
      </c>
      <c r="N1245" t="s">
        <v>41</v>
      </c>
      <c r="O1245" t="s">
        <v>503</v>
      </c>
      <c r="P1245" t="s">
        <v>8</v>
      </c>
      <c r="Q1245" t="s">
        <v>4570</v>
      </c>
      <c r="R1245" t="s">
        <v>4940</v>
      </c>
      <c r="S1245" t="s">
        <v>195</v>
      </c>
      <c r="T1245" t="s">
        <v>4570</v>
      </c>
      <c r="U1245" t="s">
        <v>4570</v>
      </c>
      <c r="V1245" t="s">
        <v>4951</v>
      </c>
      <c r="W1245" t="s">
        <v>4496</v>
      </c>
      <c r="X1245" t="s">
        <v>6529</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4943</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6196</v>
      </c>
      <c r="BD1245" t="s">
        <v>6197</v>
      </c>
      <c r="BE1245" t="s">
        <v>6198</v>
      </c>
      <c r="BF1245" t="s">
        <v>6214</v>
      </c>
      <c r="BG1245" t="s">
        <v>6289</v>
      </c>
      <c r="BH1245" t="s">
        <v>5764</v>
      </c>
      <c r="BI1245" t="s">
        <v>195</v>
      </c>
      <c r="BJ1245" t="s">
        <v>195</v>
      </c>
      <c r="BK1245" t="s">
        <v>3773</v>
      </c>
      <c r="BL1245" t="s">
        <v>5450</v>
      </c>
      <c r="BM1245" t="s">
        <v>4949</v>
      </c>
      <c r="BN1245" t="s">
        <v>7</v>
      </c>
      <c r="BO1245" t="s">
        <v>4950</v>
      </c>
      <c r="BP1245" s="440" t="str">
        <f t="shared" si="19"/>
        <v>DL.2375.AFA.001.054.C.521211</v>
      </c>
    </row>
    <row r="1246" spans="1:68">
      <c r="A1246" t="s">
        <v>4935</v>
      </c>
      <c r="B1246" t="s">
        <v>4936</v>
      </c>
      <c r="C1246" t="s">
        <v>4937</v>
      </c>
      <c r="D1246" t="s">
        <v>3770</v>
      </c>
      <c r="E1246" t="s">
        <v>194</v>
      </c>
      <c r="F1246" t="s">
        <v>3772</v>
      </c>
      <c r="G1246" t="s">
        <v>3</v>
      </c>
      <c r="H1246" t="s">
        <v>4938</v>
      </c>
      <c r="I1246">
        <v>4</v>
      </c>
      <c r="J1246" t="s">
        <v>501</v>
      </c>
      <c r="K1246">
        <v>4</v>
      </c>
      <c r="L1246" t="s">
        <v>520</v>
      </c>
      <c r="M1246" t="s">
        <v>509</v>
      </c>
      <c r="N1246" t="s">
        <v>41</v>
      </c>
      <c r="O1246" t="s">
        <v>503</v>
      </c>
      <c r="P1246" t="s">
        <v>8</v>
      </c>
      <c r="Q1246" t="s">
        <v>4570</v>
      </c>
      <c r="R1246" t="s">
        <v>4940</v>
      </c>
      <c r="S1246" t="s">
        <v>195</v>
      </c>
      <c r="T1246" t="s">
        <v>4570</v>
      </c>
      <c r="U1246" t="s">
        <v>4570</v>
      </c>
      <c r="V1246" t="s">
        <v>5001</v>
      </c>
      <c r="W1246" t="s">
        <v>4951</v>
      </c>
      <c r="X1246" t="s">
        <v>6530</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4943</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6196</v>
      </c>
      <c r="BD1246" t="s">
        <v>6197</v>
      </c>
      <c r="BE1246" t="s">
        <v>6198</v>
      </c>
      <c r="BF1246" t="s">
        <v>6214</v>
      </c>
      <c r="BG1246" t="s">
        <v>6289</v>
      </c>
      <c r="BH1246" t="s">
        <v>5764</v>
      </c>
      <c r="BI1246" t="s">
        <v>195</v>
      </c>
      <c r="BJ1246" t="s">
        <v>195</v>
      </c>
      <c r="BK1246" t="s">
        <v>3773</v>
      </c>
      <c r="BL1246" t="s">
        <v>5107</v>
      </c>
      <c r="BM1246" t="s">
        <v>4949</v>
      </c>
      <c r="BN1246" t="s">
        <v>7</v>
      </c>
      <c r="BO1246" t="s">
        <v>4950</v>
      </c>
      <c r="BP1246" s="440" t="str">
        <f t="shared" si="19"/>
        <v>DL.2375.AFA.001.054.C.521211</v>
      </c>
    </row>
    <row r="1247" spans="1:68">
      <c r="A1247" t="s">
        <v>4935</v>
      </c>
      <c r="B1247" t="s">
        <v>4936</v>
      </c>
      <c r="C1247" t="s">
        <v>4937</v>
      </c>
      <c r="D1247" t="s">
        <v>3770</v>
      </c>
      <c r="E1247" t="s">
        <v>194</v>
      </c>
      <c r="F1247" t="s">
        <v>3772</v>
      </c>
      <c r="G1247" t="s">
        <v>3</v>
      </c>
      <c r="H1247" t="s">
        <v>4938</v>
      </c>
      <c r="I1247">
        <v>4</v>
      </c>
      <c r="J1247" t="s">
        <v>501</v>
      </c>
      <c r="K1247">
        <v>4</v>
      </c>
      <c r="L1247" t="s">
        <v>520</v>
      </c>
      <c r="M1247" t="s">
        <v>509</v>
      </c>
      <c r="N1247" t="s">
        <v>41</v>
      </c>
      <c r="O1247" t="s">
        <v>503</v>
      </c>
      <c r="P1247" t="s">
        <v>8</v>
      </c>
      <c r="Q1247" t="s">
        <v>4570</v>
      </c>
      <c r="R1247" t="s">
        <v>4940</v>
      </c>
      <c r="S1247" t="s">
        <v>195</v>
      </c>
      <c r="T1247" t="s">
        <v>4570</v>
      </c>
      <c r="U1247" t="s">
        <v>4570</v>
      </c>
      <c r="V1247" t="s">
        <v>5092</v>
      </c>
      <c r="W1247" t="s">
        <v>5001</v>
      </c>
      <c r="X1247" t="s">
        <v>6531</v>
      </c>
      <c r="Y1247" t="s">
        <v>6532</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4943</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6196</v>
      </c>
      <c r="BD1247" t="s">
        <v>6197</v>
      </c>
      <c r="BE1247" t="s">
        <v>6198</v>
      </c>
      <c r="BF1247" t="s">
        <v>6214</v>
      </c>
      <c r="BG1247" t="s">
        <v>6289</v>
      </c>
      <c r="BH1247" t="s">
        <v>5764</v>
      </c>
      <c r="BI1247" t="s">
        <v>195</v>
      </c>
      <c r="BJ1247" t="s">
        <v>195</v>
      </c>
      <c r="BK1247" t="s">
        <v>3773</v>
      </c>
      <c r="BL1247" t="s">
        <v>6533</v>
      </c>
      <c r="BM1247" t="s">
        <v>4949</v>
      </c>
      <c r="BN1247" t="s">
        <v>7</v>
      </c>
      <c r="BO1247" t="s">
        <v>4950</v>
      </c>
      <c r="BP1247" s="440" t="str">
        <f t="shared" si="19"/>
        <v>DL.2375.AFA.001.054.C.521211</v>
      </c>
    </row>
    <row r="1248" spans="1:68">
      <c r="A1248" t="s">
        <v>4935</v>
      </c>
      <c r="B1248" t="s">
        <v>4936</v>
      </c>
      <c r="C1248" t="s">
        <v>4937</v>
      </c>
      <c r="D1248" t="s">
        <v>3770</v>
      </c>
      <c r="E1248" t="s">
        <v>194</v>
      </c>
      <c r="F1248" t="s">
        <v>3772</v>
      </c>
      <c r="G1248" t="s">
        <v>3</v>
      </c>
      <c r="H1248" t="s">
        <v>4938</v>
      </c>
      <c r="I1248">
        <v>4</v>
      </c>
      <c r="J1248" t="s">
        <v>501</v>
      </c>
      <c r="K1248">
        <v>4</v>
      </c>
      <c r="L1248" t="s">
        <v>520</v>
      </c>
      <c r="M1248" t="s">
        <v>509</v>
      </c>
      <c r="N1248" t="s">
        <v>41</v>
      </c>
      <c r="O1248" t="s">
        <v>503</v>
      </c>
      <c r="P1248" t="s">
        <v>8</v>
      </c>
      <c r="Q1248" t="s">
        <v>4570</v>
      </c>
      <c r="R1248" t="s">
        <v>4940</v>
      </c>
      <c r="S1248" t="s">
        <v>195</v>
      </c>
      <c r="T1248" t="s">
        <v>4570</v>
      </c>
      <c r="U1248" t="s">
        <v>4570</v>
      </c>
      <c r="V1248" t="s">
        <v>5096</v>
      </c>
      <c r="W1248" t="s">
        <v>5092</v>
      </c>
      <c r="X1248" t="s">
        <v>6534</v>
      </c>
      <c r="Y1248" t="s">
        <v>6535</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4943</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6196</v>
      </c>
      <c r="BD1248" t="s">
        <v>6197</v>
      </c>
      <c r="BE1248" t="s">
        <v>6198</v>
      </c>
      <c r="BF1248" t="s">
        <v>6214</v>
      </c>
      <c r="BG1248" t="s">
        <v>6289</v>
      </c>
      <c r="BH1248" t="s">
        <v>5764</v>
      </c>
      <c r="BI1248" t="s">
        <v>195</v>
      </c>
      <c r="BJ1248" t="s">
        <v>195</v>
      </c>
      <c r="BK1248" t="s">
        <v>3773</v>
      </c>
      <c r="BL1248" t="s">
        <v>6536</v>
      </c>
      <c r="BM1248" t="s">
        <v>4949</v>
      </c>
      <c r="BN1248" t="s">
        <v>7</v>
      </c>
      <c r="BO1248" t="s">
        <v>4950</v>
      </c>
      <c r="BP1248" s="440" t="str">
        <f t="shared" si="19"/>
        <v>DL.2375.AFA.001.054.C.521211</v>
      </c>
    </row>
    <row r="1249" spans="1:68">
      <c r="A1249" t="s">
        <v>4935</v>
      </c>
      <c r="B1249" t="s">
        <v>4936</v>
      </c>
      <c r="C1249" t="s">
        <v>4937</v>
      </c>
      <c r="D1249" t="s">
        <v>3770</v>
      </c>
      <c r="E1249" t="s">
        <v>194</v>
      </c>
      <c r="F1249" t="s">
        <v>3772</v>
      </c>
      <c r="G1249" t="s">
        <v>3</v>
      </c>
      <c r="H1249" t="s">
        <v>4938</v>
      </c>
      <c r="I1249">
        <v>4</v>
      </c>
      <c r="J1249" t="s">
        <v>501</v>
      </c>
      <c r="K1249">
        <v>4</v>
      </c>
      <c r="L1249" t="s">
        <v>520</v>
      </c>
      <c r="M1249" t="s">
        <v>509</v>
      </c>
      <c r="N1249" t="s">
        <v>41</v>
      </c>
      <c r="O1249" t="s">
        <v>503</v>
      </c>
      <c r="P1249" t="s">
        <v>8</v>
      </c>
      <c r="Q1249" t="s">
        <v>4570</v>
      </c>
      <c r="R1249" t="s">
        <v>4940</v>
      </c>
      <c r="S1249" t="s">
        <v>195</v>
      </c>
      <c r="T1249" t="s">
        <v>4570</v>
      </c>
      <c r="U1249" t="s">
        <v>4570</v>
      </c>
      <c r="V1249" t="s">
        <v>5265</v>
      </c>
      <c r="W1249" t="s">
        <v>5096</v>
      </c>
      <c r="X1249" t="s">
        <v>6537</v>
      </c>
      <c r="Y1249" t="s">
        <v>6538</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4943</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6196</v>
      </c>
      <c r="BD1249" t="s">
        <v>6197</v>
      </c>
      <c r="BE1249" t="s">
        <v>6198</v>
      </c>
      <c r="BF1249" t="s">
        <v>6214</v>
      </c>
      <c r="BG1249" t="s">
        <v>6289</v>
      </c>
      <c r="BH1249" t="s">
        <v>5764</v>
      </c>
      <c r="BI1249" t="s">
        <v>195</v>
      </c>
      <c r="BJ1249" t="s">
        <v>195</v>
      </c>
      <c r="BK1249" t="s">
        <v>3773</v>
      </c>
      <c r="BL1249" t="s">
        <v>6539</v>
      </c>
      <c r="BM1249" t="s">
        <v>4949</v>
      </c>
      <c r="BN1249" t="s">
        <v>7</v>
      </c>
      <c r="BO1249" t="s">
        <v>4950</v>
      </c>
      <c r="BP1249" s="440" t="str">
        <f t="shared" si="19"/>
        <v>DL.2375.AFA.001.054.C.521211</v>
      </c>
    </row>
    <row r="1250" spans="1:68">
      <c r="A1250" t="s">
        <v>5010</v>
      </c>
      <c r="B1250" t="s">
        <v>4936</v>
      </c>
      <c r="C1250" t="s">
        <v>4937</v>
      </c>
      <c r="D1250" t="s">
        <v>3770</v>
      </c>
      <c r="E1250" t="s">
        <v>194</v>
      </c>
      <c r="F1250" t="s">
        <v>3772</v>
      </c>
      <c r="G1250" t="s">
        <v>3</v>
      </c>
      <c r="H1250" t="s">
        <v>4938</v>
      </c>
      <c r="I1250">
        <v>4</v>
      </c>
      <c r="J1250" t="s">
        <v>501</v>
      </c>
      <c r="K1250">
        <v>4</v>
      </c>
      <c r="L1250" t="s">
        <v>520</v>
      </c>
      <c r="M1250" t="s">
        <v>509</v>
      </c>
      <c r="N1250" t="s">
        <v>41</v>
      </c>
      <c r="O1250" t="s">
        <v>503</v>
      </c>
      <c r="P1250" t="s">
        <v>8</v>
      </c>
      <c r="Q1250" t="s">
        <v>4570</v>
      </c>
      <c r="R1250" t="s">
        <v>4940</v>
      </c>
      <c r="S1250" t="s">
        <v>195</v>
      </c>
      <c r="T1250" t="s">
        <v>4570</v>
      </c>
      <c r="U1250" t="s">
        <v>4570</v>
      </c>
      <c r="V1250" t="s">
        <v>4496</v>
      </c>
      <c r="W1250" t="s">
        <v>4570</v>
      </c>
      <c r="X1250" t="s">
        <v>6528</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5011</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6196</v>
      </c>
      <c r="BD1250" t="s">
        <v>6197</v>
      </c>
      <c r="BE1250" t="s">
        <v>6198</v>
      </c>
      <c r="BF1250" t="s">
        <v>6214</v>
      </c>
      <c r="BG1250" t="s">
        <v>6289</v>
      </c>
      <c r="BH1250" t="s">
        <v>5764</v>
      </c>
      <c r="BI1250" t="s">
        <v>195</v>
      </c>
      <c r="BJ1250" t="s">
        <v>195</v>
      </c>
      <c r="BK1250" t="s">
        <v>3773</v>
      </c>
      <c r="BL1250" t="s">
        <v>5049</v>
      </c>
      <c r="BM1250" t="s">
        <v>4949</v>
      </c>
      <c r="BN1250" t="s">
        <v>7</v>
      </c>
      <c r="BO1250" t="s">
        <v>4950</v>
      </c>
      <c r="BP1250" s="440" t="str">
        <f t="shared" si="19"/>
        <v>DL.2375.AFA.001.054.C.521211</v>
      </c>
    </row>
    <row r="1251" spans="1:68">
      <c r="A1251" t="s">
        <v>5010</v>
      </c>
      <c r="B1251" t="s">
        <v>4936</v>
      </c>
      <c r="C1251" t="s">
        <v>4937</v>
      </c>
      <c r="D1251" t="s">
        <v>3770</v>
      </c>
      <c r="E1251" t="s">
        <v>194</v>
      </c>
      <c r="F1251" t="s">
        <v>3772</v>
      </c>
      <c r="G1251" t="s">
        <v>3</v>
      </c>
      <c r="H1251" t="s">
        <v>4938</v>
      </c>
      <c r="I1251">
        <v>4</v>
      </c>
      <c r="J1251" t="s">
        <v>501</v>
      </c>
      <c r="K1251">
        <v>4</v>
      </c>
      <c r="L1251" t="s">
        <v>520</v>
      </c>
      <c r="M1251" t="s">
        <v>509</v>
      </c>
      <c r="N1251" t="s">
        <v>41</v>
      </c>
      <c r="O1251" t="s">
        <v>503</v>
      </c>
      <c r="P1251" t="s">
        <v>8</v>
      </c>
      <c r="Q1251" t="s">
        <v>4570</v>
      </c>
      <c r="R1251" t="s">
        <v>4940</v>
      </c>
      <c r="S1251" t="s">
        <v>195</v>
      </c>
      <c r="T1251" t="s">
        <v>4570</v>
      </c>
      <c r="U1251" t="s">
        <v>4570</v>
      </c>
      <c r="V1251" t="s">
        <v>4951</v>
      </c>
      <c r="W1251" t="s">
        <v>4496</v>
      </c>
      <c r="X1251" t="s">
        <v>6529</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5011</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6196</v>
      </c>
      <c r="BD1251" t="s">
        <v>6197</v>
      </c>
      <c r="BE1251" t="s">
        <v>6198</v>
      </c>
      <c r="BF1251" t="s">
        <v>6214</v>
      </c>
      <c r="BG1251" t="s">
        <v>6289</v>
      </c>
      <c r="BH1251" t="s">
        <v>5764</v>
      </c>
      <c r="BI1251" t="s">
        <v>195</v>
      </c>
      <c r="BJ1251" t="s">
        <v>195</v>
      </c>
      <c r="BK1251" t="s">
        <v>3773</v>
      </c>
      <c r="BL1251" t="s">
        <v>5450</v>
      </c>
      <c r="BM1251" t="s">
        <v>4949</v>
      </c>
      <c r="BN1251" t="s">
        <v>7</v>
      </c>
      <c r="BO1251" t="s">
        <v>4950</v>
      </c>
      <c r="BP1251" s="440" t="str">
        <f t="shared" si="19"/>
        <v>DL.2375.AFA.001.054.C.521211</v>
      </c>
    </row>
    <row r="1252" spans="1:68">
      <c r="A1252" t="s">
        <v>5010</v>
      </c>
      <c r="B1252" t="s">
        <v>4936</v>
      </c>
      <c r="C1252" t="s">
        <v>4937</v>
      </c>
      <c r="D1252" t="s">
        <v>3770</v>
      </c>
      <c r="E1252" t="s">
        <v>194</v>
      </c>
      <c r="F1252" t="s">
        <v>3772</v>
      </c>
      <c r="G1252" t="s">
        <v>3</v>
      </c>
      <c r="H1252" t="s">
        <v>4938</v>
      </c>
      <c r="I1252">
        <v>4</v>
      </c>
      <c r="J1252" t="s">
        <v>501</v>
      </c>
      <c r="K1252">
        <v>4</v>
      </c>
      <c r="L1252" t="s">
        <v>520</v>
      </c>
      <c r="M1252" t="s">
        <v>509</v>
      </c>
      <c r="N1252" t="s">
        <v>41</v>
      </c>
      <c r="O1252" t="s">
        <v>503</v>
      </c>
      <c r="P1252" t="s">
        <v>8</v>
      </c>
      <c r="Q1252" t="s">
        <v>4570</v>
      </c>
      <c r="R1252" t="s">
        <v>4940</v>
      </c>
      <c r="S1252" t="s">
        <v>195</v>
      </c>
      <c r="T1252" t="s">
        <v>4570</v>
      </c>
      <c r="U1252" t="s">
        <v>4570</v>
      </c>
      <c r="V1252" t="s">
        <v>5001</v>
      </c>
      <c r="W1252" t="s">
        <v>4951</v>
      </c>
      <c r="X1252" t="s">
        <v>6530</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5011</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6196</v>
      </c>
      <c r="BD1252" t="s">
        <v>6197</v>
      </c>
      <c r="BE1252" t="s">
        <v>6198</v>
      </c>
      <c r="BF1252" t="s">
        <v>6214</v>
      </c>
      <c r="BG1252" t="s">
        <v>6289</v>
      </c>
      <c r="BH1252" t="s">
        <v>5764</v>
      </c>
      <c r="BI1252" t="s">
        <v>195</v>
      </c>
      <c r="BJ1252" t="s">
        <v>195</v>
      </c>
      <c r="BK1252" t="s">
        <v>3773</v>
      </c>
      <c r="BL1252" t="s">
        <v>5107</v>
      </c>
      <c r="BM1252" t="s">
        <v>4949</v>
      </c>
      <c r="BN1252" t="s">
        <v>7</v>
      </c>
      <c r="BO1252" t="s">
        <v>4950</v>
      </c>
      <c r="BP1252" s="440" t="str">
        <f t="shared" si="19"/>
        <v>DL.2375.AFA.001.054.C.521211</v>
      </c>
    </row>
    <row r="1253" spans="1:68">
      <c r="A1253" t="s">
        <v>5010</v>
      </c>
      <c r="B1253" t="s">
        <v>4936</v>
      </c>
      <c r="C1253" t="s">
        <v>4937</v>
      </c>
      <c r="D1253" t="s">
        <v>3770</v>
      </c>
      <c r="E1253" t="s">
        <v>194</v>
      </c>
      <c r="F1253" t="s">
        <v>3772</v>
      </c>
      <c r="G1253" t="s">
        <v>3</v>
      </c>
      <c r="H1253" t="s">
        <v>4938</v>
      </c>
      <c r="I1253">
        <v>4</v>
      </c>
      <c r="J1253" t="s">
        <v>501</v>
      </c>
      <c r="K1253">
        <v>4</v>
      </c>
      <c r="L1253" t="s">
        <v>520</v>
      </c>
      <c r="M1253" t="s">
        <v>509</v>
      </c>
      <c r="N1253" t="s">
        <v>41</v>
      </c>
      <c r="O1253" t="s">
        <v>503</v>
      </c>
      <c r="P1253" t="s">
        <v>8</v>
      </c>
      <c r="Q1253" t="s">
        <v>4570</v>
      </c>
      <c r="R1253" t="s">
        <v>4940</v>
      </c>
      <c r="S1253" t="s">
        <v>195</v>
      </c>
      <c r="T1253" t="s">
        <v>4570</v>
      </c>
      <c r="U1253" t="s">
        <v>4570</v>
      </c>
      <c r="V1253" t="s">
        <v>5092</v>
      </c>
      <c r="W1253" t="s">
        <v>5001</v>
      </c>
      <c r="X1253" t="s">
        <v>6531</v>
      </c>
      <c r="Y1253" t="s">
        <v>6532</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5011</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6196</v>
      </c>
      <c r="BD1253" t="s">
        <v>6197</v>
      </c>
      <c r="BE1253" t="s">
        <v>6198</v>
      </c>
      <c r="BF1253" t="s">
        <v>6214</v>
      </c>
      <c r="BG1253" t="s">
        <v>6289</v>
      </c>
      <c r="BH1253" t="s">
        <v>5764</v>
      </c>
      <c r="BI1253" t="s">
        <v>195</v>
      </c>
      <c r="BJ1253" t="s">
        <v>195</v>
      </c>
      <c r="BK1253" t="s">
        <v>3773</v>
      </c>
      <c r="BL1253" t="s">
        <v>6533</v>
      </c>
      <c r="BM1253" t="s">
        <v>4949</v>
      </c>
      <c r="BN1253" t="s">
        <v>7</v>
      </c>
      <c r="BO1253" t="s">
        <v>4950</v>
      </c>
      <c r="BP1253" s="440" t="str">
        <f t="shared" si="19"/>
        <v>DL.2375.AFA.001.054.C.521211</v>
      </c>
    </row>
    <row r="1254" spans="1:68">
      <c r="A1254" t="s">
        <v>5010</v>
      </c>
      <c r="B1254" t="s">
        <v>4936</v>
      </c>
      <c r="C1254" t="s">
        <v>4937</v>
      </c>
      <c r="D1254" t="s">
        <v>3770</v>
      </c>
      <c r="E1254" t="s">
        <v>194</v>
      </c>
      <c r="F1254" t="s">
        <v>3772</v>
      </c>
      <c r="G1254" t="s">
        <v>3</v>
      </c>
      <c r="H1254" t="s">
        <v>4938</v>
      </c>
      <c r="I1254">
        <v>4</v>
      </c>
      <c r="J1254" t="s">
        <v>501</v>
      </c>
      <c r="K1254">
        <v>4</v>
      </c>
      <c r="L1254" t="s">
        <v>520</v>
      </c>
      <c r="M1254" t="s">
        <v>509</v>
      </c>
      <c r="N1254" t="s">
        <v>41</v>
      </c>
      <c r="O1254" t="s">
        <v>503</v>
      </c>
      <c r="P1254" t="s">
        <v>8</v>
      </c>
      <c r="Q1254" t="s">
        <v>4570</v>
      </c>
      <c r="R1254" t="s">
        <v>4940</v>
      </c>
      <c r="S1254" t="s">
        <v>195</v>
      </c>
      <c r="T1254" t="s">
        <v>4570</v>
      </c>
      <c r="U1254" t="s">
        <v>4570</v>
      </c>
      <c r="V1254" t="s">
        <v>5096</v>
      </c>
      <c r="W1254" t="s">
        <v>5092</v>
      </c>
      <c r="X1254" t="s">
        <v>6534</v>
      </c>
      <c r="Y1254" t="s">
        <v>6535</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5011</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6196</v>
      </c>
      <c r="BD1254" t="s">
        <v>6197</v>
      </c>
      <c r="BE1254" t="s">
        <v>6198</v>
      </c>
      <c r="BF1254" t="s">
        <v>6214</v>
      </c>
      <c r="BG1254" t="s">
        <v>6289</v>
      </c>
      <c r="BH1254" t="s">
        <v>5764</v>
      </c>
      <c r="BI1254" t="s">
        <v>195</v>
      </c>
      <c r="BJ1254" t="s">
        <v>195</v>
      </c>
      <c r="BK1254" t="s">
        <v>3773</v>
      </c>
      <c r="BL1254" t="s">
        <v>6536</v>
      </c>
      <c r="BM1254" t="s">
        <v>4949</v>
      </c>
      <c r="BN1254" t="s">
        <v>7</v>
      </c>
      <c r="BO1254" t="s">
        <v>4950</v>
      </c>
      <c r="BP1254" s="440" t="str">
        <f t="shared" si="19"/>
        <v>DL.2375.AFA.001.054.C.521211</v>
      </c>
    </row>
    <row r="1255" spans="1:68">
      <c r="A1255" t="s">
        <v>5010</v>
      </c>
      <c r="B1255" t="s">
        <v>4936</v>
      </c>
      <c r="C1255" t="s">
        <v>4937</v>
      </c>
      <c r="D1255" t="s">
        <v>3770</v>
      </c>
      <c r="E1255" t="s">
        <v>194</v>
      </c>
      <c r="F1255" t="s">
        <v>3772</v>
      </c>
      <c r="G1255" t="s">
        <v>3</v>
      </c>
      <c r="H1255" t="s">
        <v>4938</v>
      </c>
      <c r="I1255">
        <v>4</v>
      </c>
      <c r="J1255" t="s">
        <v>501</v>
      </c>
      <c r="K1255">
        <v>4</v>
      </c>
      <c r="L1255" t="s">
        <v>520</v>
      </c>
      <c r="M1255" t="s">
        <v>509</v>
      </c>
      <c r="N1255" t="s">
        <v>41</v>
      </c>
      <c r="O1255" t="s">
        <v>503</v>
      </c>
      <c r="P1255" t="s">
        <v>8</v>
      </c>
      <c r="Q1255" t="s">
        <v>4570</v>
      </c>
      <c r="R1255" t="s">
        <v>4940</v>
      </c>
      <c r="S1255" t="s">
        <v>195</v>
      </c>
      <c r="T1255" t="s">
        <v>4570</v>
      </c>
      <c r="U1255" t="s">
        <v>4570</v>
      </c>
      <c r="V1255" t="s">
        <v>5265</v>
      </c>
      <c r="W1255" t="s">
        <v>5096</v>
      </c>
      <c r="X1255" t="s">
        <v>6537</v>
      </c>
      <c r="Y1255" t="s">
        <v>6538</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5011</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6196</v>
      </c>
      <c r="BD1255" t="s">
        <v>6197</v>
      </c>
      <c r="BE1255" t="s">
        <v>6198</v>
      </c>
      <c r="BF1255" t="s">
        <v>6214</v>
      </c>
      <c r="BG1255" t="s">
        <v>6289</v>
      </c>
      <c r="BH1255" t="s">
        <v>5764</v>
      </c>
      <c r="BI1255" t="s">
        <v>195</v>
      </c>
      <c r="BJ1255" t="s">
        <v>195</v>
      </c>
      <c r="BK1255" t="s">
        <v>3773</v>
      </c>
      <c r="BL1255" t="s">
        <v>6539</v>
      </c>
      <c r="BM1255" t="s">
        <v>4949</v>
      </c>
      <c r="BN1255" t="s">
        <v>7</v>
      </c>
      <c r="BO1255" t="s">
        <v>4950</v>
      </c>
      <c r="BP1255" s="440" t="str">
        <f t="shared" si="19"/>
        <v>DL.2375.AFA.001.054.C.521211</v>
      </c>
    </row>
    <row r="1256" spans="1:68">
      <c r="A1256" t="s">
        <v>4935</v>
      </c>
      <c r="B1256" t="s">
        <v>4936</v>
      </c>
      <c r="C1256" t="s">
        <v>4937</v>
      </c>
      <c r="D1256" t="s">
        <v>3770</v>
      </c>
      <c r="E1256" t="s">
        <v>194</v>
      </c>
      <c r="F1256" t="s">
        <v>3772</v>
      </c>
      <c r="G1256" t="s">
        <v>3</v>
      </c>
      <c r="H1256" t="s">
        <v>4938</v>
      </c>
      <c r="I1256">
        <v>4</v>
      </c>
      <c r="J1256" t="s">
        <v>501</v>
      </c>
      <c r="K1256">
        <v>4</v>
      </c>
      <c r="L1256" t="s">
        <v>520</v>
      </c>
      <c r="M1256" t="s">
        <v>511</v>
      </c>
      <c r="N1256" t="s">
        <v>744</v>
      </c>
      <c r="O1256" t="s">
        <v>503</v>
      </c>
      <c r="P1256" t="s">
        <v>8</v>
      </c>
      <c r="Q1256" t="s">
        <v>4570</v>
      </c>
      <c r="R1256" t="s">
        <v>4940</v>
      </c>
      <c r="S1256" t="s">
        <v>195</v>
      </c>
      <c r="T1256" t="s">
        <v>4570</v>
      </c>
      <c r="U1256" t="s">
        <v>4570</v>
      </c>
      <c r="V1256" t="s">
        <v>4496</v>
      </c>
      <c r="W1256" t="s">
        <v>4570</v>
      </c>
      <c r="X1256" t="s">
        <v>6540</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4943</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6196</v>
      </c>
      <c r="BD1256" t="s">
        <v>6197</v>
      </c>
      <c r="BE1256" t="s">
        <v>6198</v>
      </c>
      <c r="BF1256" t="s">
        <v>6214</v>
      </c>
      <c r="BG1256" t="s">
        <v>6376</v>
      </c>
      <c r="BH1256" t="s">
        <v>5764</v>
      </c>
      <c r="BI1256" t="s">
        <v>195</v>
      </c>
      <c r="BJ1256" t="s">
        <v>195</v>
      </c>
      <c r="BK1256" t="s">
        <v>3773</v>
      </c>
      <c r="BL1256" t="s">
        <v>5049</v>
      </c>
      <c r="BM1256" t="s">
        <v>4949</v>
      </c>
      <c r="BN1256" t="s">
        <v>7</v>
      </c>
      <c r="BO1256" t="s">
        <v>4950</v>
      </c>
      <c r="BP1256" s="440" t="str">
        <f t="shared" si="19"/>
        <v>DL.2375.AFA.001.054.D.521211</v>
      </c>
    </row>
    <row r="1257" spans="1:68">
      <c r="A1257" t="s">
        <v>4935</v>
      </c>
      <c r="B1257" t="s">
        <v>4936</v>
      </c>
      <c r="C1257" t="s">
        <v>4937</v>
      </c>
      <c r="D1257" t="s">
        <v>3770</v>
      </c>
      <c r="E1257" t="s">
        <v>194</v>
      </c>
      <c r="F1257" t="s">
        <v>3772</v>
      </c>
      <c r="G1257" t="s">
        <v>3</v>
      </c>
      <c r="H1257" t="s">
        <v>4938</v>
      </c>
      <c r="I1257">
        <v>4</v>
      </c>
      <c r="J1257" t="s">
        <v>501</v>
      </c>
      <c r="K1257">
        <v>4</v>
      </c>
      <c r="L1257" t="s">
        <v>520</v>
      </c>
      <c r="M1257" t="s">
        <v>511</v>
      </c>
      <c r="N1257" t="s">
        <v>744</v>
      </c>
      <c r="O1257" t="s">
        <v>503</v>
      </c>
      <c r="P1257" t="s">
        <v>8</v>
      </c>
      <c r="Q1257" t="s">
        <v>4570</v>
      </c>
      <c r="R1257" t="s">
        <v>4940</v>
      </c>
      <c r="S1257" t="s">
        <v>195</v>
      </c>
      <c r="T1257" t="s">
        <v>4570</v>
      </c>
      <c r="U1257" t="s">
        <v>4570</v>
      </c>
      <c r="V1257" t="s">
        <v>4951</v>
      </c>
      <c r="W1257" t="s">
        <v>4496</v>
      </c>
      <c r="X1257" t="s">
        <v>6541</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4943</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6196</v>
      </c>
      <c r="BD1257" t="s">
        <v>6197</v>
      </c>
      <c r="BE1257" t="s">
        <v>6198</v>
      </c>
      <c r="BF1257" t="s">
        <v>6214</v>
      </c>
      <c r="BG1257" t="s">
        <v>6376</v>
      </c>
      <c r="BH1257" t="s">
        <v>5764</v>
      </c>
      <c r="BI1257" t="s">
        <v>195</v>
      </c>
      <c r="BJ1257" t="s">
        <v>195</v>
      </c>
      <c r="BK1257" t="s">
        <v>3773</v>
      </c>
      <c r="BL1257" t="s">
        <v>5450</v>
      </c>
      <c r="BM1257" t="s">
        <v>4949</v>
      </c>
      <c r="BN1257" t="s">
        <v>7</v>
      </c>
      <c r="BO1257" t="s">
        <v>4950</v>
      </c>
      <c r="BP1257" s="440" t="str">
        <f t="shared" si="19"/>
        <v>DL.2375.AFA.001.054.D.521211</v>
      </c>
    </row>
    <row r="1258" spans="1:68">
      <c r="A1258" t="s">
        <v>5010</v>
      </c>
      <c r="B1258" t="s">
        <v>4936</v>
      </c>
      <c r="C1258" t="s">
        <v>4937</v>
      </c>
      <c r="D1258" t="s">
        <v>3770</v>
      </c>
      <c r="E1258" t="s">
        <v>194</v>
      </c>
      <c r="F1258" t="s">
        <v>3772</v>
      </c>
      <c r="G1258" t="s">
        <v>3</v>
      </c>
      <c r="H1258" t="s">
        <v>4938</v>
      </c>
      <c r="I1258">
        <v>4</v>
      </c>
      <c r="J1258" t="s">
        <v>501</v>
      </c>
      <c r="K1258">
        <v>4</v>
      </c>
      <c r="L1258" t="s">
        <v>520</v>
      </c>
      <c r="M1258" t="s">
        <v>511</v>
      </c>
      <c r="N1258" t="s">
        <v>744</v>
      </c>
      <c r="O1258" t="s">
        <v>503</v>
      </c>
      <c r="P1258" t="s">
        <v>8</v>
      </c>
      <c r="Q1258" t="s">
        <v>4570</v>
      </c>
      <c r="R1258" t="s">
        <v>4940</v>
      </c>
      <c r="S1258" t="s">
        <v>195</v>
      </c>
      <c r="T1258" t="s">
        <v>4570</v>
      </c>
      <c r="U1258" t="s">
        <v>4570</v>
      </c>
      <c r="V1258" t="s">
        <v>4496</v>
      </c>
      <c r="W1258" t="s">
        <v>4570</v>
      </c>
      <c r="X1258" t="s">
        <v>6540</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5011</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6196</v>
      </c>
      <c r="BD1258" t="s">
        <v>6197</v>
      </c>
      <c r="BE1258" t="s">
        <v>6198</v>
      </c>
      <c r="BF1258" t="s">
        <v>6214</v>
      </c>
      <c r="BG1258" t="s">
        <v>6376</v>
      </c>
      <c r="BH1258" t="s">
        <v>5764</v>
      </c>
      <c r="BI1258" t="s">
        <v>195</v>
      </c>
      <c r="BJ1258" t="s">
        <v>195</v>
      </c>
      <c r="BK1258" t="s">
        <v>3773</v>
      </c>
      <c r="BL1258" t="s">
        <v>5049</v>
      </c>
      <c r="BM1258" t="s">
        <v>4949</v>
      </c>
      <c r="BN1258" t="s">
        <v>7</v>
      </c>
      <c r="BO1258" t="s">
        <v>4950</v>
      </c>
      <c r="BP1258" s="440" t="str">
        <f t="shared" si="19"/>
        <v>DL.2375.AFA.001.054.D.521211</v>
      </c>
    </row>
    <row r="1259" spans="1:68">
      <c r="A1259" t="s">
        <v>5010</v>
      </c>
      <c r="B1259" t="s">
        <v>4936</v>
      </c>
      <c r="C1259" t="s">
        <v>4937</v>
      </c>
      <c r="D1259" t="s">
        <v>3770</v>
      </c>
      <c r="E1259" t="s">
        <v>194</v>
      </c>
      <c r="F1259" t="s">
        <v>3772</v>
      </c>
      <c r="G1259" t="s">
        <v>3</v>
      </c>
      <c r="H1259" t="s">
        <v>4938</v>
      </c>
      <c r="I1259">
        <v>4</v>
      </c>
      <c r="J1259" t="s">
        <v>501</v>
      </c>
      <c r="K1259">
        <v>4</v>
      </c>
      <c r="L1259" t="s">
        <v>520</v>
      </c>
      <c r="M1259" t="s">
        <v>511</v>
      </c>
      <c r="N1259" t="s">
        <v>744</v>
      </c>
      <c r="O1259" t="s">
        <v>503</v>
      </c>
      <c r="P1259" t="s">
        <v>8</v>
      </c>
      <c r="Q1259" t="s">
        <v>4570</v>
      </c>
      <c r="R1259" t="s">
        <v>4940</v>
      </c>
      <c r="S1259" t="s">
        <v>195</v>
      </c>
      <c r="T1259" t="s">
        <v>4570</v>
      </c>
      <c r="U1259" t="s">
        <v>4570</v>
      </c>
      <c r="V1259" t="s">
        <v>4951</v>
      </c>
      <c r="W1259" t="s">
        <v>4496</v>
      </c>
      <c r="X1259" t="s">
        <v>6541</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5011</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6196</v>
      </c>
      <c r="BD1259" t="s">
        <v>6197</v>
      </c>
      <c r="BE1259" t="s">
        <v>6198</v>
      </c>
      <c r="BF1259" t="s">
        <v>6214</v>
      </c>
      <c r="BG1259" t="s">
        <v>6376</v>
      </c>
      <c r="BH1259" t="s">
        <v>5764</v>
      </c>
      <c r="BI1259" t="s">
        <v>195</v>
      </c>
      <c r="BJ1259" t="s">
        <v>195</v>
      </c>
      <c r="BK1259" t="s">
        <v>3773</v>
      </c>
      <c r="BL1259" t="s">
        <v>5450</v>
      </c>
      <c r="BM1259" t="s">
        <v>4949</v>
      </c>
      <c r="BN1259" t="s">
        <v>7</v>
      </c>
      <c r="BO1259" t="s">
        <v>4950</v>
      </c>
      <c r="BP1259" s="440" t="str">
        <f t="shared" si="19"/>
        <v>DL.2375.AFA.001.054.D.521211</v>
      </c>
    </row>
    <row r="1260" spans="1:68">
      <c r="A1260" t="s">
        <v>4935</v>
      </c>
      <c r="B1260" t="s">
        <v>4936</v>
      </c>
      <c r="C1260" t="s">
        <v>4937</v>
      </c>
      <c r="D1260" t="s">
        <v>3795</v>
      </c>
      <c r="E1260" t="s">
        <v>197</v>
      </c>
      <c r="F1260" t="s">
        <v>3812</v>
      </c>
      <c r="G1260" t="s">
        <v>820</v>
      </c>
      <c r="H1260" t="s">
        <v>4938</v>
      </c>
      <c r="I1260">
        <v>9</v>
      </c>
      <c r="J1260" t="s">
        <v>5469</v>
      </c>
      <c r="K1260">
        <v>1</v>
      </c>
      <c r="L1260" t="s">
        <v>812</v>
      </c>
      <c r="M1260" t="s">
        <v>8</v>
      </c>
      <c r="N1260" t="s">
        <v>148</v>
      </c>
      <c r="O1260" t="s">
        <v>503</v>
      </c>
      <c r="P1260" t="s">
        <v>8</v>
      </c>
      <c r="Q1260" t="s">
        <v>4570</v>
      </c>
      <c r="R1260" t="s">
        <v>4940</v>
      </c>
      <c r="S1260" t="s">
        <v>195</v>
      </c>
      <c r="T1260" t="s">
        <v>4570</v>
      </c>
      <c r="U1260" t="s">
        <v>4570</v>
      </c>
      <c r="V1260" t="s">
        <v>4496</v>
      </c>
      <c r="W1260" t="s">
        <v>4570</v>
      </c>
      <c r="X1260" t="s">
        <v>6542</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4943</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5049</v>
      </c>
      <c r="BM1260" t="s">
        <v>4949</v>
      </c>
      <c r="BN1260" t="s">
        <v>7</v>
      </c>
      <c r="BO1260" t="s">
        <v>4950</v>
      </c>
      <c r="BP1260" s="440" t="str">
        <f t="shared" si="19"/>
        <v>WA.2378.EBA.962.301.A.521211</v>
      </c>
    </row>
    <row r="1261" spans="1:68">
      <c r="A1261" t="s">
        <v>4935</v>
      </c>
      <c r="B1261" t="s">
        <v>4936</v>
      </c>
      <c r="C1261" t="s">
        <v>4937</v>
      </c>
      <c r="D1261" t="s">
        <v>3795</v>
      </c>
      <c r="E1261" t="s">
        <v>197</v>
      </c>
      <c r="F1261" t="s">
        <v>3812</v>
      </c>
      <c r="G1261" t="s">
        <v>820</v>
      </c>
      <c r="H1261" t="s">
        <v>4938</v>
      </c>
      <c r="I1261">
        <v>9</v>
      </c>
      <c r="J1261" t="s">
        <v>5469</v>
      </c>
      <c r="K1261">
        <v>1</v>
      </c>
      <c r="L1261" t="s">
        <v>812</v>
      </c>
      <c r="M1261" t="s">
        <v>8</v>
      </c>
      <c r="N1261" t="s">
        <v>148</v>
      </c>
      <c r="O1261" t="s">
        <v>503</v>
      </c>
      <c r="P1261" t="s">
        <v>8</v>
      </c>
      <c r="Q1261" t="s">
        <v>4570</v>
      </c>
      <c r="R1261" t="s">
        <v>4940</v>
      </c>
      <c r="S1261" t="s">
        <v>195</v>
      </c>
      <c r="T1261" t="s">
        <v>4570</v>
      </c>
      <c r="U1261" t="s">
        <v>4570</v>
      </c>
      <c r="V1261" t="s">
        <v>4951</v>
      </c>
      <c r="W1261" t="s">
        <v>4496</v>
      </c>
      <c r="X1261" t="s">
        <v>6543</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4943</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5450</v>
      </c>
      <c r="BM1261" t="s">
        <v>4949</v>
      </c>
      <c r="BN1261" t="s">
        <v>7</v>
      </c>
      <c r="BO1261" t="s">
        <v>4950</v>
      </c>
      <c r="BP1261" s="440" t="str">
        <f t="shared" si="19"/>
        <v>WA.2378.EBA.962.301.A.521211</v>
      </c>
    </row>
    <row r="1262" spans="1:68">
      <c r="A1262" t="s">
        <v>4935</v>
      </c>
      <c r="B1262" t="s">
        <v>4936</v>
      </c>
      <c r="C1262" t="s">
        <v>4937</v>
      </c>
      <c r="D1262" t="s">
        <v>3795</v>
      </c>
      <c r="E1262" t="s">
        <v>197</v>
      </c>
      <c r="F1262" t="s">
        <v>3812</v>
      </c>
      <c r="G1262" t="s">
        <v>820</v>
      </c>
      <c r="H1262" t="s">
        <v>4938</v>
      </c>
      <c r="I1262">
        <v>9</v>
      </c>
      <c r="J1262" t="s">
        <v>5469</v>
      </c>
      <c r="K1262">
        <v>1</v>
      </c>
      <c r="L1262" t="s">
        <v>812</v>
      </c>
      <c r="M1262" t="s">
        <v>8</v>
      </c>
      <c r="N1262" t="s">
        <v>148</v>
      </c>
      <c r="O1262" t="s">
        <v>503</v>
      </c>
      <c r="P1262" t="s">
        <v>8</v>
      </c>
      <c r="Q1262" t="s">
        <v>4570</v>
      </c>
      <c r="R1262" t="s">
        <v>4940</v>
      </c>
      <c r="S1262" t="s">
        <v>195</v>
      </c>
      <c r="T1262" t="s">
        <v>4570</v>
      </c>
      <c r="U1262" t="s">
        <v>4570</v>
      </c>
      <c r="V1262" t="s">
        <v>5001</v>
      </c>
      <c r="W1262" t="s">
        <v>4951</v>
      </c>
      <c r="X1262" t="s">
        <v>6544</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4943</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5107</v>
      </c>
      <c r="BM1262" t="s">
        <v>4949</v>
      </c>
      <c r="BN1262" t="s">
        <v>7</v>
      </c>
      <c r="BO1262" t="s">
        <v>4950</v>
      </c>
      <c r="BP1262" s="440" t="str">
        <f t="shared" si="19"/>
        <v>WA.2378.EBA.962.301.A.521211</v>
      </c>
    </row>
    <row r="1263" spans="1:68">
      <c r="A1263" t="s">
        <v>4935</v>
      </c>
      <c r="B1263" t="s">
        <v>4936</v>
      </c>
      <c r="C1263" t="s">
        <v>4937</v>
      </c>
      <c r="D1263" t="s">
        <v>3795</v>
      </c>
      <c r="E1263" t="s">
        <v>197</v>
      </c>
      <c r="F1263" t="s">
        <v>3812</v>
      </c>
      <c r="G1263" t="s">
        <v>820</v>
      </c>
      <c r="H1263" t="s">
        <v>4938</v>
      </c>
      <c r="I1263">
        <v>9</v>
      </c>
      <c r="J1263" t="s">
        <v>5469</v>
      </c>
      <c r="K1263">
        <v>1</v>
      </c>
      <c r="L1263" t="s">
        <v>812</v>
      </c>
      <c r="M1263" t="s">
        <v>508</v>
      </c>
      <c r="N1263" t="s">
        <v>150</v>
      </c>
      <c r="O1263" t="s">
        <v>503</v>
      </c>
      <c r="P1263" t="s">
        <v>8</v>
      </c>
      <c r="Q1263" t="s">
        <v>4570</v>
      </c>
      <c r="R1263" t="s">
        <v>4940</v>
      </c>
      <c r="S1263" t="s">
        <v>195</v>
      </c>
      <c r="T1263" t="s">
        <v>4570</v>
      </c>
      <c r="U1263" t="s">
        <v>4570</v>
      </c>
      <c r="V1263" t="s">
        <v>4496</v>
      </c>
      <c r="W1263" t="s">
        <v>4570</v>
      </c>
      <c r="X1263" t="s">
        <v>6545</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4943</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5049</v>
      </c>
      <c r="BM1263" t="s">
        <v>4949</v>
      </c>
      <c r="BN1263" t="s">
        <v>7</v>
      </c>
      <c r="BO1263" t="s">
        <v>4950</v>
      </c>
      <c r="BP1263" s="440" t="str">
        <f t="shared" si="19"/>
        <v>WA.2378.EBA.962.301.B.521211</v>
      </c>
    </row>
    <row r="1264" spans="1:68">
      <c r="A1264" t="s">
        <v>4935</v>
      </c>
      <c r="B1264" t="s">
        <v>4936</v>
      </c>
      <c r="C1264" t="s">
        <v>4937</v>
      </c>
      <c r="D1264" t="s">
        <v>3795</v>
      </c>
      <c r="E1264" t="s">
        <v>197</v>
      </c>
      <c r="F1264" t="s">
        <v>3812</v>
      </c>
      <c r="G1264" t="s">
        <v>820</v>
      </c>
      <c r="H1264" t="s">
        <v>4938</v>
      </c>
      <c r="I1264">
        <v>9</v>
      </c>
      <c r="J1264" t="s">
        <v>5469</v>
      </c>
      <c r="K1264">
        <v>1</v>
      </c>
      <c r="L1264" t="s">
        <v>812</v>
      </c>
      <c r="M1264" t="s">
        <v>508</v>
      </c>
      <c r="N1264" t="s">
        <v>150</v>
      </c>
      <c r="O1264" t="s">
        <v>503</v>
      </c>
      <c r="P1264" t="s">
        <v>8</v>
      </c>
      <c r="Q1264" t="s">
        <v>4570</v>
      </c>
      <c r="R1264" t="s">
        <v>4940</v>
      </c>
      <c r="S1264" t="s">
        <v>195</v>
      </c>
      <c r="T1264" t="s">
        <v>4570</v>
      </c>
      <c r="U1264" t="s">
        <v>4570</v>
      </c>
      <c r="V1264" t="s">
        <v>4951</v>
      </c>
      <c r="W1264" t="s">
        <v>4496</v>
      </c>
      <c r="X1264" t="s">
        <v>6546</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4943</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5450</v>
      </c>
      <c r="BM1264" t="s">
        <v>4949</v>
      </c>
      <c r="BN1264" t="s">
        <v>7</v>
      </c>
      <c r="BO1264" t="s">
        <v>4950</v>
      </c>
      <c r="BP1264" s="440" t="str">
        <f t="shared" si="19"/>
        <v>WA.2378.EBA.962.301.B.521211</v>
      </c>
    </row>
    <row r="1265" spans="1:68">
      <c r="A1265" t="s">
        <v>4935</v>
      </c>
      <c r="B1265" t="s">
        <v>4936</v>
      </c>
      <c r="C1265" t="s">
        <v>4937</v>
      </c>
      <c r="D1265" t="s">
        <v>3795</v>
      </c>
      <c r="E1265" t="s">
        <v>197</v>
      </c>
      <c r="F1265" t="s">
        <v>3812</v>
      </c>
      <c r="G1265" t="s">
        <v>820</v>
      </c>
      <c r="H1265" t="s">
        <v>4938</v>
      </c>
      <c r="I1265">
        <v>9</v>
      </c>
      <c r="J1265" t="s">
        <v>5469</v>
      </c>
      <c r="K1265">
        <v>1</v>
      </c>
      <c r="L1265" t="s">
        <v>812</v>
      </c>
      <c r="M1265" t="s">
        <v>509</v>
      </c>
      <c r="N1265" t="s">
        <v>1397</v>
      </c>
      <c r="O1265" t="s">
        <v>503</v>
      </c>
      <c r="P1265" t="s">
        <v>8</v>
      </c>
      <c r="Q1265" t="s">
        <v>4570</v>
      </c>
      <c r="R1265" t="s">
        <v>4940</v>
      </c>
      <c r="S1265" t="s">
        <v>195</v>
      </c>
      <c r="T1265" t="s">
        <v>4570</v>
      </c>
      <c r="U1265" t="s">
        <v>4570</v>
      </c>
      <c r="V1265" t="s">
        <v>4496</v>
      </c>
      <c r="W1265" t="s">
        <v>4570</v>
      </c>
      <c r="X1265" t="s">
        <v>6547</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4943</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6548</v>
      </c>
      <c r="BM1265" t="s">
        <v>4949</v>
      </c>
      <c r="BN1265" t="s">
        <v>7</v>
      </c>
      <c r="BO1265" t="s">
        <v>4950</v>
      </c>
      <c r="BP1265" s="440" t="str">
        <f t="shared" si="19"/>
        <v>WA.2378.EBA.962.301.C.521211</v>
      </c>
    </row>
    <row r="1266" spans="1:68">
      <c r="A1266" t="s">
        <v>4935</v>
      </c>
      <c r="B1266" t="s">
        <v>4936</v>
      </c>
      <c r="C1266" t="s">
        <v>4937</v>
      </c>
      <c r="D1266" t="s">
        <v>3795</v>
      </c>
      <c r="E1266" t="s">
        <v>197</v>
      </c>
      <c r="F1266" t="s">
        <v>3812</v>
      </c>
      <c r="G1266" t="s">
        <v>820</v>
      </c>
      <c r="H1266" t="s">
        <v>4938</v>
      </c>
      <c r="I1266">
        <v>9</v>
      </c>
      <c r="J1266" t="s">
        <v>5469</v>
      </c>
      <c r="K1266">
        <v>1</v>
      </c>
      <c r="L1266" t="s">
        <v>812</v>
      </c>
      <c r="M1266" t="s">
        <v>509</v>
      </c>
      <c r="N1266" t="s">
        <v>1397</v>
      </c>
      <c r="O1266" t="s">
        <v>503</v>
      </c>
      <c r="P1266" t="s">
        <v>8</v>
      </c>
      <c r="Q1266" t="s">
        <v>4570</v>
      </c>
      <c r="R1266" t="s">
        <v>4940</v>
      </c>
      <c r="S1266" t="s">
        <v>195</v>
      </c>
      <c r="T1266" t="s">
        <v>4570</v>
      </c>
      <c r="U1266" t="s">
        <v>4570</v>
      </c>
      <c r="V1266" t="s">
        <v>4951</v>
      </c>
      <c r="W1266" t="s">
        <v>4496</v>
      </c>
      <c r="X1266" t="s">
        <v>6549</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4943</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5885</v>
      </c>
      <c r="BM1266" t="s">
        <v>4949</v>
      </c>
      <c r="BN1266" t="s">
        <v>7</v>
      </c>
      <c r="BO1266" t="s">
        <v>4950</v>
      </c>
      <c r="BP1266" s="440" t="str">
        <f t="shared" si="19"/>
        <v>WA.2378.EBA.962.301.C.521211</v>
      </c>
    </row>
    <row r="1267" spans="1:68">
      <c r="A1267" t="s">
        <v>4935</v>
      </c>
      <c r="B1267" t="s">
        <v>4936</v>
      </c>
      <c r="C1267" t="s">
        <v>4937</v>
      </c>
      <c r="D1267" t="s">
        <v>3795</v>
      </c>
      <c r="E1267" t="s">
        <v>197</v>
      </c>
      <c r="F1267" t="s">
        <v>3812</v>
      </c>
      <c r="G1267" t="s">
        <v>820</v>
      </c>
      <c r="H1267" t="s">
        <v>4938</v>
      </c>
      <c r="I1267">
        <v>9</v>
      </c>
      <c r="J1267" t="s">
        <v>5469</v>
      </c>
      <c r="K1267">
        <v>1</v>
      </c>
      <c r="L1267" t="s">
        <v>812</v>
      </c>
      <c r="M1267" t="s">
        <v>509</v>
      </c>
      <c r="N1267" t="s">
        <v>1397</v>
      </c>
      <c r="O1267" t="s">
        <v>503</v>
      </c>
      <c r="P1267" t="s">
        <v>8</v>
      </c>
      <c r="Q1267" t="s">
        <v>4570</v>
      </c>
      <c r="R1267" t="s">
        <v>4940</v>
      </c>
      <c r="S1267" t="s">
        <v>195</v>
      </c>
      <c r="T1267" t="s">
        <v>4570</v>
      </c>
      <c r="U1267" t="s">
        <v>4570</v>
      </c>
      <c r="V1267" t="s">
        <v>5001</v>
      </c>
      <c r="W1267" t="s">
        <v>4951</v>
      </c>
      <c r="X1267" t="s">
        <v>6550</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4943</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5887</v>
      </c>
      <c r="BM1267" t="s">
        <v>4949</v>
      </c>
      <c r="BN1267" t="s">
        <v>7</v>
      </c>
      <c r="BO1267" t="s">
        <v>4950</v>
      </c>
      <c r="BP1267" s="440" t="str">
        <f t="shared" si="19"/>
        <v>WA.2378.EBA.962.301.C.521211</v>
      </c>
    </row>
    <row r="1268" spans="1:68">
      <c r="A1268" t="s">
        <v>4935</v>
      </c>
      <c r="B1268" t="s">
        <v>4936</v>
      </c>
      <c r="C1268" t="s">
        <v>4937</v>
      </c>
      <c r="D1268" t="s">
        <v>3795</v>
      </c>
      <c r="E1268" t="s">
        <v>197</v>
      </c>
      <c r="F1268" t="s">
        <v>3812</v>
      </c>
      <c r="G1268" t="s">
        <v>820</v>
      </c>
      <c r="H1268" t="s">
        <v>4938</v>
      </c>
      <c r="I1268">
        <v>9</v>
      </c>
      <c r="J1268" t="s">
        <v>5469</v>
      </c>
      <c r="K1268">
        <v>1</v>
      </c>
      <c r="L1268" t="s">
        <v>812</v>
      </c>
      <c r="M1268" t="s">
        <v>509</v>
      </c>
      <c r="N1268" t="s">
        <v>1397</v>
      </c>
      <c r="O1268" t="s">
        <v>503</v>
      </c>
      <c r="P1268" t="s">
        <v>8</v>
      </c>
      <c r="Q1268" t="s">
        <v>4570</v>
      </c>
      <c r="R1268" t="s">
        <v>4940</v>
      </c>
      <c r="S1268" t="s">
        <v>195</v>
      </c>
      <c r="T1268" t="s">
        <v>4570</v>
      </c>
      <c r="U1268" t="s">
        <v>4570</v>
      </c>
      <c r="V1268" t="s">
        <v>5092</v>
      </c>
      <c r="W1268" t="s">
        <v>5001</v>
      </c>
      <c r="X1268" t="s">
        <v>6551</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4943</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5115</v>
      </c>
      <c r="BM1268" t="s">
        <v>4949</v>
      </c>
      <c r="BN1268" t="s">
        <v>7</v>
      </c>
      <c r="BO1268" t="s">
        <v>4950</v>
      </c>
      <c r="BP1268" s="440" t="str">
        <f t="shared" si="19"/>
        <v>WA.2378.EBA.962.301.C.521211</v>
      </c>
    </row>
    <row r="1269" spans="1:68">
      <c r="A1269" t="s">
        <v>4935</v>
      </c>
      <c r="B1269" t="s">
        <v>4936</v>
      </c>
      <c r="C1269" t="s">
        <v>4937</v>
      </c>
      <c r="D1269" t="s">
        <v>3795</v>
      </c>
      <c r="E1269" t="s">
        <v>197</v>
      </c>
      <c r="F1269" t="s">
        <v>3812</v>
      </c>
      <c r="G1269" t="s">
        <v>820</v>
      </c>
      <c r="H1269" t="s">
        <v>4938</v>
      </c>
      <c r="I1269">
        <v>9</v>
      </c>
      <c r="J1269" t="s">
        <v>5469</v>
      </c>
      <c r="K1269">
        <v>1</v>
      </c>
      <c r="L1269" t="s">
        <v>812</v>
      </c>
      <c r="M1269" t="s">
        <v>509</v>
      </c>
      <c r="N1269" t="s">
        <v>1397</v>
      </c>
      <c r="O1269" t="s">
        <v>503</v>
      </c>
      <c r="P1269" t="s">
        <v>8</v>
      </c>
      <c r="Q1269" t="s">
        <v>4570</v>
      </c>
      <c r="R1269" t="s">
        <v>4940</v>
      </c>
      <c r="S1269" t="s">
        <v>195</v>
      </c>
      <c r="T1269" t="s">
        <v>4570</v>
      </c>
      <c r="U1269" t="s">
        <v>4570</v>
      </c>
      <c r="V1269" t="s">
        <v>5096</v>
      </c>
      <c r="W1269" t="s">
        <v>5092</v>
      </c>
      <c r="X1269" t="s">
        <v>6552</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4943</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6553</v>
      </c>
      <c r="BM1269" t="s">
        <v>4949</v>
      </c>
      <c r="BN1269" t="s">
        <v>7</v>
      </c>
      <c r="BO1269" t="s">
        <v>4950</v>
      </c>
      <c r="BP1269" s="440" t="str">
        <f t="shared" si="19"/>
        <v>WA.2378.EBA.962.301.C.521211</v>
      </c>
    </row>
    <row r="1270" spans="1:68">
      <c r="A1270" t="s">
        <v>4935</v>
      </c>
      <c r="B1270" t="s">
        <v>4936</v>
      </c>
      <c r="C1270" t="s">
        <v>4937</v>
      </c>
      <c r="D1270" t="s">
        <v>3795</v>
      </c>
      <c r="E1270" t="s">
        <v>197</v>
      </c>
      <c r="F1270" t="s">
        <v>3812</v>
      </c>
      <c r="G1270" t="s">
        <v>820</v>
      </c>
      <c r="H1270" t="s">
        <v>4938</v>
      </c>
      <c r="I1270">
        <v>9</v>
      </c>
      <c r="J1270" t="s">
        <v>5469</v>
      </c>
      <c r="K1270">
        <v>1</v>
      </c>
      <c r="L1270" t="s">
        <v>812</v>
      </c>
      <c r="M1270" t="s">
        <v>511</v>
      </c>
      <c r="N1270" t="s">
        <v>151</v>
      </c>
      <c r="O1270" t="s">
        <v>503</v>
      </c>
      <c r="P1270" t="s">
        <v>8</v>
      </c>
      <c r="Q1270" t="s">
        <v>4570</v>
      </c>
      <c r="R1270" t="s">
        <v>4940</v>
      </c>
      <c r="S1270" t="s">
        <v>195</v>
      </c>
      <c r="T1270" t="s">
        <v>4570</v>
      </c>
      <c r="U1270" t="s">
        <v>4570</v>
      </c>
      <c r="V1270" t="s">
        <v>4496</v>
      </c>
      <c r="W1270" t="s">
        <v>4570</v>
      </c>
      <c r="X1270" t="s">
        <v>6554</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4943</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5049</v>
      </c>
      <c r="BM1270" t="s">
        <v>4949</v>
      </c>
      <c r="BN1270" t="s">
        <v>7</v>
      </c>
      <c r="BO1270" t="s">
        <v>4950</v>
      </c>
      <c r="BP1270" s="440" t="str">
        <f t="shared" si="19"/>
        <v>WA.2378.EBA.962.301.D.521211</v>
      </c>
    </row>
    <row r="1271" spans="1:68">
      <c r="A1271" t="s">
        <v>4935</v>
      </c>
      <c r="B1271" t="s">
        <v>4936</v>
      </c>
      <c r="C1271" t="s">
        <v>4937</v>
      </c>
      <c r="D1271" t="s">
        <v>3795</v>
      </c>
      <c r="E1271" t="s">
        <v>197</v>
      </c>
      <c r="F1271" t="s">
        <v>3812</v>
      </c>
      <c r="G1271" t="s">
        <v>820</v>
      </c>
      <c r="H1271" t="s">
        <v>4938</v>
      </c>
      <c r="I1271">
        <v>9</v>
      </c>
      <c r="J1271" t="s">
        <v>5469</v>
      </c>
      <c r="K1271">
        <v>1</v>
      </c>
      <c r="L1271" t="s">
        <v>812</v>
      </c>
      <c r="M1271" t="s">
        <v>511</v>
      </c>
      <c r="N1271" t="s">
        <v>151</v>
      </c>
      <c r="O1271" t="s">
        <v>503</v>
      </c>
      <c r="P1271" t="s">
        <v>8</v>
      </c>
      <c r="Q1271" t="s">
        <v>4570</v>
      </c>
      <c r="R1271" t="s">
        <v>4940</v>
      </c>
      <c r="S1271" t="s">
        <v>195</v>
      </c>
      <c r="T1271" t="s">
        <v>4570</v>
      </c>
      <c r="U1271" t="s">
        <v>4570</v>
      </c>
      <c r="V1271" t="s">
        <v>4951</v>
      </c>
      <c r="W1271" t="s">
        <v>4496</v>
      </c>
      <c r="X1271" t="s">
        <v>6555</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4943</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5450</v>
      </c>
      <c r="BM1271" t="s">
        <v>4949</v>
      </c>
      <c r="BN1271" t="s">
        <v>7</v>
      </c>
      <c r="BO1271" t="s">
        <v>4950</v>
      </c>
      <c r="BP1271" s="440" t="str">
        <f t="shared" si="19"/>
        <v>WA.2378.EBA.962.301.D.521211</v>
      </c>
    </row>
    <row r="1272" spans="1:68">
      <c r="A1272" t="s">
        <v>4935</v>
      </c>
      <c r="B1272" t="s">
        <v>4936</v>
      </c>
      <c r="C1272" t="s">
        <v>4937</v>
      </c>
      <c r="D1272" t="s">
        <v>3795</v>
      </c>
      <c r="E1272" t="s">
        <v>197</v>
      </c>
      <c r="F1272" t="s">
        <v>3812</v>
      </c>
      <c r="G1272" t="s">
        <v>820</v>
      </c>
      <c r="H1272" t="s">
        <v>4938</v>
      </c>
      <c r="I1272">
        <v>9</v>
      </c>
      <c r="J1272" t="s">
        <v>5469</v>
      </c>
      <c r="K1272">
        <v>1</v>
      </c>
      <c r="L1272" t="s">
        <v>812</v>
      </c>
      <c r="M1272" t="s">
        <v>511</v>
      </c>
      <c r="N1272" t="s">
        <v>151</v>
      </c>
      <c r="O1272" t="s">
        <v>503</v>
      </c>
      <c r="P1272" t="s">
        <v>8</v>
      </c>
      <c r="Q1272" t="s">
        <v>4570</v>
      </c>
      <c r="R1272" t="s">
        <v>4940</v>
      </c>
      <c r="S1272" t="s">
        <v>195</v>
      </c>
      <c r="T1272" t="s">
        <v>4570</v>
      </c>
      <c r="U1272" t="s">
        <v>4570</v>
      </c>
      <c r="V1272" t="s">
        <v>5001</v>
      </c>
      <c r="W1272" t="s">
        <v>4951</v>
      </c>
      <c r="X1272" t="s">
        <v>6556</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4943</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5107</v>
      </c>
      <c r="BM1272" t="s">
        <v>4949</v>
      </c>
      <c r="BN1272" t="s">
        <v>7</v>
      </c>
      <c r="BO1272" t="s">
        <v>4950</v>
      </c>
      <c r="BP1272" s="440" t="str">
        <f t="shared" si="19"/>
        <v>WA.2378.EBA.962.301.D.521211</v>
      </c>
    </row>
    <row r="1273" spans="1:68">
      <c r="A1273" t="s">
        <v>4935</v>
      </c>
      <c r="B1273" t="s">
        <v>4936</v>
      </c>
      <c r="C1273" t="s">
        <v>4937</v>
      </c>
      <c r="D1273" t="s">
        <v>3795</v>
      </c>
      <c r="E1273" t="s">
        <v>197</v>
      </c>
      <c r="F1273" t="s">
        <v>3812</v>
      </c>
      <c r="G1273" t="s">
        <v>820</v>
      </c>
      <c r="H1273" t="s">
        <v>4938</v>
      </c>
      <c r="I1273">
        <v>9</v>
      </c>
      <c r="J1273" t="s">
        <v>5469</v>
      </c>
      <c r="K1273">
        <v>1</v>
      </c>
      <c r="L1273" t="s">
        <v>812</v>
      </c>
      <c r="M1273" t="s">
        <v>511</v>
      </c>
      <c r="N1273" t="s">
        <v>151</v>
      </c>
      <c r="O1273" t="s">
        <v>503</v>
      </c>
      <c r="P1273" t="s">
        <v>8</v>
      </c>
      <c r="Q1273" t="s">
        <v>4570</v>
      </c>
      <c r="R1273" t="s">
        <v>4940</v>
      </c>
      <c r="S1273" t="s">
        <v>195</v>
      </c>
      <c r="T1273" t="s">
        <v>4570</v>
      </c>
      <c r="U1273" t="s">
        <v>4570</v>
      </c>
      <c r="V1273" t="s">
        <v>5092</v>
      </c>
      <c r="W1273" t="s">
        <v>5001</v>
      </c>
      <c r="X1273" t="s">
        <v>6557</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4943</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6558</v>
      </c>
      <c r="BM1273" t="s">
        <v>4949</v>
      </c>
      <c r="BN1273" t="s">
        <v>7</v>
      </c>
      <c r="BO1273" t="s">
        <v>4950</v>
      </c>
      <c r="BP1273" s="440" t="str">
        <f t="shared" si="19"/>
        <v>WA.2378.EBA.962.301.D.521211</v>
      </c>
    </row>
    <row r="1274" spans="1:68">
      <c r="A1274" t="s">
        <v>4935</v>
      </c>
      <c r="B1274" t="s">
        <v>4936</v>
      </c>
      <c r="C1274" t="s">
        <v>4937</v>
      </c>
      <c r="D1274" t="s">
        <v>3795</v>
      </c>
      <c r="E1274" t="s">
        <v>197</v>
      </c>
      <c r="F1274" t="s">
        <v>3812</v>
      </c>
      <c r="G1274" t="s">
        <v>820</v>
      </c>
      <c r="H1274" t="s">
        <v>4938</v>
      </c>
      <c r="I1274">
        <v>9</v>
      </c>
      <c r="J1274" t="s">
        <v>5469</v>
      </c>
      <c r="K1274">
        <v>1</v>
      </c>
      <c r="L1274" t="s">
        <v>812</v>
      </c>
      <c r="M1274" t="s">
        <v>516</v>
      </c>
      <c r="N1274" t="s">
        <v>152</v>
      </c>
      <c r="O1274" t="s">
        <v>503</v>
      </c>
      <c r="P1274" t="s">
        <v>8</v>
      </c>
      <c r="Q1274" t="s">
        <v>4570</v>
      </c>
      <c r="R1274" t="s">
        <v>4940</v>
      </c>
      <c r="S1274" t="s">
        <v>195</v>
      </c>
      <c r="T1274" t="s">
        <v>4570</v>
      </c>
      <c r="U1274" t="s">
        <v>4570</v>
      </c>
      <c r="V1274" t="s">
        <v>4496</v>
      </c>
      <c r="W1274" t="s">
        <v>4570</v>
      </c>
      <c r="X1274" t="s">
        <v>6559</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4943</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5068</v>
      </c>
      <c r="BM1274" t="s">
        <v>4949</v>
      </c>
      <c r="BN1274" t="s">
        <v>7</v>
      </c>
      <c r="BO1274" t="s">
        <v>4950</v>
      </c>
      <c r="BP1274" s="440" t="str">
        <f t="shared" si="19"/>
        <v>WA.2378.EBA.962.301.E.521211</v>
      </c>
    </row>
    <row r="1275" spans="1:68">
      <c r="A1275" t="s">
        <v>4935</v>
      </c>
      <c r="B1275" t="s">
        <v>4936</v>
      </c>
      <c r="C1275" t="s">
        <v>4937</v>
      </c>
      <c r="D1275" t="s">
        <v>3795</v>
      </c>
      <c r="E1275" t="s">
        <v>197</v>
      </c>
      <c r="F1275" t="s">
        <v>3812</v>
      </c>
      <c r="G1275" t="s">
        <v>820</v>
      </c>
      <c r="H1275" t="s">
        <v>4938</v>
      </c>
      <c r="I1275">
        <v>9</v>
      </c>
      <c r="J1275" t="s">
        <v>5469</v>
      </c>
      <c r="K1275">
        <v>1</v>
      </c>
      <c r="L1275" t="s">
        <v>812</v>
      </c>
      <c r="M1275" t="s">
        <v>516</v>
      </c>
      <c r="N1275" t="s">
        <v>152</v>
      </c>
      <c r="O1275" t="s">
        <v>503</v>
      </c>
      <c r="P1275" t="s">
        <v>8</v>
      </c>
      <c r="Q1275" t="s">
        <v>4570</v>
      </c>
      <c r="R1275" t="s">
        <v>4940</v>
      </c>
      <c r="S1275" t="s">
        <v>195</v>
      </c>
      <c r="T1275" t="s">
        <v>4570</v>
      </c>
      <c r="U1275" t="s">
        <v>4570</v>
      </c>
      <c r="V1275" t="s">
        <v>4951</v>
      </c>
      <c r="W1275" t="s">
        <v>4496</v>
      </c>
      <c r="X1275" t="s">
        <v>6560</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4943</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5113</v>
      </c>
      <c r="BM1275" t="s">
        <v>4949</v>
      </c>
      <c r="BN1275" t="s">
        <v>7</v>
      </c>
      <c r="BO1275" t="s">
        <v>4950</v>
      </c>
      <c r="BP1275" s="440" t="str">
        <f t="shared" si="19"/>
        <v>WA.2378.EBA.962.301.E.521211</v>
      </c>
    </row>
    <row r="1276" spans="1:68">
      <c r="A1276" t="s">
        <v>4935</v>
      </c>
      <c r="B1276" t="s">
        <v>4936</v>
      </c>
      <c r="C1276" t="s">
        <v>4937</v>
      </c>
      <c r="D1276" t="s">
        <v>3795</v>
      </c>
      <c r="E1276" t="s">
        <v>197</v>
      </c>
      <c r="F1276" t="s">
        <v>3812</v>
      </c>
      <c r="G1276" t="s">
        <v>820</v>
      </c>
      <c r="H1276" t="s">
        <v>4938</v>
      </c>
      <c r="I1276">
        <v>9</v>
      </c>
      <c r="J1276" t="s">
        <v>5469</v>
      </c>
      <c r="K1276">
        <v>1</v>
      </c>
      <c r="L1276" t="s">
        <v>812</v>
      </c>
      <c r="M1276" t="s">
        <v>516</v>
      </c>
      <c r="N1276" t="s">
        <v>152</v>
      </c>
      <c r="O1276" t="s">
        <v>503</v>
      </c>
      <c r="P1276" t="s">
        <v>8</v>
      </c>
      <c r="Q1276" t="s">
        <v>4570</v>
      </c>
      <c r="R1276" t="s">
        <v>4940</v>
      </c>
      <c r="S1276" t="s">
        <v>195</v>
      </c>
      <c r="T1276" t="s">
        <v>4570</v>
      </c>
      <c r="U1276" t="s">
        <v>4570</v>
      </c>
      <c r="V1276" t="s">
        <v>5001</v>
      </c>
      <c r="W1276" t="s">
        <v>4951</v>
      </c>
      <c r="X1276" t="s">
        <v>6561</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4943</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5053</v>
      </c>
      <c r="BM1276" t="s">
        <v>4949</v>
      </c>
      <c r="BN1276" t="s">
        <v>7</v>
      </c>
      <c r="BO1276" t="s">
        <v>4950</v>
      </c>
      <c r="BP1276" s="440" t="str">
        <f t="shared" si="19"/>
        <v>WA.2378.EBA.962.301.E.521211</v>
      </c>
    </row>
    <row r="1277" spans="1:68">
      <c r="A1277" t="s">
        <v>4935</v>
      </c>
      <c r="B1277" t="s">
        <v>4936</v>
      </c>
      <c r="C1277" t="s">
        <v>4937</v>
      </c>
      <c r="D1277" t="s">
        <v>3795</v>
      </c>
      <c r="E1277" t="s">
        <v>197</v>
      </c>
      <c r="F1277" t="s">
        <v>3812</v>
      </c>
      <c r="G1277" t="s">
        <v>820</v>
      </c>
      <c r="H1277" t="s">
        <v>4938</v>
      </c>
      <c r="I1277">
        <v>9</v>
      </c>
      <c r="J1277" t="s">
        <v>5469</v>
      </c>
      <c r="K1277">
        <v>1</v>
      </c>
      <c r="L1277" t="s">
        <v>812</v>
      </c>
      <c r="M1277" t="s">
        <v>516</v>
      </c>
      <c r="N1277" t="s">
        <v>152</v>
      </c>
      <c r="O1277" t="s">
        <v>503</v>
      </c>
      <c r="P1277" t="s">
        <v>8</v>
      </c>
      <c r="Q1277" t="s">
        <v>4570</v>
      </c>
      <c r="R1277" t="s">
        <v>4940</v>
      </c>
      <c r="S1277" t="s">
        <v>195</v>
      </c>
      <c r="T1277" t="s">
        <v>4570</v>
      </c>
      <c r="U1277" t="s">
        <v>4570</v>
      </c>
      <c r="V1277" t="s">
        <v>5092</v>
      </c>
      <c r="W1277" t="s">
        <v>5001</v>
      </c>
      <c r="X1277" t="s">
        <v>6562</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4943</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6563</v>
      </c>
      <c r="BM1277" t="s">
        <v>4949</v>
      </c>
      <c r="BN1277" t="s">
        <v>7</v>
      </c>
      <c r="BO1277" t="s">
        <v>4950</v>
      </c>
      <c r="BP1277" s="440" t="str">
        <f t="shared" si="19"/>
        <v>WA.2378.EBA.962.301.E.521211</v>
      </c>
    </row>
    <row r="1278" spans="1:68">
      <c r="A1278" t="s">
        <v>4935</v>
      </c>
      <c r="B1278" t="s">
        <v>4936</v>
      </c>
      <c r="C1278" t="s">
        <v>4937</v>
      </c>
      <c r="D1278" t="s">
        <v>3795</v>
      </c>
      <c r="E1278" t="s">
        <v>197</v>
      </c>
      <c r="F1278" t="s">
        <v>3812</v>
      </c>
      <c r="G1278" t="s">
        <v>820</v>
      </c>
      <c r="H1278" t="s">
        <v>4938</v>
      </c>
      <c r="I1278">
        <v>9</v>
      </c>
      <c r="J1278" t="s">
        <v>5469</v>
      </c>
      <c r="K1278">
        <v>1</v>
      </c>
      <c r="L1278" t="s">
        <v>812</v>
      </c>
      <c r="M1278" t="s">
        <v>566</v>
      </c>
      <c r="N1278" t="s">
        <v>154</v>
      </c>
      <c r="O1278" t="s">
        <v>503</v>
      </c>
      <c r="P1278" t="s">
        <v>8</v>
      </c>
      <c r="Q1278" t="s">
        <v>4570</v>
      </c>
      <c r="R1278" t="s">
        <v>4940</v>
      </c>
      <c r="S1278" t="s">
        <v>195</v>
      </c>
      <c r="T1278" t="s">
        <v>4570</v>
      </c>
      <c r="U1278" t="s">
        <v>4570</v>
      </c>
      <c r="V1278" t="s">
        <v>4496</v>
      </c>
      <c r="W1278" t="s">
        <v>4570</v>
      </c>
      <c r="X1278" t="s">
        <v>6564</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4943</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5068</v>
      </c>
      <c r="BM1278" t="s">
        <v>4949</v>
      </c>
      <c r="BN1278" t="s">
        <v>7</v>
      </c>
      <c r="BO1278" t="s">
        <v>4950</v>
      </c>
      <c r="BP1278" s="440" t="str">
        <f t="shared" si="19"/>
        <v>WA.2378.EBA.962.301.F.521211</v>
      </c>
    </row>
    <row r="1279" spans="1:68">
      <c r="A1279" t="s">
        <v>4935</v>
      </c>
      <c r="B1279" t="s">
        <v>4936</v>
      </c>
      <c r="C1279" t="s">
        <v>4937</v>
      </c>
      <c r="D1279" t="s">
        <v>3795</v>
      </c>
      <c r="E1279" t="s">
        <v>197</v>
      </c>
      <c r="F1279" t="s">
        <v>3812</v>
      </c>
      <c r="G1279" t="s">
        <v>820</v>
      </c>
      <c r="H1279" t="s">
        <v>4938</v>
      </c>
      <c r="I1279">
        <v>9</v>
      </c>
      <c r="J1279" t="s">
        <v>5469</v>
      </c>
      <c r="K1279">
        <v>1</v>
      </c>
      <c r="L1279" t="s">
        <v>812</v>
      </c>
      <c r="M1279" t="s">
        <v>566</v>
      </c>
      <c r="N1279" t="s">
        <v>154</v>
      </c>
      <c r="O1279" t="s">
        <v>503</v>
      </c>
      <c r="P1279" t="s">
        <v>8</v>
      </c>
      <c r="Q1279" t="s">
        <v>4570</v>
      </c>
      <c r="R1279" t="s">
        <v>4940</v>
      </c>
      <c r="S1279" t="s">
        <v>195</v>
      </c>
      <c r="T1279" t="s">
        <v>4570</v>
      </c>
      <c r="U1279" t="s">
        <v>4570</v>
      </c>
      <c r="V1279" t="s">
        <v>4951</v>
      </c>
      <c r="W1279" t="s">
        <v>4496</v>
      </c>
      <c r="X1279" t="s">
        <v>6565</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4943</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5113</v>
      </c>
      <c r="BM1279" t="s">
        <v>4949</v>
      </c>
      <c r="BN1279" t="s">
        <v>7</v>
      </c>
      <c r="BO1279" t="s">
        <v>4950</v>
      </c>
      <c r="BP1279" s="440" t="str">
        <f t="shared" si="19"/>
        <v>WA.2378.EBA.962.301.F.521211</v>
      </c>
    </row>
    <row r="1280" spans="1:68">
      <c r="A1280" t="s">
        <v>4935</v>
      </c>
      <c r="B1280" t="s">
        <v>4936</v>
      </c>
      <c r="C1280" t="s">
        <v>4937</v>
      </c>
      <c r="D1280" t="s">
        <v>3795</v>
      </c>
      <c r="E1280" t="s">
        <v>197</v>
      </c>
      <c r="F1280" t="s">
        <v>3812</v>
      </c>
      <c r="G1280" t="s">
        <v>820</v>
      </c>
      <c r="H1280" t="s">
        <v>4938</v>
      </c>
      <c r="I1280">
        <v>9</v>
      </c>
      <c r="J1280" t="s">
        <v>5469</v>
      </c>
      <c r="K1280">
        <v>1</v>
      </c>
      <c r="L1280" t="s">
        <v>812</v>
      </c>
      <c r="M1280" t="s">
        <v>566</v>
      </c>
      <c r="N1280" t="s">
        <v>154</v>
      </c>
      <c r="O1280" t="s">
        <v>503</v>
      </c>
      <c r="P1280" t="s">
        <v>8</v>
      </c>
      <c r="Q1280" t="s">
        <v>4570</v>
      </c>
      <c r="R1280" t="s">
        <v>4940</v>
      </c>
      <c r="S1280" t="s">
        <v>195</v>
      </c>
      <c r="T1280" t="s">
        <v>4570</v>
      </c>
      <c r="U1280" t="s">
        <v>4570</v>
      </c>
      <c r="V1280" t="s">
        <v>5001</v>
      </c>
      <c r="W1280" t="s">
        <v>4951</v>
      </c>
      <c r="X1280" t="s">
        <v>6566</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4943</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5053</v>
      </c>
      <c r="BM1280" t="s">
        <v>4949</v>
      </c>
      <c r="BN1280" t="s">
        <v>7</v>
      </c>
      <c r="BO1280" t="s">
        <v>4950</v>
      </c>
      <c r="BP1280" s="440" t="str">
        <f t="shared" si="19"/>
        <v>WA.2378.EBA.962.301.F.521211</v>
      </c>
    </row>
    <row r="1281" spans="1:68">
      <c r="A1281" t="s">
        <v>4935</v>
      </c>
      <c r="B1281" t="s">
        <v>4936</v>
      </c>
      <c r="C1281" t="s">
        <v>4937</v>
      </c>
      <c r="D1281" t="s">
        <v>3795</v>
      </c>
      <c r="E1281" t="s">
        <v>197</v>
      </c>
      <c r="F1281" t="s">
        <v>3812</v>
      </c>
      <c r="G1281" t="s">
        <v>820</v>
      </c>
      <c r="H1281" t="s">
        <v>4938</v>
      </c>
      <c r="I1281">
        <v>9</v>
      </c>
      <c r="J1281" t="s">
        <v>5469</v>
      </c>
      <c r="K1281">
        <v>1</v>
      </c>
      <c r="L1281" t="s">
        <v>812</v>
      </c>
      <c r="M1281" t="s">
        <v>567</v>
      </c>
      <c r="N1281" t="s">
        <v>56</v>
      </c>
      <c r="O1281" t="s">
        <v>503</v>
      </c>
      <c r="P1281" t="s">
        <v>8</v>
      </c>
      <c r="Q1281" t="s">
        <v>4570</v>
      </c>
      <c r="R1281" t="s">
        <v>4940</v>
      </c>
      <c r="S1281" t="s">
        <v>195</v>
      </c>
      <c r="T1281" t="s">
        <v>4570</v>
      </c>
      <c r="U1281" t="s">
        <v>4570</v>
      </c>
      <c r="V1281" t="s">
        <v>4496</v>
      </c>
      <c r="W1281" t="s">
        <v>4570</v>
      </c>
      <c r="X1281" t="s">
        <v>6567</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4943</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5883</v>
      </c>
      <c r="BM1281" t="s">
        <v>4949</v>
      </c>
      <c r="BN1281" t="s">
        <v>7</v>
      </c>
      <c r="BO1281" t="s">
        <v>4950</v>
      </c>
      <c r="BP1281" s="440" t="str">
        <f t="shared" si="19"/>
        <v>WA.2378.EBA.962.301.G.521211</v>
      </c>
    </row>
    <row r="1282" spans="1:68">
      <c r="A1282" t="s">
        <v>4935</v>
      </c>
      <c r="B1282" t="s">
        <v>4936</v>
      </c>
      <c r="C1282" t="s">
        <v>4937</v>
      </c>
      <c r="D1282" t="s">
        <v>3795</v>
      </c>
      <c r="E1282" t="s">
        <v>197</v>
      </c>
      <c r="F1282" t="s">
        <v>3812</v>
      </c>
      <c r="G1282" t="s">
        <v>820</v>
      </c>
      <c r="H1282" t="s">
        <v>4938</v>
      </c>
      <c r="I1282">
        <v>9</v>
      </c>
      <c r="J1282" t="s">
        <v>5469</v>
      </c>
      <c r="K1282">
        <v>1</v>
      </c>
      <c r="L1282" t="s">
        <v>812</v>
      </c>
      <c r="M1282" t="s">
        <v>567</v>
      </c>
      <c r="N1282" t="s">
        <v>56</v>
      </c>
      <c r="O1282" t="s">
        <v>503</v>
      </c>
      <c r="P1282" t="s">
        <v>8</v>
      </c>
      <c r="Q1282" t="s">
        <v>4570</v>
      </c>
      <c r="R1282" t="s">
        <v>4940</v>
      </c>
      <c r="S1282" t="s">
        <v>195</v>
      </c>
      <c r="T1282" t="s">
        <v>4570</v>
      </c>
      <c r="U1282" t="s">
        <v>4570</v>
      </c>
      <c r="V1282" t="s">
        <v>4951</v>
      </c>
      <c r="W1282" t="s">
        <v>4496</v>
      </c>
      <c r="X1282" t="s">
        <v>6568</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4943</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5113</v>
      </c>
      <c r="BM1282" t="s">
        <v>4949</v>
      </c>
      <c r="BN1282" t="s">
        <v>7</v>
      </c>
      <c r="BO1282" t="s">
        <v>4950</v>
      </c>
      <c r="BP1282" s="440" t="str">
        <f t="shared" ref="BP1282:BP1345" si="20">_xlfn.TEXTJOIN(".",TRUE,D1282,E1282,F1282,J1282,L1282,M1282,O1282)</f>
        <v>WA.2378.EBA.962.301.G.521211</v>
      </c>
    </row>
    <row r="1283" spans="1:68">
      <c r="A1283" t="s">
        <v>4935</v>
      </c>
      <c r="B1283" t="s">
        <v>4936</v>
      </c>
      <c r="C1283" t="s">
        <v>4937</v>
      </c>
      <c r="D1283" t="s">
        <v>3795</v>
      </c>
      <c r="E1283" t="s">
        <v>197</v>
      </c>
      <c r="F1283" t="s">
        <v>3812</v>
      </c>
      <c r="G1283" t="s">
        <v>820</v>
      </c>
      <c r="H1283" t="s">
        <v>4938</v>
      </c>
      <c r="I1283">
        <v>9</v>
      </c>
      <c r="J1283" t="s">
        <v>5469</v>
      </c>
      <c r="K1283">
        <v>1</v>
      </c>
      <c r="L1283" t="s">
        <v>812</v>
      </c>
      <c r="M1283" t="s">
        <v>567</v>
      </c>
      <c r="N1283" t="s">
        <v>56</v>
      </c>
      <c r="O1283" t="s">
        <v>503</v>
      </c>
      <c r="P1283" t="s">
        <v>8</v>
      </c>
      <c r="Q1283" t="s">
        <v>4570</v>
      </c>
      <c r="R1283" t="s">
        <v>4940</v>
      </c>
      <c r="S1283" t="s">
        <v>195</v>
      </c>
      <c r="T1283" t="s">
        <v>4570</v>
      </c>
      <c r="U1283" t="s">
        <v>4570</v>
      </c>
      <c r="V1283" t="s">
        <v>5001</v>
      </c>
      <c r="W1283" t="s">
        <v>4951</v>
      </c>
      <c r="X1283" t="s">
        <v>6569</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4943</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5053</v>
      </c>
      <c r="BM1283" t="s">
        <v>4949</v>
      </c>
      <c r="BN1283" t="s">
        <v>7</v>
      </c>
      <c r="BO1283" t="s">
        <v>4950</v>
      </c>
      <c r="BP1283" s="440" t="str">
        <f t="shared" si="20"/>
        <v>WA.2378.EBA.962.301.G.521211</v>
      </c>
    </row>
    <row r="1284" spans="1:68">
      <c r="A1284" t="s">
        <v>4935</v>
      </c>
      <c r="B1284" t="s">
        <v>4936</v>
      </c>
      <c r="C1284" t="s">
        <v>4937</v>
      </c>
      <c r="D1284" t="s">
        <v>3795</v>
      </c>
      <c r="E1284" t="s">
        <v>197</v>
      </c>
      <c r="F1284" t="s">
        <v>3812</v>
      </c>
      <c r="G1284" t="s">
        <v>820</v>
      </c>
      <c r="H1284" t="s">
        <v>4938</v>
      </c>
      <c r="I1284">
        <v>9</v>
      </c>
      <c r="J1284" t="s">
        <v>5469</v>
      </c>
      <c r="K1284">
        <v>1</v>
      </c>
      <c r="L1284" t="s">
        <v>812</v>
      </c>
      <c r="M1284" t="s">
        <v>569</v>
      </c>
      <c r="N1284" t="s">
        <v>1516</v>
      </c>
      <c r="O1284" t="s">
        <v>503</v>
      </c>
      <c r="P1284" t="s">
        <v>8</v>
      </c>
      <c r="Q1284" t="s">
        <v>4570</v>
      </c>
      <c r="R1284" t="s">
        <v>4940</v>
      </c>
      <c r="S1284" t="s">
        <v>195</v>
      </c>
      <c r="T1284" t="s">
        <v>4570</v>
      </c>
      <c r="U1284" t="s">
        <v>4570</v>
      </c>
      <c r="V1284" t="s">
        <v>4496</v>
      </c>
      <c r="W1284" t="s">
        <v>4570</v>
      </c>
      <c r="X1284" t="s">
        <v>6570</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4943</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5883</v>
      </c>
      <c r="BM1284" t="s">
        <v>4949</v>
      </c>
      <c r="BN1284" t="s">
        <v>7</v>
      </c>
      <c r="BO1284" t="s">
        <v>4950</v>
      </c>
      <c r="BP1284" s="440" t="str">
        <f t="shared" si="20"/>
        <v>WA.2378.EBA.962.301.I.521211</v>
      </c>
    </row>
    <row r="1285" spans="1:68">
      <c r="A1285" t="s">
        <v>4935</v>
      </c>
      <c r="B1285" t="s">
        <v>4936</v>
      </c>
      <c r="C1285" t="s">
        <v>4937</v>
      </c>
      <c r="D1285" t="s">
        <v>3795</v>
      </c>
      <c r="E1285" t="s">
        <v>197</v>
      </c>
      <c r="F1285" t="s">
        <v>3812</v>
      </c>
      <c r="G1285" t="s">
        <v>820</v>
      </c>
      <c r="H1285" t="s">
        <v>4938</v>
      </c>
      <c r="I1285">
        <v>9</v>
      </c>
      <c r="J1285" t="s">
        <v>5469</v>
      </c>
      <c r="K1285">
        <v>1</v>
      </c>
      <c r="L1285" t="s">
        <v>812</v>
      </c>
      <c r="M1285" t="s">
        <v>569</v>
      </c>
      <c r="N1285" t="s">
        <v>1516</v>
      </c>
      <c r="O1285" t="s">
        <v>503</v>
      </c>
      <c r="P1285" t="s">
        <v>8</v>
      </c>
      <c r="Q1285" t="s">
        <v>4570</v>
      </c>
      <c r="R1285" t="s">
        <v>4940</v>
      </c>
      <c r="S1285" t="s">
        <v>195</v>
      </c>
      <c r="T1285" t="s">
        <v>4570</v>
      </c>
      <c r="U1285" t="s">
        <v>4570</v>
      </c>
      <c r="V1285" t="s">
        <v>4951</v>
      </c>
      <c r="W1285" t="s">
        <v>4496</v>
      </c>
      <c r="X1285" t="s">
        <v>6571</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4943</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5885</v>
      </c>
      <c r="BM1285" t="s">
        <v>4949</v>
      </c>
      <c r="BN1285" t="s">
        <v>7</v>
      </c>
      <c r="BO1285" t="s">
        <v>4950</v>
      </c>
      <c r="BP1285" s="440" t="str">
        <f t="shared" si="20"/>
        <v>WA.2378.EBA.962.301.I.521211</v>
      </c>
    </row>
    <row r="1286" spans="1:68">
      <c r="A1286" t="s">
        <v>4935</v>
      </c>
      <c r="B1286" t="s">
        <v>4936</v>
      </c>
      <c r="C1286" t="s">
        <v>4937</v>
      </c>
      <c r="D1286" t="s">
        <v>3795</v>
      </c>
      <c r="E1286" t="s">
        <v>197</v>
      </c>
      <c r="F1286" t="s">
        <v>3812</v>
      </c>
      <c r="G1286" t="s">
        <v>820</v>
      </c>
      <c r="H1286" t="s">
        <v>4938</v>
      </c>
      <c r="I1286">
        <v>9</v>
      </c>
      <c r="J1286" t="s">
        <v>5469</v>
      </c>
      <c r="K1286">
        <v>1</v>
      </c>
      <c r="L1286" t="s">
        <v>812</v>
      </c>
      <c r="M1286" t="s">
        <v>569</v>
      </c>
      <c r="N1286" t="s">
        <v>1516</v>
      </c>
      <c r="O1286" t="s">
        <v>503</v>
      </c>
      <c r="P1286" t="s">
        <v>8</v>
      </c>
      <c r="Q1286" t="s">
        <v>4570</v>
      </c>
      <c r="R1286" t="s">
        <v>4940</v>
      </c>
      <c r="S1286" t="s">
        <v>195</v>
      </c>
      <c r="T1286" t="s">
        <v>4570</v>
      </c>
      <c r="U1286" t="s">
        <v>4570</v>
      </c>
      <c r="V1286" t="s">
        <v>5001</v>
      </c>
      <c r="W1286" t="s">
        <v>4951</v>
      </c>
      <c r="X1286" t="s">
        <v>6572</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4943</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5887</v>
      </c>
      <c r="BM1286" t="s">
        <v>4949</v>
      </c>
      <c r="BN1286" t="s">
        <v>7</v>
      </c>
      <c r="BO1286" t="s">
        <v>4950</v>
      </c>
      <c r="BP1286" s="440" t="str">
        <f t="shared" si="20"/>
        <v>WA.2378.EBA.962.301.I.521211</v>
      </c>
    </row>
    <row r="1287" spans="1:68">
      <c r="A1287" t="s">
        <v>4935</v>
      </c>
      <c r="B1287" t="s">
        <v>4936</v>
      </c>
      <c r="C1287" t="s">
        <v>4937</v>
      </c>
      <c r="D1287" t="s">
        <v>3795</v>
      </c>
      <c r="E1287" t="s">
        <v>197</v>
      </c>
      <c r="F1287" t="s">
        <v>3812</v>
      </c>
      <c r="G1287" t="s">
        <v>820</v>
      </c>
      <c r="H1287" t="s">
        <v>4938</v>
      </c>
      <c r="I1287">
        <v>9</v>
      </c>
      <c r="J1287" t="s">
        <v>5469</v>
      </c>
      <c r="K1287">
        <v>1</v>
      </c>
      <c r="L1287" t="s">
        <v>812</v>
      </c>
      <c r="M1287" t="s">
        <v>569</v>
      </c>
      <c r="N1287" t="s">
        <v>1516</v>
      </c>
      <c r="O1287" t="s">
        <v>503</v>
      </c>
      <c r="P1287" t="s">
        <v>8</v>
      </c>
      <c r="Q1287" t="s">
        <v>4570</v>
      </c>
      <c r="R1287" t="s">
        <v>4940</v>
      </c>
      <c r="S1287" t="s">
        <v>195</v>
      </c>
      <c r="T1287" t="s">
        <v>4570</v>
      </c>
      <c r="U1287" t="s">
        <v>4570</v>
      </c>
      <c r="V1287" t="s">
        <v>5092</v>
      </c>
      <c r="W1287" t="s">
        <v>5001</v>
      </c>
      <c r="X1287" t="s">
        <v>6573</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4943</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5115</v>
      </c>
      <c r="BM1287" t="s">
        <v>4949</v>
      </c>
      <c r="BN1287" t="s">
        <v>7</v>
      </c>
      <c r="BO1287" t="s">
        <v>4950</v>
      </c>
      <c r="BP1287" s="440" t="str">
        <f t="shared" si="20"/>
        <v>WA.2378.EBA.962.301.I.521211</v>
      </c>
    </row>
    <row r="1288" spans="1:68">
      <c r="A1288" t="s">
        <v>4935</v>
      </c>
      <c r="B1288" t="s">
        <v>4936</v>
      </c>
      <c r="C1288" t="s">
        <v>4937</v>
      </c>
      <c r="D1288" t="s">
        <v>3795</v>
      </c>
      <c r="E1288" t="s">
        <v>197</v>
      </c>
      <c r="F1288" t="s">
        <v>3812</v>
      </c>
      <c r="G1288" t="s">
        <v>820</v>
      </c>
      <c r="H1288" t="s">
        <v>4938</v>
      </c>
      <c r="I1288">
        <v>9</v>
      </c>
      <c r="J1288" t="s">
        <v>5469</v>
      </c>
      <c r="K1288">
        <v>1</v>
      </c>
      <c r="L1288" t="s">
        <v>812</v>
      </c>
      <c r="M1288" t="s">
        <v>569</v>
      </c>
      <c r="N1288" t="s">
        <v>1516</v>
      </c>
      <c r="O1288" t="s">
        <v>503</v>
      </c>
      <c r="P1288" t="s">
        <v>8</v>
      </c>
      <c r="Q1288" t="s">
        <v>4570</v>
      </c>
      <c r="R1288" t="s">
        <v>4940</v>
      </c>
      <c r="S1288" t="s">
        <v>195</v>
      </c>
      <c r="T1288" t="s">
        <v>4570</v>
      </c>
      <c r="U1288" t="s">
        <v>4570</v>
      </c>
      <c r="V1288" t="s">
        <v>5096</v>
      </c>
      <c r="W1288" t="s">
        <v>5092</v>
      </c>
      <c r="X1288" t="s">
        <v>6574</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4943</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6575</v>
      </c>
      <c r="BM1288" t="s">
        <v>4949</v>
      </c>
      <c r="BN1288" t="s">
        <v>7</v>
      </c>
      <c r="BO1288" t="s">
        <v>4950</v>
      </c>
      <c r="BP1288" s="440" t="str">
        <f t="shared" si="20"/>
        <v>WA.2378.EBA.962.301.I.521211</v>
      </c>
    </row>
    <row r="1289" spans="1:68">
      <c r="A1289" t="s">
        <v>4935</v>
      </c>
      <c r="B1289" t="s">
        <v>4936</v>
      </c>
      <c r="C1289" t="s">
        <v>4937</v>
      </c>
      <c r="D1289" t="s">
        <v>3795</v>
      </c>
      <c r="E1289" t="s">
        <v>197</v>
      </c>
      <c r="F1289" t="s">
        <v>3812</v>
      </c>
      <c r="G1289" t="s">
        <v>820</v>
      </c>
      <c r="H1289" t="s">
        <v>4938</v>
      </c>
      <c r="I1289">
        <v>9</v>
      </c>
      <c r="J1289" t="s">
        <v>5469</v>
      </c>
      <c r="K1289">
        <v>1</v>
      </c>
      <c r="L1289" t="s">
        <v>812</v>
      </c>
      <c r="M1289" t="s">
        <v>569</v>
      </c>
      <c r="N1289" t="s">
        <v>1516</v>
      </c>
      <c r="O1289" t="s">
        <v>503</v>
      </c>
      <c r="P1289" t="s">
        <v>8</v>
      </c>
      <c r="Q1289" t="s">
        <v>4570</v>
      </c>
      <c r="R1289" t="s">
        <v>4940</v>
      </c>
      <c r="S1289" t="s">
        <v>195</v>
      </c>
      <c r="T1289" t="s">
        <v>4570</v>
      </c>
      <c r="U1289" t="s">
        <v>4570</v>
      </c>
      <c r="V1289" t="s">
        <v>5265</v>
      </c>
      <c r="W1289" t="s">
        <v>5096</v>
      </c>
      <c r="X1289" t="s">
        <v>6576</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4943</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6577</v>
      </c>
      <c r="BM1289" t="s">
        <v>4949</v>
      </c>
      <c r="BN1289" t="s">
        <v>7</v>
      </c>
      <c r="BO1289" t="s">
        <v>4950</v>
      </c>
      <c r="BP1289" s="440" t="str">
        <f t="shared" si="20"/>
        <v>WA.2378.EBA.962.301.I.521211</v>
      </c>
    </row>
    <row r="1290" spans="1:68">
      <c r="A1290" t="s">
        <v>4935</v>
      </c>
      <c r="B1290" t="s">
        <v>4936</v>
      </c>
      <c r="C1290" t="s">
        <v>4937</v>
      </c>
      <c r="D1290" t="s">
        <v>3795</v>
      </c>
      <c r="E1290" t="s">
        <v>197</v>
      </c>
      <c r="F1290" t="s">
        <v>3812</v>
      </c>
      <c r="G1290" t="s">
        <v>820</v>
      </c>
      <c r="H1290" t="s">
        <v>4938</v>
      </c>
      <c r="I1290">
        <v>9</v>
      </c>
      <c r="J1290" t="s">
        <v>5469</v>
      </c>
      <c r="K1290">
        <v>1</v>
      </c>
      <c r="L1290" t="s">
        <v>812</v>
      </c>
      <c r="M1290" t="s">
        <v>569</v>
      </c>
      <c r="N1290" t="s">
        <v>1516</v>
      </c>
      <c r="O1290" t="s">
        <v>503</v>
      </c>
      <c r="P1290" t="s">
        <v>8</v>
      </c>
      <c r="Q1290" t="s">
        <v>4570</v>
      </c>
      <c r="R1290" t="s">
        <v>4940</v>
      </c>
      <c r="S1290" t="s">
        <v>195</v>
      </c>
      <c r="T1290" t="s">
        <v>4570</v>
      </c>
      <c r="U1290" t="s">
        <v>4570</v>
      </c>
      <c r="V1290" t="s">
        <v>5269</v>
      </c>
      <c r="W1290" t="s">
        <v>5265</v>
      </c>
      <c r="X1290" t="s">
        <v>6578</v>
      </c>
      <c r="Y1290" t="s">
        <v>6579</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4943</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6580</v>
      </c>
      <c r="BM1290" t="s">
        <v>4949</v>
      </c>
      <c r="BN1290" t="s">
        <v>7</v>
      </c>
      <c r="BO1290" t="s">
        <v>4950</v>
      </c>
      <c r="BP1290" s="440" t="str">
        <f t="shared" si="20"/>
        <v>WA.2378.EBA.962.301.I.521211</v>
      </c>
    </row>
    <row r="1291" spans="1:68">
      <c r="A1291" t="s">
        <v>5010</v>
      </c>
      <c r="B1291" t="s">
        <v>4936</v>
      </c>
      <c r="C1291" t="s">
        <v>4937</v>
      </c>
      <c r="D1291" t="s">
        <v>3795</v>
      </c>
      <c r="E1291" t="s">
        <v>197</v>
      </c>
      <c r="F1291" t="s">
        <v>3812</v>
      </c>
      <c r="G1291" t="s">
        <v>820</v>
      </c>
      <c r="H1291" t="s">
        <v>4938</v>
      </c>
      <c r="I1291">
        <v>9</v>
      </c>
      <c r="J1291" t="s">
        <v>5469</v>
      </c>
      <c r="K1291">
        <v>1</v>
      </c>
      <c r="L1291" t="s">
        <v>812</v>
      </c>
      <c r="M1291" t="s">
        <v>8</v>
      </c>
      <c r="N1291" t="s">
        <v>148</v>
      </c>
      <c r="O1291" t="s">
        <v>503</v>
      </c>
      <c r="P1291" t="s">
        <v>8</v>
      </c>
      <c r="Q1291" t="s">
        <v>4570</v>
      </c>
      <c r="R1291" t="s">
        <v>4940</v>
      </c>
      <c r="S1291" t="s">
        <v>195</v>
      </c>
      <c r="T1291" t="s">
        <v>4570</v>
      </c>
      <c r="U1291" t="s">
        <v>4570</v>
      </c>
      <c r="V1291" t="s">
        <v>4496</v>
      </c>
      <c r="W1291" t="s">
        <v>4570</v>
      </c>
      <c r="X1291" t="s">
        <v>6542</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5011</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5049</v>
      </c>
      <c r="BM1291" t="s">
        <v>4949</v>
      </c>
      <c r="BN1291" t="s">
        <v>7</v>
      </c>
      <c r="BO1291" t="s">
        <v>4950</v>
      </c>
      <c r="BP1291" s="440" t="str">
        <f t="shared" si="20"/>
        <v>WA.2378.EBA.962.301.A.521211</v>
      </c>
    </row>
    <row r="1292" spans="1:68">
      <c r="A1292" t="s">
        <v>5010</v>
      </c>
      <c r="B1292" t="s">
        <v>4936</v>
      </c>
      <c r="C1292" t="s">
        <v>4937</v>
      </c>
      <c r="D1292" t="s">
        <v>3795</v>
      </c>
      <c r="E1292" t="s">
        <v>197</v>
      </c>
      <c r="F1292" t="s">
        <v>3812</v>
      </c>
      <c r="G1292" t="s">
        <v>820</v>
      </c>
      <c r="H1292" t="s">
        <v>4938</v>
      </c>
      <c r="I1292">
        <v>9</v>
      </c>
      <c r="J1292" t="s">
        <v>5469</v>
      </c>
      <c r="K1292">
        <v>1</v>
      </c>
      <c r="L1292" t="s">
        <v>812</v>
      </c>
      <c r="M1292" t="s">
        <v>8</v>
      </c>
      <c r="N1292" t="s">
        <v>148</v>
      </c>
      <c r="O1292" t="s">
        <v>503</v>
      </c>
      <c r="P1292" t="s">
        <v>8</v>
      </c>
      <c r="Q1292" t="s">
        <v>4570</v>
      </c>
      <c r="R1292" t="s">
        <v>4940</v>
      </c>
      <c r="S1292" t="s">
        <v>195</v>
      </c>
      <c r="T1292" t="s">
        <v>4570</v>
      </c>
      <c r="U1292" t="s">
        <v>4570</v>
      </c>
      <c r="V1292" t="s">
        <v>4951</v>
      </c>
      <c r="W1292" t="s">
        <v>4496</v>
      </c>
      <c r="X1292" t="s">
        <v>6543</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5011</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5450</v>
      </c>
      <c r="BM1292" t="s">
        <v>4949</v>
      </c>
      <c r="BN1292" t="s">
        <v>7</v>
      </c>
      <c r="BO1292" t="s">
        <v>4950</v>
      </c>
      <c r="BP1292" s="440" t="str">
        <f t="shared" si="20"/>
        <v>WA.2378.EBA.962.301.A.521211</v>
      </c>
    </row>
    <row r="1293" spans="1:68">
      <c r="A1293" t="s">
        <v>5010</v>
      </c>
      <c r="B1293" t="s">
        <v>4936</v>
      </c>
      <c r="C1293" t="s">
        <v>4937</v>
      </c>
      <c r="D1293" t="s">
        <v>3795</v>
      </c>
      <c r="E1293" t="s">
        <v>197</v>
      </c>
      <c r="F1293" t="s">
        <v>3812</v>
      </c>
      <c r="G1293" t="s">
        <v>820</v>
      </c>
      <c r="H1293" t="s">
        <v>4938</v>
      </c>
      <c r="I1293">
        <v>9</v>
      </c>
      <c r="J1293" t="s">
        <v>5469</v>
      </c>
      <c r="K1293">
        <v>1</v>
      </c>
      <c r="L1293" t="s">
        <v>812</v>
      </c>
      <c r="M1293" t="s">
        <v>8</v>
      </c>
      <c r="N1293" t="s">
        <v>148</v>
      </c>
      <c r="O1293" t="s">
        <v>503</v>
      </c>
      <c r="P1293" t="s">
        <v>8</v>
      </c>
      <c r="Q1293" t="s">
        <v>4570</v>
      </c>
      <c r="R1293" t="s">
        <v>4940</v>
      </c>
      <c r="S1293" t="s">
        <v>195</v>
      </c>
      <c r="T1293" t="s">
        <v>4570</v>
      </c>
      <c r="U1293" t="s">
        <v>4570</v>
      </c>
      <c r="V1293" t="s">
        <v>5001</v>
      </c>
      <c r="W1293" t="s">
        <v>4951</v>
      </c>
      <c r="X1293" t="s">
        <v>6544</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5011</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5107</v>
      </c>
      <c r="BM1293" t="s">
        <v>4949</v>
      </c>
      <c r="BN1293" t="s">
        <v>7</v>
      </c>
      <c r="BO1293" t="s">
        <v>4950</v>
      </c>
      <c r="BP1293" s="440" t="str">
        <f t="shared" si="20"/>
        <v>WA.2378.EBA.962.301.A.521211</v>
      </c>
    </row>
    <row r="1294" spans="1:68">
      <c r="A1294" t="s">
        <v>5010</v>
      </c>
      <c r="B1294" t="s">
        <v>4936</v>
      </c>
      <c r="C1294" t="s">
        <v>4937</v>
      </c>
      <c r="D1294" t="s">
        <v>3795</v>
      </c>
      <c r="E1294" t="s">
        <v>197</v>
      </c>
      <c r="F1294" t="s">
        <v>3812</v>
      </c>
      <c r="G1294" t="s">
        <v>820</v>
      </c>
      <c r="H1294" t="s">
        <v>4938</v>
      </c>
      <c r="I1294">
        <v>9</v>
      </c>
      <c r="J1294" t="s">
        <v>5469</v>
      </c>
      <c r="K1294">
        <v>1</v>
      </c>
      <c r="L1294" t="s">
        <v>812</v>
      </c>
      <c r="M1294" t="s">
        <v>508</v>
      </c>
      <c r="N1294" t="s">
        <v>150</v>
      </c>
      <c r="O1294" t="s">
        <v>503</v>
      </c>
      <c r="P1294" t="s">
        <v>8</v>
      </c>
      <c r="Q1294" t="s">
        <v>4570</v>
      </c>
      <c r="R1294" t="s">
        <v>4940</v>
      </c>
      <c r="S1294" t="s">
        <v>195</v>
      </c>
      <c r="T1294" t="s">
        <v>4570</v>
      </c>
      <c r="U1294" t="s">
        <v>4570</v>
      </c>
      <c r="V1294" t="s">
        <v>4496</v>
      </c>
      <c r="W1294" t="s">
        <v>4570</v>
      </c>
      <c r="X1294" t="s">
        <v>6545</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5011</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5049</v>
      </c>
      <c r="BM1294" t="s">
        <v>4949</v>
      </c>
      <c r="BN1294" t="s">
        <v>7</v>
      </c>
      <c r="BO1294" t="s">
        <v>4950</v>
      </c>
      <c r="BP1294" s="440" t="str">
        <f t="shared" si="20"/>
        <v>WA.2378.EBA.962.301.B.521211</v>
      </c>
    </row>
    <row r="1295" spans="1:68">
      <c r="A1295" t="s">
        <v>5010</v>
      </c>
      <c r="B1295" t="s">
        <v>4936</v>
      </c>
      <c r="C1295" t="s">
        <v>4937</v>
      </c>
      <c r="D1295" t="s">
        <v>3795</v>
      </c>
      <c r="E1295" t="s">
        <v>197</v>
      </c>
      <c r="F1295" t="s">
        <v>3812</v>
      </c>
      <c r="G1295" t="s">
        <v>820</v>
      </c>
      <c r="H1295" t="s">
        <v>4938</v>
      </c>
      <c r="I1295">
        <v>9</v>
      </c>
      <c r="J1295" t="s">
        <v>5469</v>
      </c>
      <c r="K1295">
        <v>1</v>
      </c>
      <c r="L1295" t="s">
        <v>812</v>
      </c>
      <c r="M1295" t="s">
        <v>508</v>
      </c>
      <c r="N1295" t="s">
        <v>150</v>
      </c>
      <c r="O1295" t="s">
        <v>503</v>
      </c>
      <c r="P1295" t="s">
        <v>8</v>
      </c>
      <c r="Q1295" t="s">
        <v>4570</v>
      </c>
      <c r="R1295" t="s">
        <v>4940</v>
      </c>
      <c r="S1295" t="s">
        <v>195</v>
      </c>
      <c r="T1295" t="s">
        <v>4570</v>
      </c>
      <c r="U1295" t="s">
        <v>4570</v>
      </c>
      <c r="V1295" t="s">
        <v>4951</v>
      </c>
      <c r="W1295" t="s">
        <v>4496</v>
      </c>
      <c r="X1295" t="s">
        <v>6546</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5011</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5450</v>
      </c>
      <c r="BM1295" t="s">
        <v>4949</v>
      </c>
      <c r="BN1295" t="s">
        <v>7</v>
      </c>
      <c r="BO1295" t="s">
        <v>4950</v>
      </c>
      <c r="BP1295" s="440" t="str">
        <f t="shared" si="20"/>
        <v>WA.2378.EBA.962.301.B.521211</v>
      </c>
    </row>
    <row r="1296" spans="1:68">
      <c r="A1296" t="s">
        <v>5010</v>
      </c>
      <c r="B1296" t="s">
        <v>4936</v>
      </c>
      <c r="C1296" t="s">
        <v>4937</v>
      </c>
      <c r="D1296" t="s">
        <v>3795</v>
      </c>
      <c r="E1296" t="s">
        <v>197</v>
      </c>
      <c r="F1296" t="s">
        <v>3812</v>
      </c>
      <c r="G1296" t="s">
        <v>820</v>
      </c>
      <c r="H1296" t="s">
        <v>4938</v>
      </c>
      <c r="I1296">
        <v>9</v>
      </c>
      <c r="J1296" t="s">
        <v>5469</v>
      </c>
      <c r="K1296">
        <v>1</v>
      </c>
      <c r="L1296" t="s">
        <v>812</v>
      </c>
      <c r="M1296" t="s">
        <v>509</v>
      </c>
      <c r="N1296" t="s">
        <v>1397</v>
      </c>
      <c r="O1296" t="s">
        <v>503</v>
      </c>
      <c r="P1296" t="s">
        <v>8</v>
      </c>
      <c r="Q1296" t="s">
        <v>4570</v>
      </c>
      <c r="R1296" t="s">
        <v>4940</v>
      </c>
      <c r="S1296" t="s">
        <v>195</v>
      </c>
      <c r="T1296" t="s">
        <v>4570</v>
      </c>
      <c r="U1296" t="s">
        <v>4570</v>
      </c>
      <c r="V1296" t="s">
        <v>4496</v>
      </c>
      <c r="W1296" t="s">
        <v>4570</v>
      </c>
      <c r="X1296" t="s">
        <v>6547</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5011</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6548</v>
      </c>
      <c r="BM1296" t="s">
        <v>4949</v>
      </c>
      <c r="BN1296" t="s">
        <v>7</v>
      </c>
      <c r="BO1296" t="s">
        <v>4950</v>
      </c>
      <c r="BP1296" s="440" t="str">
        <f t="shared" si="20"/>
        <v>WA.2378.EBA.962.301.C.521211</v>
      </c>
    </row>
    <row r="1297" spans="1:68">
      <c r="A1297" t="s">
        <v>5010</v>
      </c>
      <c r="B1297" t="s">
        <v>4936</v>
      </c>
      <c r="C1297" t="s">
        <v>4937</v>
      </c>
      <c r="D1297" t="s">
        <v>3795</v>
      </c>
      <c r="E1297" t="s">
        <v>197</v>
      </c>
      <c r="F1297" t="s">
        <v>3812</v>
      </c>
      <c r="G1297" t="s">
        <v>820</v>
      </c>
      <c r="H1297" t="s">
        <v>4938</v>
      </c>
      <c r="I1297">
        <v>9</v>
      </c>
      <c r="J1297" t="s">
        <v>5469</v>
      </c>
      <c r="K1297">
        <v>1</v>
      </c>
      <c r="L1297" t="s">
        <v>812</v>
      </c>
      <c r="M1297" t="s">
        <v>509</v>
      </c>
      <c r="N1297" t="s">
        <v>1397</v>
      </c>
      <c r="O1297" t="s">
        <v>503</v>
      </c>
      <c r="P1297" t="s">
        <v>8</v>
      </c>
      <c r="Q1297" t="s">
        <v>4570</v>
      </c>
      <c r="R1297" t="s">
        <v>4940</v>
      </c>
      <c r="S1297" t="s">
        <v>195</v>
      </c>
      <c r="T1297" t="s">
        <v>4570</v>
      </c>
      <c r="U1297" t="s">
        <v>4570</v>
      </c>
      <c r="V1297" t="s">
        <v>4951</v>
      </c>
      <c r="W1297" t="s">
        <v>4496</v>
      </c>
      <c r="X1297" t="s">
        <v>6549</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5011</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5885</v>
      </c>
      <c r="BM1297" t="s">
        <v>4949</v>
      </c>
      <c r="BN1297" t="s">
        <v>7</v>
      </c>
      <c r="BO1297" t="s">
        <v>4950</v>
      </c>
      <c r="BP1297" s="440" t="str">
        <f t="shared" si="20"/>
        <v>WA.2378.EBA.962.301.C.521211</v>
      </c>
    </row>
    <row r="1298" spans="1:68">
      <c r="A1298" t="s">
        <v>5010</v>
      </c>
      <c r="B1298" t="s">
        <v>4936</v>
      </c>
      <c r="C1298" t="s">
        <v>4937</v>
      </c>
      <c r="D1298" t="s">
        <v>3795</v>
      </c>
      <c r="E1298" t="s">
        <v>197</v>
      </c>
      <c r="F1298" t="s">
        <v>3812</v>
      </c>
      <c r="G1298" t="s">
        <v>820</v>
      </c>
      <c r="H1298" t="s">
        <v>4938</v>
      </c>
      <c r="I1298">
        <v>9</v>
      </c>
      <c r="J1298" t="s">
        <v>5469</v>
      </c>
      <c r="K1298">
        <v>1</v>
      </c>
      <c r="L1298" t="s">
        <v>812</v>
      </c>
      <c r="M1298" t="s">
        <v>509</v>
      </c>
      <c r="N1298" t="s">
        <v>1397</v>
      </c>
      <c r="O1298" t="s">
        <v>503</v>
      </c>
      <c r="P1298" t="s">
        <v>8</v>
      </c>
      <c r="Q1298" t="s">
        <v>4570</v>
      </c>
      <c r="R1298" t="s">
        <v>4940</v>
      </c>
      <c r="S1298" t="s">
        <v>195</v>
      </c>
      <c r="T1298" t="s">
        <v>4570</v>
      </c>
      <c r="U1298" t="s">
        <v>4570</v>
      </c>
      <c r="V1298" t="s">
        <v>5001</v>
      </c>
      <c r="W1298" t="s">
        <v>4951</v>
      </c>
      <c r="X1298" t="s">
        <v>6550</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5011</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5887</v>
      </c>
      <c r="BM1298" t="s">
        <v>4949</v>
      </c>
      <c r="BN1298" t="s">
        <v>7</v>
      </c>
      <c r="BO1298" t="s">
        <v>4950</v>
      </c>
      <c r="BP1298" s="440" t="str">
        <f t="shared" si="20"/>
        <v>WA.2378.EBA.962.301.C.521211</v>
      </c>
    </row>
    <row r="1299" spans="1:68">
      <c r="A1299" t="s">
        <v>5010</v>
      </c>
      <c r="B1299" t="s">
        <v>4936</v>
      </c>
      <c r="C1299" t="s">
        <v>4937</v>
      </c>
      <c r="D1299" t="s">
        <v>3795</v>
      </c>
      <c r="E1299" t="s">
        <v>197</v>
      </c>
      <c r="F1299" t="s">
        <v>3812</v>
      </c>
      <c r="G1299" t="s">
        <v>820</v>
      </c>
      <c r="H1299" t="s">
        <v>4938</v>
      </c>
      <c r="I1299">
        <v>9</v>
      </c>
      <c r="J1299" t="s">
        <v>5469</v>
      </c>
      <c r="K1299">
        <v>1</v>
      </c>
      <c r="L1299" t="s">
        <v>812</v>
      </c>
      <c r="M1299" t="s">
        <v>509</v>
      </c>
      <c r="N1299" t="s">
        <v>1397</v>
      </c>
      <c r="O1299" t="s">
        <v>503</v>
      </c>
      <c r="P1299" t="s">
        <v>8</v>
      </c>
      <c r="Q1299" t="s">
        <v>4570</v>
      </c>
      <c r="R1299" t="s">
        <v>4940</v>
      </c>
      <c r="S1299" t="s">
        <v>195</v>
      </c>
      <c r="T1299" t="s">
        <v>4570</v>
      </c>
      <c r="U1299" t="s">
        <v>4570</v>
      </c>
      <c r="V1299" t="s">
        <v>5092</v>
      </c>
      <c r="W1299" t="s">
        <v>5001</v>
      </c>
      <c r="X1299" t="s">
        <v>6551</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5011</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5115</v>
      </c>
      <c r="BM1299" t="s">
        <v>4949</v>
      </c>
      <c r="BN1299" t="s">
        <v>7</v>
      </c>
      <c r="BO1299" t="s">
        <v>4950</v>
      </c>
      <c r="BP1299" s="440" t="str">
        <f t="shared" si="20"/>
        <v>WA.2378.EBA.962.301.C.521211</v>
      </c>
    </row>
    <row r="1300" spans="1:68">
      <c r="A1300" t="s">
        <v>5010</v>
      </c>
      <c r="B1300" t="s">
        <v>4936</v>
      </c>
      <c r="C1300" t="s">
        <v>4937</v>
      </c>
      <c r="D1300" t="s">
        <v>3795</v>
      </c>
      <c r="E1300" t="s">
        <v>197</v>
      </c>
      <c r="F1300" t="s">
        <v>3812</v>
      </c>
      <c r="G1300" t="s">
        <v>820</v>
      </c>
      <c r="H1300" t="s">
        <v>4938</v>
      </c>
      <c r="I1300">
        <v>9</v>
      </c>
      <c r="J1300" t="s">
        <v>5469</v>
      </c>
      <c r="K1300">
        <v>1</v>
      </c>
      <c r="L1300" t="s">
        <v>812</v>
      </c>
      <c r="M1300" t="s">
        <v>509</v>
      </c>
      <c r="N1300" t="s">
        <v>1397</v>
      </c>
      <c r="O1300" t="s">
        <v>503</v>
      </c>
      <c r="P1300" t="s">
        <v>8</v>
      </c>
      <c r="Q1300" t="s">
        <v>4570</v>
      </c>
      <c r="R1300" t="s">
        <v>4940</v>
      </c>
      <c r="S1300" t="s">
        <v>195</v>
      </c>
      <c r="T1300" t="s">
        <v>4570</v>
      </c>
      <c r="U1300" t="s">
        <v>4570</v>
      </c>
      <c r="V1300" t="s">
        <v>5096</v>
      </c>
      <c r="W1300" t="s">
        <v>5092</v>
      </c>
      <c r="X1300" t="s">
        <v>6552</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5011</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6553</v>
      </c>
      <c r="BM1300" t="s">
        <v>4949</v>
      </c>
      <c r="BN1300" t="s">
        <v>7</v>
      </c>
      <c r="BO1300" t="s">
        <v>4950</v>
      </c>
      <c r="BP1300" s="440" t="str">
        <f t="shared" si="20"/>
        <v>WA.2378.EBA.962.301.C.521211</v>
      </c>
    </row>
    <row r="1301" spans="1:68">
      <c r="A1301" t="s">
        <v>5010</v>
      </c>
      <c r="B1301" t="s">
        <v>4936</v>
      </c>
      <c r="C1301" t="s">
        <v>4937</v>
      </c>
      <c r="D1301" t="s">
        <v>3795</v>
      </c>
      <c r="E1301" t="s">
        <v>197</v>
      </c>
      <c r="F1301" t="s">
        <v>3812</v>
      </c>
      <c r="G1301" t="s">
        <v>820</v>
      </c>
      <c r="H1301" t="s">
        <v>4938</v>
      </c>
      <c r="I1301">
        <v>9</v>
      </c>
      <c r="J1301" t="s">
        <v>5469</v>
      </c>
      <c r="K1301">
        <v>1</v>
      </c>
      <c r="L1301" t="s">
        <v>812</v>
      </c>
      <c r="M1301" t="s">
        <v>511</v>
      </c>
      <c r="N1301" t="s">
        <v>151</v>
      </c>
      <c r="O1301" t="s">
        <v>503</v>
      </c>
      <c r="P1301" t="s">
        <v>8</v>
      </c>
      <c r="Q1301" t="s">
        <v>4570</v>
      </c>
      <c r="R1301" t="s">
        <v>4940</v>
      </c>
      <c r="S1301" t="s">
        <v>195</v>
      </c>
      <c r="T1301" t="s">
        <v>4570</v>
      </c>
      <c r="U1301" t="s">
        <v>4570</v>
      </c>
      <c r="V1301" t="s">
        <v>4496</v>
      </c>
      <c r="W1301" t="s">
        <v>4570</v>
      </c>
      <c r="X1301" t="s">
        <v>6554</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5011</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5049</v>
      </c>
      <c r="BM1301" t="s">
        <v>4949</v>
      </c>
      <c r="BN1301" t="s">
        <v>7</v>
      </c>
      <c r="BO1301" t="s">
        <v>4950</v>
      </c>
      <c r="BP1301" s="440" t="str">
        <f t="shared" si="20"/>
        <v>WA.2378.EBA.962.301.D.521211</v>
      </c>
    </row>
    <row r="1302" spans="1:68">
      <c r="A1302" t="s">
        <v>5010</v>
      </c>
      <c r="B1302" t="s">
        <v>4936</v>
      </c>
      <c r="C1302" t="s">
        <v>4937</v>
      </c>
      <c r="D1302" t="s">
        <v>3795</v>
      </c>
      <c r="E1302" t="s">
        <v>197</v>
      </c>
      <c r="F1302" t="s">
        <v>3812</v>
      </c>
      <c r="G1302" t="s">
        <v>820</v>
      </c>
      <c r="H1302" t="s">
        <v>4938</v>
      </c>
      <c r="I1302">
        <v>9</v>
      </c>
      <c r="J1302" t="s">
        <v>5469</v>
      </c>
      <c r="K1302">
        <v>1</v>
      </c>
      <c r="L1302" t="s">
        <v>812</v>
      </c>
      <c r="M1302" t="s">
        <v>511</v>
      </c>
      <c r="N1302" t="s">
        <v>151</v>
      </c>
      <c r="O1302" t="s">
        <v>503</v>
      </c>
      <c r="P1302" t="s">
        <v>8</v>
      </c>
      <c r="Q1302" t="s">
        <v>4570</v>
      </c>
      <c r="R1302" t="s">
        <v>4940</v>
      </c>
      <c r="S1302" t="s">
        <v>195</v>
      </c>
      <c r="T1302" t="s">
        <v>4570</v>
      </c>
      <c r="U1302" t="s">
        <v>4570</v>
      </c>
      <c r="V1302" t="s">
        <v>4951</v>
      </c>
      <c r="W1302" t="s">
        <v>4496</v>
      </c>
      <c r="X1302" t="s">
        <v>6555</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5011</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5450</v>
      </c>
      <c r="BM1302" t="s">
        <v>4949</v>
      </c>
      <c r="BN1302" t="s">
        <v>7</v>
      </c>
      <c r="BO1302" t="s">
        <v>4950</v>
      </c>
      <c r="BP1302" s="440" t="str">
        <f t="shared" si="20"/>
        <v>WA.2378.EBA.962.301.D.521211</v>
      </c>
    </row>
    <row r="1303" spans="1:68">
      <c r="A1303" t="s">
        <v>5010</v>
      </c>
      <c r="B1303" t="s">
        <v>4936</v>
      </c>
      <c r="C1303" t="s">
        <v>4937</v>
      </c>
      <c r="D1303" t="s">
        <v>3795</v>
      </c>
      <c r="E1303" t="s">
        <v>197</v>
      </c>
      <c r="F1303" t="s">
        <v>3812</v>
      </c>
      <c r="G1303" t="s">
        <v>820</v>
      </c>
      <c r="H1303" t="s">
        <v>4938</v>
      </c>
      <c r="I1303">
        <v>9</v>
      </c>
      <c r="J1303" t="s">
        <v>5469</v>
      </c>
      <c r="K1303">
        <v>1</v>
      </c>
      <c r="L1303" t="s">
        <v>812</v>
      </c>
      <c r="M1303" t="s">
        <v>511</v>
      </c>
      <c r="N1303" t="s">
        <v>151</v>
      </c>
      <c r="O1303" t="s">
        <v>503</v>
      </c>
      <c r="P1303" t="s">
        <v>8</v>
      </c>
      <c r="Q1303" t="s">
        <v>4570</v>
      </c>
      <c r="R1303" t="s">
        <v>4940</v>
      </c>
      <c r="S1303" t="s">
        <v>195</v>
      </c>
      <c r="T1303" t="s">
        <v>4570</v>
      </c>
      <c r="U1303" t="s">
        <v>4570</v>
      </c>
      <c r="V1303" t="s">
        <v>5001</v>
      </c>
      <c r="W1303" t="s">
        <v>4951</v>
      </c>
      <c r="X1303" t="s">
        <v>6556</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5011</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5107</v>
      </c>
      <c r="BM1303" t="s">
        <v>4949</v>
      </c>
      <c r="BN1303" t="s">
        <v>7</v>
      </c>
      <c r="BO1303" t="s">
        <v>4950</v>
      </c>
      <c r="BP1303" s="440" t="str">
        <f t="shared" si="20"/>
        <v>WA.2378.EBA.962.301.D.521211</v>
      </c>
    </row>
    <row r="1304" spans="1:68">
      <c r="A1304" t="s">
        <v>5010</v>
      </c>
      <c r="B1304" t="s">
        <v>4936</v>
      </c>
      <c r="C1304" t="s">
        <v>4937</v>
      </c>
      <c r="D1304" t="s">
        <v>3795</v>
      </c>
      <c r="E1304" t="s">
        <v>197</v>
      </c>
      <c r="F1304" t="s">
        <v>3812</v>
      </c>
      <c r="G1304" t="s">
        <v>820</v>
      </c>
      <c r="H1304" t="s">
        <v>4938</v>
      </c>
      <c r="I1304">
        <v>9</v>
      </c>
      <c r="J1304" t="s">
        <v>5469</v>
      </c>
      <c r="K1304">
        <v>1</v>
      </c>
      <c r="L1304" t="s">
        <v>812</v>
      </c>
      <c r="M1304" t="s">
        <v>511</v>
      </c>
      <c r="N1304" t="s">
        <v>151</v>
      </c>
      <c r="O1304" t="s">
        <v>503</v>
      </c>
      <c r="P1304" t="s">
        <v>8</v>
      </c>
      <c r="Q1304" t="s">
        <v>4570</v>
      </c>
      <c r="R1304" t="s">
        <v>4940</v>
      </c>
      <c r="S1304" t="s">
        <v>195</v>
      </c>
      <c r="T1304" t="s">
        <v>4570</v>
      </c>
      <c r="U1304" t="s">
        <v>4570</v>
      </c>
      <c r="V1304" t="s">
        <v>5092</v>
      </c>
      <c r="W1304" t="s">
        <v>5001</v>
      </c>
      <c r="X1304" t="s">
        <v>6557</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5011</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6558</v>
      </c>
      <c r="BM1304" t="s">
        <v>4949</v>
      </c>
      <c r="BN1304" t="s">
        <v>7</v>
      </c>
      <c r="BO1304" t="s">
        <v>4950</v>
      </c>
      <c r="BP1304" s="440" t="str">
        <f t="shared" si="20"/>
        <v>WA.2378.EBA.962.301.D.521211</v>
      </c>
    </row>
    <row r="1305" spans="1:68">
      <c r="A1305" t="s">
        <v>5010</v>
      </c>
      <c r="B1305" t="s">
        <v>4936</v>
      </c>
      <c r="C1305" t="s">
        <v>4937</v>
      </c>
      <c r="D1305" t="s">
        <v>3795</v>
      </c>
      <c r="E1305" t="s">
        <v>197</v>
      </c>
      <c r="F1305" t="s">
        <v>3812</v>
      </c>
      <c r="G1305" t="s">
        <v>820</v>
      </c>
      <c r="H1305" t="s">
        <v>4938</v>
      </c>
      <c r="I1305">
        <v>9</v>
      </c>
      <c r="J1305" t="s">
        <v>5469</v>
      </c>
      <c r="K1305">
        <v>1</v>
      </c>
      <c r="L1305" t="s">
        <v>812</v>
      </c>
      <c r="M1305" t="s">
        <v>516</v>
      </c>
      <c r="N1305" t="s">
        <v>152</v>
      </c>
      <c r="O1305" t="s">
        <v>503</v>
      </c>
      <c r="P1305" t="s">
        <v>8</v>
      </c>
      <c r="Q1305" t="s">
        <v>4570</v>
      </c>
      <c r="R1305" t="s">
        <v>4940</v>
      </c>
      <c r="S1305" t="s">
        <v>195</v>
      </c>
      <c r="T1305" t="s">
        <v>4570</v>
      </c>
      <c r="U1305" t="s">
        <v>4570</v>
      </c>
      <c r="V1305" t="s">
        <v>4496</v>
      </c>
      <c r="W1305" t="s">
        <v>4570</v>
      </c>
      <c r="X1305" t="s">
        <v>6559</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5011</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5068</v>
      </c>
      <c r="BM1305" t="s">
        <v>4949</v>
      </c>
      <c r="BN1305" t="s">
        <v>7</v>
      </c>
      <c r="BO1305" t="s">
        <v>4950</v>
      </c>
      <c r="BP1305" s="440" t="str">
        <f t="shared" si="20"/>
        <v>WA.2378.EBA.962.301.E.521211</v>
      </c>
    </row>
    <row r="1306" spans="1:68">
      <c r="A1306" t="s">
        <v>5010</v>
      </c>
      <c r="B1306" t="s">
        <v>4936</v>
      </c>
      <c r="C1306" t="s">
        <v>4937</v>
      </c>
      <c r="D1306" t="s">
        <v>3795</v>
      </c>
      <c r="E1306" t="s">
        <v>197</v>
      </c>
      <c r="F1306" t="s">
        <v>3812</v>
      </c>
      <c r="G1306" t="s">
        <v>820</v>
      </c>
      <c r="H1306" t="s">
        <v>4938</v>
      </c>
      <c r="I1306">
        <v>9</v>
      </c>
      <c r="J1306" t="s">
        <v>5469</v>
      </c>
      <c r="K1306">
        <v>1</v>
      </c>
      <c r="L1306" t="s">
        <v>812</v>
      </c>
      <c r="M1306" t="s">
        <v>516</v>
      </c>
      <c r="N1306" t="s">
        <v>152</v>
      </c>
      <c r="O1306" t="s">
        <v>503</v>
      </c>
      <c r="P1306" t="s">
        <v>8</v>
      </c>
      <c r="Q1306" t="s">
        <v>4570</v>
      </c>
      <c r="R1306" t="s">
        <v>4940</v>
      </c>
      <c r="S1306" t="s">
        <v>195</v>
      </c>
      <c r="T1306" t="s">
        <v>4570</v>
      </c>
      <c r="U1306" t="s">
        <v>4570</v>
      </c>
      <c r="V1306" t="s">
        <v>4951</v>
      </c>
      <c r="W1306" t="s">
        <v>4496</v>
      </c>
      <c r="X1306" t="s">
        <v>6560</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5011</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5113</v>
      </c>
      <c r="BM1306" t="s">
        <v>4949</v>
      </c>
      <c r="BN1306" t="s">
        <v>7</v>
      </c>
      <c r="BO1306" t="s">
        <v>4950</v>
      </c>
      <c r="BP1306" s="440" t="str">
        <f t="shared" si="20"/>
        <v>WA.2378.EBA.962.301.E.521211</v>
      </c>
    </row>
    <row r="1307" spans="1:68">
      <c r="A1307" t="s">
        <v>5010</v>
      </c>
      <c r="B1307" t="s">
        <v>4936</v>
      </c>
      <c r="C1307" t="s">
        <v>4937</v>
      </c>
      <c r="D1307" t="s">
        <v>3795</v>
      </c>
      <c r="E1307" t="s">
        <v>197</v>
      </c>
      <c r="F1307" t="s">
        <v>3812</v>
      </c>
      <c r="G1307" t="s">
        <v>820</v>
      </c>
      <c r="H1307" t="s">
        <v>4938</v>
      </c>
      <c r="I1307">
        <v>9</v>
      </c>
      <c r="J1307" t="s">
        <v>5469</v>
      </c>
      <c r="K1307">
        <v>1</v>
      </c>
      <c r="L1307" t="s">
        <v>812</v>
      </c>
      <c r="M1307" t="s">
        <v>516</v>
      </c>
      <c r="N1307" t="s">
        <v>152</v>
      </c>
      <c r="O1307" t="s">
        <v>503</v>
      </c>
      <c r="P1307" t="s">
        <v>8</v>
      </c>
      <c r="Q1307" t="s">
        <v>4570</v>
      </c>
      <c r="R1307" t="s">
        <v>4940</v>
      </c>
      <c r="S1307" t="s">
        <v>195</v>
      </c>
      <c r="T1307" t="s">
        <v>4570</v>
      </c>
      <c r="U1307" t="s">
        <v>4570</v>
      </c>
      <c r="V1307" t="s">
        <v>5001</v>
      </c>
      <c r="W1307" t="s">
        <v>4951</v>
      </c>
      <c r="X1307" t="s">
        <v>6561</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5011</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5053</v>
      </c>
      <c r="BM1307" t="s">
        <v>4949</v>
      </c>
      <c r="BN1307" t="s">
        <v>7</v>
      </c>
      <c r="BO1307" t="s">
        <v>4950</v>
      </c>
      <c r="BP1307" s="440" t="str">
        <f t="shared" si="20"/>
        <v>WA.2378.EBA.962.301.E.521211</v>
      </c>
    </row>
    <row r="1308" spans="1:68">
      <c r="A1308" t="s">
        <v>5010</v>
      </c>
      <c r="B1308" t="s">
        <v>4936</v>
      </c>
      <c r="C1308" t="s">
        <v>4937</v>
      </c>
      <c r="D1308" t="s">
        <v>3795</v>
      </c>
      <c r="E1308" t="s">
        <v>197</v>
      </c>
      <c r="F1308" t="s">
        <v>3812</v>
      </c>
      <c r="G1308" t="s">
        <v>820</v>
      </c>
      <c r="H1308" t="s">
        <v>4938</v>
      </c>
      <c r="I1308">
        <v>9</v>
      </c>
      <c r="J1308" t="s">
        <v>5469</v>
      </c>
      <c r="K1308">
        <v>1</v>
      </c>
      <c r="L1308" t="s">
        <v>812</v>
      </c>
      <c r="M1308" t="s">
        <v>516</v>
      </c>
      <c r="N1308" t="s">
        <v>152</v>
      </c>
      <c r="O1308" t="s">
        <v>503</v>
      </c>
      <c r="P1308" t="s">
        <v>8</v>
      </c>
      <c r="Q1308" t="s">
        <v>4570</v>
      </c>
      <c r="R1308" t="s">
        <v>4940</v>
      </c>
      <c r="S1308" t="s">
        <v>195</v>
      </c>
      <c r="T1308" t="s">
        <v>4570</v>
      </c>
      <c r="U1308" t="s">
        <v>4570</v>
      </c>
      <c r="V1308" t="s">
        <v>5092</v>
      </c>
      <c r="W1308" t="s">
        <v>5001</v>
      </c>
      <c r="X1308" t="s">
        <v>6562</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5011</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6563</v>
      </c>
      <c r="BM1308" t="s">
        <v>4949</v>
      </c>
      <c r="BN1308" t="s">
        <v>7</v>
      </c>
      <c r="BO1308" t="s">
        <v>4950</v>
      </c>
      <c r="BP1308" s="440" t="str">
        <f t="shared" si="20"/>
        <v>WA.2378.EBA.962.301.E.521211</v>
      </c>
    </row>
    <row r="1309" spans="1:68">
      <c r="A1309" t="s">
        <v>5010</v>
      </c>
      <c r="B1309" t="s">
        <v>4936</v>
      </c>
      <c r="C1309" t="s">
        <v>4937</v>
      </c>
      <c r="D1309" t="s">
        <v>3795</v>
      </c>
      <c r="E1309" t="s">
        <v>197</v>
      </c>
      <c r="F1309" t="s">
        <v>3812</v>
      </c>
      <c r="G1309" t="s">
        <v>820</v>
      </c>
      <c r="H1309" t="s">
        <v>4938</v>
      </c>
      <c r="I1309">
        <v>9</v>
      </c>
      <c r="J1309" t="s">
        <v>5469</v>
      </c>
      <c r="K1309">
        <v>1</v>
      </c>
      <c r="L1309" t="s">
        <v>812</v>
      </c>
      <c r="M1309" t="s">
        <v>566</v>
      </c>
      <c r="N1309" t="s">
        <v>154</v>
      </c>
      <c r="O1309" t="s">
        <v>503</v>
      </c>
      <c r="P1309" t="s">
        <v>8</v>
      </c>
      <c r="Q1309" t="s">
        <v>4570</v>
      </c>
      <c r="R1309" t="s">
        <v>4940</v>
      </c>
      <c r="S1309" t="s">
        <v>195</v>
      </c>
      <c r="T1309" t="s">
        <v>4570</v>
      </c>
      <c r="U1309" t="s">
        <v>4570</v>
      </c>
      <c r="V1309" t="s">
        <v>4496</v>
      </c>
      <c r="W1309" t="s">
        <v>4570</v>
      </c>
      <c r="X1309" t="s">
        <v>6564</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5011</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5068</v>
      </c>
      <c r="BM1309" t="s">
        <v>4949</v>
      </c>
      <c r="BN1309" t="s">
        <v>7</v>
      </c>
      <c r="BO1309" t="s">
        <v>4950</v>
      </c>
      <c r="BP1309" s="440" t="str">
        <f t="shared" si="20"/>
        <v>WA.2378.EBA.962.301.F.521211</v>
      </c>
    </row>
    <row r="1310" spans="1:68">
      <c r="A1310" t="s">
        <v>5010</v>
      </c>
      <c r="B1310" t="s">
        <v>4936</v>
      </c>
      <c r="C1310" t="s">
        <v>4937</v>
      </c>
      <c r="D1310" t="s">
        <v>3795</v>
      </c>
      <c r="E1310" t="s">
        <v>197</v>
      </c>
      <c r="F1310" t="s">
        <v>3812</v>
      </c>
      <c r="G1310" t="s">
        <v>820</v>
      </c>
      <c r="H1310" t="s">
        <v>4938</v>
      </c>
      <c r="I1310">
        <v>9</v>
      </c>
      <c r="J1310" t="s">
        <v>5469</v>
      </c>
      <c r="K1310">
        <v>1</v>
      </c>
      <c r="L1310" t="s">
        <v>812</v>
      </c>
      <c r="M1310" t="s">
        <v>566</v>
      </c>
      <c r="N1310" t="s">
        <v>154</v>
      </c>
      <c r="O1310" t="s">
        <v>503</v>
      </c>
      <c r="P1310" t="s">
        <v>8</v>
      </c>
      <c r="Q1310" t="s">
        <v>4570</v>
      </c>
      <c r="R1310" t="s">
        <v>4940</v>
      </c>
      <c r="S1310" t="s">
        <v>195</v>
      </c>
      <c r="T1310" t="s">
        <v>4570</v>
      </c>
      <c r="U1310" t="s">
        <v>4570</v>
      </c>
      <c r="V1310" t="s">
        <v>4951</v>
      </c>
      <c r="W1310" t="s">
        <v>4496</v>
      </c>
      <c r="X1310" t="s">
        <v>6565</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5011</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5113</v>
      </c>
      <c r="BM1310" t="s">
        <v>4949</v>
      </c>
      <c r="BN1310" t="s">
        <v>7</v>
      </c>
      <c r="BO1310" t="s">
        <v>4950</v>
      </c>
      <c r="BP1310" s="440" t="str">
        <f t="shared" si="20"/>
        <v>WA.2378.EBA.962.301.F.521211</v>
      </c>
    </row>
    <row r="1311" spans="1:68">
      <c r="A1311" t="s">
        <v>5010</v>
      </c>
      <c r="B1311" t="s">
        <v>4936</v>
      </c>
      <c r="C1311" t="s">
        <v>4937</v>
      </c>
      <c r="D1311" t="s">
        <v>3795</v>
      </c>
      <c r="E1311" t="s">
        <v>197</v>
      </c>
      <c r="F1311" t="s">
        <v>3812</v>
      </c>
      <c r="G1311" t="s">
        <v>820</v>
      </c>
      <c r="H1311" t="s">
        <v>4938</v>
      </c>
      <c r="I1311">
        <v>9</v>
      </c>
      <c r="J1311" t="s">
        <v>5469</v>
      </c>
      <c r="K1311">
        <v>1</v>
      </c>
      <c r="L1311" t="s">
        <v>812</v>
      </c>
      <c r="M1311" t="s">
        <v>566</v>
      </c>
      <c r="N1311" t="s">
        <v>154</v>
      </c>
      <c r="O1311" t="s">
        <v>503</v>
      </c>
      <c r="P1311" t="s">
        <v>8</v>
      </c>
      <c r="Q1311" t="s">
        <v>4570</v>
      </c>
      <c r="R1311" t="s">
        <v>4940</v>
      </c>
      <c r="S1311" t="s">
        <v>195</v>
      </c>
      <c r="T1311" t="s">
        <v>4570</v>
      </c>
      <c r="U1311" t="s">
        <v>4570</v>
      </c>
      <c r="V1311" t="s">
        <v>5001</v>
      </c>
      <c r="W1311" t="s">
        <v>4951</v>
      </c>
      <c r="X1311" t="s">
        <v>6566</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5011</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5053</v>
      </c>
      <c r="BM1311" t="s">
        <v>4949</v>
      </c>
      <c r="BN1311" t="s">
        <v>7</v>
      </c>
      <c r="BO1311" t="s">
        <v>4950</v>
      </c>
      <c r="BP1311" s="440" t="str">
        <f t="shared" si="20"/>
        <v>WA.2378.EBA.962.301.F.521211</v>
      </c>
    </row>
    <row r="1312" spans="1:68">
      <c r="A1312" t="s">
        <v>5010</v>
      </c>
      <c r="B1312" t="s">
        <v>4936</v>
      </c>
      <c r="C1312" t="s">
        <v>4937</v>
      </c>
      <c r="D1312" t="s">
        <v>3795</v>
      </c>
      <c r="E1312" t="s">
        <v>197</v>
      </c>
      <c r="F1312" t="s">
        <v>3812</v>
      </c>
      <c r="G1312" t="s">
        <v>820</v>
      </c>
      <c r="H1312" t="s">
        <v>4938</v>
      </c>
      <c r="I1312">
        <v>9</v>
      </c>
      <c r="J1312" t="s">
        <v>5469</v>
      </c>
      <c r="K1312">
        <v>1</v>
      </c>
      <c r="L1312" t="s">
        <v>812</v>
      </c>
      <c r="M1312" t="s">
        <v>567</v>
      </c>
      <c r="N1312" t="s">
        <v>56</v>
      </c>
      <c r="O1312" t="s">
        <v>503</v>
      </c>
      <c r="P1312" t="s">
        <v>8</v>
      </c>
      <c r="Q1312" t="s">
        <v>4570</v>
      </c>
      <c r="R1312" t="s">
        <v>4940</v>
      </c>
      <c r="S1312" t="s">
        <v>195</v>
      </c>
      <c r="T1312" t="s">
        <v>4570</v>
      </c>
      <c r="U1312" t="s">
        <v>4570</v>
      </c>
      <c r="V1312" t="s">
        <v>4496</v>
      </c>
      <c r="W1312" t="s">
        <v>4570</v>
      </c>
      <c r="X1312" t="s">
        <v>6567</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5011</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5883</v>
      </c>
      <c r="BM1312" t="s">
        <v>4949</v>
      </c>
      <c r="BN1312" t="s">
        <v>7</v>
      </c>
      <c r="BO1312" t="s">
        <v>4950</v>
      </c>
      <c r="BP1312" s="440" t="str">
        <f t="shared" si="20"/>
        <v>WA.2378.EBA.962.301.G.521211</v>
      </c>
    </row>
    <row r="1313" spans="1:68">
      <c r="A1313" t="s">
        <v>5010</v>
      </c>
      <c r="B1313" t="s">
        <v>4936</v>
      </c>
      <c r="C1313" t="s">
        <v>4937</v>
      </c>
      <c r="D1313" t="s">
        <v>3795</v>
      </c>
      <c r="E1313" t="s">
        <v>197</v>
      </c>
      <c r="F1313" t="s">
        <v>3812</v>
      </c>
      <c r="G1313" t="s">
        <v>820</v>
      </c>
      <c r="H1313" t="s">
        <v>4938</v>
      </c>
      <c r="I1313">
        <v>9</v>
      </c>
      <c r="J1313" t="s">
        <v>5469</v>
      </c>
      <c r="K1313">
        <v>1</v>
      </c>
      <c r="L1313" t="s">
        <v>812</v>
      </c>
      <c r="M1313" t="s">
        <v>567</v>
      </c>
      <c r="N1313" t="s">
        <v>56</v>
      </c>
      <c r="O1313" t="s">
        <v>503</v>
      </c>
      <c r="P1313" t="s">
        <v>8</v>
      </c>
      <c r="Q1313" t="s">
        <v>4570</v>
      </c>
      <c r="R1313" t="s">
        <v>4940</v>
      </c>
      <c r="S1313" t="s">
        <v>195</v>
      </c>
      <c r="T1313" t="s">
        <v>4570</v>
      </c>
      <c r="U1313" t="s">
        <v>4570</v>
      </c>
      <c r="V1313" t="s">
        <v>4951</v>
      </c>
      <c r="W1313" t="s">
        <v>4496</v>
      </c>
      <c r="X1313" t="s">
        <v>6568</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5011</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5113</v>
      </c>
      <c r="BM1313" t="s">
        <v>4949</v>
      </c>
      <c r="BN1313" t="s">
        <v>7</v>
      </c>
      <c r="BO1313" t="s">
        <v>4950</v>
      </c>
      <c r="BP1313" s="440" t="str">
        <f t="shared" si="20"/>
        <v>WA.2378.EBA.962.301.G.521211</v>
      </c>
    </row>
    <row r="1314" spans="1:68">
      <c r="A1314" t="s">
        <v>5010</v>
      </c>
      <c r="B1314" t="s">
        <v>4936</v>
      </c>
      <c r="C1314" t="s">
        <v>4937</v>
      </c>
      <c r="D1314" t="s">
        <v>3795</v>
      </c>
      <c r="E1314" t="s">
        <v>197</v>
      </c>
      <c r="F1314" t="s">
        <v>3812</v>
      </c>
      <c r="G1314" t="s">
        <v>820</v>
      </c>
      <c r="H1314" t="s">
        <v>4938</v>
      </c>
      <c r="I1314">
        <v>9</v>
      </c>
      <c r="J1314" t="s">
        <v>5469</v>
      </c>
      <c r="K1314">
        <v>1</v>
      </c>
      <c r="L1314" t="s">
        <v>812</v>
      </c>
      <c r="M1314" t="s">
        <v>567</v>
      </c>
      <c r="N1314" t="s">
        <v>56</v>
      </c>
      <c r="O1314" t="s">
        <v>503</v>
      </c>
      <c r="P1314" t="s">
        <v>8</v>
      </c>
      <c r="Q1314" t="s">
        <v>4570</v>
      </c>
      <c r="R1314" t="s">
        <v>4940</v>
      </c>
      <c r="S1314" t="s">
        <v>195</v>
      </c>
      <c r="T1314" t="s">
        <v>4570</v>
      </c>
      <c r="U1314" t="s">
        <v>4570</v>
      </c>
      <c r="V1314" t="s">
        <v>5001</v>
      </c>
      <c r="W1314" t="s">
        <v>4951</v>
      </c>
      <c r="X1314" t="s">
        <v>6569</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5011</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5053</v>
      </c>
      <c r="BM1314" t="s">
        <v>4949</v>
      </c>
      <c r="BN1314" t="s">
        <v>7</v>
      </c>
      <c r="BO1314" t="s">
        <v>4950</v>
      </c>
      <c r="BP1314" s="440" t="str">
        <f t="shared" si="20"/>
        <v>WA.2378.EBA.962.301.G.521211</v>
      </c>
    </row>
    <row r="1315" spans="1:68">
      <c r="A1315" t="s">
        <v>5010</v>
      </c>
      <c r="B1315" t="s">
        <v>4936</v>
      </c>
      <c r="C1315" t="s">
        <v>4937</v>
      </c>
      <c r="D1315" t="s">
        <v>3795</v>
      </c>
      <c r="E1315" t="s">
        <v>197</v>
      </c>
      <c r="F1315" t="s">
        <v>3812</v>
      </c>
      <c r="G1315" t="s">
        <v>820</v>
      </c>
      <c r="H1315" t="s">
        <v>4938</v>
      </c>
      <c r="I1315">
        <v>9</v>
      </c>
      <c r="J1315" t="s">
        <v>5469</v>
      </c>
      <c r="K1315">
        <v>1</v>
      </c>
      <c r="L1315" t="s">
        <v>812</v>
      </c>
      <c r="M1315" t="s">
        <v>569</v>
      </c>
      <c r="N1315" t="s">
        <v>1516</v>
      </c>
      <c r="O1315" t="s">
        <v>503</v>
      </c>
      <c r="P1315" t="s">
        <v>8</v>
      </c>
      <c r="Q1315" t="s">
        <v>4570</v>
      </c>
      <c r="R1315" t="s">
        <v>4940</v>
      </c>
      <c r="S1315" t="s">
        <v>195</v>
      </c>
      <c r="T1315" t="s">
        <v>4570</v>
      </c>
      <c r="U1315" t="s">
        <v>4570</v>
      </c>
      <c r="V1315" t="s">
        <v>4496</v>
      </c>
      <c r="W1315" t="s">
        <v>4570</v>
      </c>
      <c r="X1315" t="s">
        <v>6570</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5011</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5883</v>
      </c>
      <c r="BM1315" t="s">
        <v>4949</v>
      </c>
      <c r="BN1315" t="s">
        <v>7</v>
      </c>
      <c r="BO1315" t="s">
        <v>4950</v>
      </c>
      <c r="BP1315" s="440" t="str">
        <f t="shared" si="20"/>
        <v>WA.2378.EBA.962.301.I.521211</v>
      </c>
    </row>
    <row r="1316" spans="1:68">
      <c r="A1316" t="s">
        <v>5010</v>
      </c>
      <c r="B1316" t="s">
        <v>4936</v>
      </c>
      <c r="C1316" t="s">
        <v>4937</v>
      </c>
      <c r="D1316" t="s">
        <v>3795</v>
      </c>
      <c r="E1316" t="s">
        <v>197</v>
      </c>
      <c r="F1316" t="s">
        <v>3812</v>
      </c>
      <c r="G1316" t="s">
        <v>820</v>
      </c>
      <c r="H1316" t="s">
        <v>4938</v>
      </c>
      <c r="I1316">
        <v>9</v>
      </c>
      <c r="J1316" t="s">
        <v>5469</v>
      </c>
      <c r="K1316">
        <v>1</v>
      </c>
      <c r="L1316" t="s">
        <v>812</v>
      </c>
      <c r="M1316" t="s">
        <v>569</v>
      </c>
      <c r="N1316" t="s">
        <v>1516</v>
      </c>
      <c r="O1316" t="s">
        <v>503</v>
      </c>
      <c r="P1316" t="s">
        <v>8</v>
      </c>
      <c r="Q1316" t="s">
        <v>4570</v>
      </c>
      <c r="R1316" t="s">
        <v>4940</v>
      </c>
      <c r="S1316" t="s">
        <v>195</v>
      </c>
      <c r="T1316" t="s">
        <v>4570</v>
      </c>
      <c r="U1316" t="s">
        <v>4570</v>
      </c>
      <c r="V1316" t="s">
        <v>4951</v>
      </c>
      <c r="W1316" t="s">
        <v>4496</v>
      </c>
      <c r="X1316" t="s">
        <v>6571</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5011</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5885</v>
      </c>
      <c r="BM1316" t="s">
        <v>4949</v>
      </c>
      <c r="BN1316" t="s">
        <v>7</v>
      </c>
      <c r="BO1316" t="s">
        <v>4950</v>
      </c>
      <c r="BP1316" s="440" t="str">
        <f t="shared" si="20"/>
        <v>WA.2378.EBA.962.301.I.521211</v>
      </c>
    </row>
    <row r="1317" spans="1:68">
      <c r="A1317" t="s">
        <v>5010</v>
      </c>
      <c r="B1317" t="s">
        <v>4936</v>
      </c>
      <c r="C1317" t="s">
        <v>4937</v>
      </c>
      <c r="D1317" t="s">
        <v>3795</v>
      </c>
      <c r="E1317" t="s">
        <v>197</v>
      </c>
      <c r="F1317" t="s">
        <v>3812</v>
      </c>
      <c r="G1317" t="s">
        <v>820</v>
      </c>
      <c r="H1317" t="s">
        <v>4938</v>
      </c>
      <c r="I1317">
        <v>9</v>
      </c>
      <c r="J1317" t="s">
        <v>5469</v>
      </c>
      <c r="K1317">
        <v>1</v>
      </c>
      <c r="L1317" t="s">
        <v>812</v>
      </c>
      <c r="M1317" t="s">
        <v>569</v>
      </c>
      <c r="N1317" t="s">
        <v>1516</v>
      </c>
      <c r="O1317" t="s">
        <v>503</v>
      </c>
      <c r="P1317" t="s">
        <v>8</v>
      </c>
      <c r="Q1317" t="s">
        <v>4570</v>
      </c>
      <c r="R1317" t="s">
        <v>4940</v>
      </c>
      <c r="S1317" t="s">
        <v>195</v>
      </c>
      <c r="T1317" t="s">
        <v>4570</v>
      </c>
      <c r="U1317" t="s">
        <v>4570</v>
      </c>
      <c r="V1317" t="s">
        <v>5001</v>
      </c>
      <c r="W1317" t="s">
        <v>4951</v>
      </c>
      <c r="X1317" t="s">
        <v>6572</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5011</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5887</v>
      </c>
      <c r="BM1317" t="s">
        <v>4949</v>
      </c>
      <c r="BN1317" t="s">
        <v>7</v>
      </c>
      <c r="BO1317" t="s">
        <v>4950</v>
      </c>
      <c r="BP1317" s="440" t="str">
        <f t="shared" si="20"/>
        <v>WA.2378.EBA.962.301.I.521211</v>
      </c>
    </row>
    <row r="1318" spans="1:68">
      <c r="A1318" t="s">
        <v>5010</v>
      </c>
      <c r="B1318" t="s">
        <v>4936</v>
      </c>
      <c r="C1318" t="s">
        <v>4937</v>
      </c>
      <c r="D1318" t="s">
        <v>3795</v>
      </c>
      <c r="E1318" t="s">
        <v>197</v>
      </c>
      <c r="F1318" t="s">
        <v>3812</v>
      </c>
      <c r="G1318" t="s">
        <v>820</v>
      </c>
      <c r="H1318" t="s">
        <v>4938</v>
      </c>
      <c r="I1318">
        <v>9</v>
      </c>
      <c r="J1318" t="s">
        <v>5469</v>
      </c>
      <c r="K1318">
        <v>1</v>
      </c>
      <c r="L1318" t="s">
        <v>812</v>
      </c>
      <c r="M1318" t="s">
        <v>569</v>
      </c>
      <c r="N1318" t="s">
        <v>1516</v>
      </c>
      <c r="O1318" t="s">
        <v>503</v>
      </c>
      <c r="P1318" t="s">
        <v>8</v>
      </c>
      <c r="Q1318" t="s">
        <v>4570</v>
      </c>
      <c r="R1318" t="s">
        <v>4940</v>
      </c>
      <c r="S1318" t="s">
        <v>195</v>
      </c>
      <c r="T1318" t="s">
        <v>4570</v>
      </c>
      <c r="U1318" t="s">
        <v>4570</v>
      </c>
      <c r="V1318" t="s">
        <v>5092</v>
      </c>
      <c r="W1318" t="s">
        <v>5001</v>
      </c>
      <c r="X1318" t="s">
        <v>6573</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5011</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5115</v>
      </c>
      <c r="BM1318" t="s">
        <v>4949</v>
      </c>
      <c r="BN1318" t="s">
        <v>7</v>
      </c>
      <c r="BO1318" t="s">
        <v>4950</v>
      </c>
      <c r="BP1318" s="440" t="str">
        <f t="shared" si="20"/>
        <v>WA.2378.EBA.962.301.I.521211</v>
      </c>
    </row>
    <row r="1319" spans="1:68">
      <c r="A1319" t="s">
        <v>5010</v>
      </c>
      <c r="B1319" t="s">
        <v>4936</v>
      </c>
      <c r="C1319" t="s">
        <v>4937</v>
      </c>
      <c r="D1319" t="s">
        <v>3795</v>
      </c>
      <c r="E1319" t="s">
        <v>197</v>
      </c>
      <c r="F1319" t="s">
        <v>3812</v>
      </c>
      <c r="G1319" t="s">
        <v>820</v>
      </c>
      <c r="H1319" t="s">
        <v>4938</v>
      </c>
      <c r="I1319">
        <v>9</v>
      </c>
      <c r="J1319" t="s">
        <v>5469</v>
      </c>
      <c r="K1319">
        <v>1</v>
      </c>
      <c r="L1319" t="s">
        <v>812</v>
      </c>
      <c r="M1319" t="s">
        <v>569</v>
      </c>
      <c r="N1319" t="s">
        <v>1516</v>
      </c>
      <c r="O1319" t="s">
        <v>503</v>
      </c>
      <c r="P1319" t="s">
        <v>8</v>
      </c>
      <c r="Q1319" t="s">
        <v>4570</v>
      </c>
      <c r="R1319" t="s">
        <v>4940</v>
      </c>
      <c r="S1319" t="s">
        <v>195</v>
      </c>
      <c r="T1319" t="s">
        <v>4570</v>
      </c>
      <c r="U1319" t="s">
        <v>4570</v>
      </c>
      <c r="V1319" t="s">
        <v>5096</v>
      </c>
      <c r="W1319" t="s">
        <v>5092</v>
      </c>
      <c r="X1319" t="s">
        <v>6574</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5011</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6575</v>
      </c>
      <c r="BM1319" t="s">
        <v>4949</v>
      </c>
      <c r="BN1319" t="s">
        <v>7</v>
      </c>
      <c r="BO1319" t="s">
        <v>4950</v>
      </c>
      <c r="BP1319" s="440" t="str">
        <f t="shared" si="20"/>
        <v>WA.2378.EBA.962.301.I.521211</v>
      </c>
    </row>
    <row r="1320" spans="1:68">
      <c r="A1320" t="s">
        <v>5010</v>
      </c>
      <c r="B1320" t="s">
        <v>4936</v>
      </c>
      <c r="C1320" t="s">
        <v>4937</v>
      </c>
      <c r="D1320" t="s">
        <v>3795</v>
      </c>
      <c r="E1320" t="s">
        <v>197</v>
      </c>
      <c r="F1320" t="s">
        <v>3812</v>
      </c>
      <c r="G1320" t="s">
        <v>820</v>
      </c>
      <c r="H1320" t="s">
        <v>4938</v>
      </c>
      <c r="I1320">
        <v>9</v>
      </c>
      <c r="J1320" t="s">
        <v>5469</v>
      </c>
      <c r="K1320">
        <v>1</v>
      </c>
      <c r="L1320" t="s">
        <v>812</v>
      </c>
      <c r="M1320" t="s">
        <v>569</v>
      </c>
      <c r="N1320" t="s">
        <v>1516</v>
      </c>
      <c r="O1320" t="s">
        <v>503</v>
      </c>
      <c r="P1320" t="s">
        <v>8</v>
      </c>
      <c r="Q1320" t="s">
        <v>4570</v>
      </c>
      <c r="R1320" t="s">
        <v>4940</v>
      </c>
      <c r="S1320" t="s">
        <v>195</v>
      </c>
      <c r="T1320" t="s">
        <v>4570</v>
      </c>
      <c r="U1320" t="s">
        <v>4570</v>
      </c>
      <c r="V1320" t="s">
        <v>5265</v>
      </c>
      <c r="W1320" t="s">
        <v>5096</v>
      </c>
      <c r="X1320" t="s">
        <v>6576</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5011</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6577</v>
      </c>
      <c r="BM1320" t="s">
        <v>4949</v>
      </c>
      <c r="BN1320" t="s">
        <v>7</v>
      </c>
      <c r="BO1320" t="s">
        <v>4950</v>
      </c>
      <c r="BP1320" s="440" t="str">
        <f t="shared" si="20"/>
        <v>WA.2378.EBA.962.301.I.521211</v>
      </c>
    </row>
    <row r="1321" spans="1:68">
      <c r="A1321" t="s">
        <v>5010</v>
      </c>
      <c r="B1321" t="s">
        <v>4936</v>
      </c>
      <c r="C1321" t="s">
        <v>4937</v>
      </c>
      <c r="D1321" t="s">
        <v>3795</v>
      </c>
      <c r="E1321" t="s">
        <v>197</v>
      </c>
      <c r="F1321" t="s">
        <v>3812</v>
      </c>
      <c r="G1321" t="s">
        <v>820</v>
      </c>
      <c r="H1321" t="s">
        <v>4938</v>
      </c>
      <c r="I1321">
        <v>9</v>
      </c>
      <c r="J1321" t="s">
        <v>5469</v>
      </c>
      <c r="K1321">
        <v>1</v>
      </c>
      <c r="L1321" t="s">
        <v>812</v>
      </c>
      <c r="M1321" t="s">
        <v>569</v>
      </c>
      <c r="N1321" t="s">
        <v>1516</v>
      </c>
      <c r="O1321" t="s">
        <v>503</v>
      </c>
      <c r="P1321" t="s">
        <v>8</v>
      </c>
      <c r="Q1321" t="s">
        <v>4570</v>
      </c>
      <c r="R1321" t="s">
        <v>4940</v>
      </c>
      <c r="S1321" t="s">
        <v>195</v>
      </c>
      <c r="T1321" t="s">
        <v>4570</v>
      </c>
      <c r="U1321" t="s">
        <v>4570</v>
      </c>
      <c r="V1321" t="s">
        <v>5269</v>
      </c>
      <c r="W1321" t="s">
        <v>5265</v>
      </c>
      <c r="X1321" t="s">
        <v>6578</v>
      </c>
      <c r="Y1321" t="s">
        <v>6579</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5011</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6580</v>
      </c>
      <c r="BM1321" t="s">
        <v>4949</v>
      </c>
      <c r="BN1321" t="s">
        <v>7</v>
      </c>
      <c r="BO1321" t="s">
        <v>4950</v>
      </c>
      <c r="BP1321" s="440" t="str">
        <f t="shared" si="20"/>
        <v>WA.2378.EBA.962.301.I.521211</v>
      </c>
    </row>
    <row r="1322" spans="1:68">
      <c r="A1322" t="s">
        <v>5010</v>
      </c>
      <c r="B1322" t="s">
        <v>4936</v>
      </c>
      <c r="C1322" t="s">
        <v>4937</v>
      </c>
      <c r="D1322" t="s">
        <v>3795</v>
      </c>
      <c r="E1322" t="s">
        <v>197</v>
      </c>
      <c r="F1322" t="s">
        <v>3812</v>
      </c>
      <c r="G1322" t="s">
        <v>820</v>
      </c>
      <c r="H1322" t="s">
        <v>4938</v>
      </c>
      <c r="I1322">
        <v>9</v>
      </c>
      <c r="J1322" t="s">
        <v>5050</v>
      </c>
      <c r="K1322">
        <v>1</v>
      </c>
      <c r="L1322" t="s">
        <v>805</v>
      </c>
      <c r="M1322" t="s">
        <v>568</v>
      </c>
      <c r="N1322" t="s">
        <v>4820</v>
      </c>
      <c r="O1322" t="s">
        <v>510</v>
      </c>
      <c r="P1322" t="s">
        <v>8</v>
      </c>
      <c r="Q1322" t="s">
        <v>4570</v>
      </c>
      <c r="R1322" t="s">
        <v>4940</v>
      </c>
      <c r="S1322" t="s">
        <v>195</v>
      </c>
      <c r="T1322" t="s">
        <v>4570</v>
      </c>
      <c r="U1322" t="s">
        <v>4570</v>
      </c>
      <c r="V1322" t="s">
        <v>4496</v>
      </c>
      <c r="W1322" t="s">
        <v>4570</v>
      </c>
      <c r="X1322" t="s">
        <v>6043</v>
      </c>
      <c r="Y1322" t="s">
        <v>6044</v>
      </c>
      <c r="Z1322" t="s">
        <v>8</v>
      </c>
      <c r="AA1322">
        <v>0</v>
      </c>
      <c r="AB1322" t="s">
        <v>195</v>
      </c>
      <c r="AC1322">
        <v>0</v>
      </c>
      <c r="AD1322" t="s">
        <v>195</v>
      </c>
      <c r="AE1322">
        <v>0</v>
      </c>
      <c r="AF1322" t="s">
        <v>195</v>
      </c>
      <c r="AG1322">
        <v>0</v>
      </c>
      <c r="AH1322" t="s">
        <v>195</v>
      </c>
      <c r="AI1322">
        <v>180</v>
      </c>
      <c r="AJ1322" t="s">
        <v>195</v>
      </c>
      <c r="AK1322">
        <v>5000000</v>
      </c>
      <c r="AL1322">
        <v>900000000</v>
      </c>
      <c r="AM1322" t="s">
        <v>5417</v>
      </c>
      <c r="AN1322">
        <v>900000000</v>
      </c>
      <c r="AO1322" t="s">
        <v>5011</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6045</v>
      </c>
      <c r="BF1322" t="s">
        <v>6046</v>
      </c>
      <c r="BG1322" t="s">
        <v>6047</v>
      </c>
      <c r="BH1322" t="s">
        <v>4947</v>
      </c>
      <c r="BI1322" t="s">
        <v>195</v>
      </c>
      <c r="BJ1322" t="s">
        <v>195</v>
      </c>
      <c r="BK1322" t="s">
        <v>3777</v>
      </c>
      <c r="BL1322" t="s">
        <v>6048</v>
      </c>
      <c r="BM1322" t="s">
        <v>4949</v>
      </c>
      <c r="BN1322" t="s">
        <v>5186</v>
      </c>
      <c r="BO1322" t="s">
        <v>4950</v>
      </c>
      <c r="BP1322" s="440" t="str">
        <f t="shared" si="20"/>
        <v>WA.2378.EBA.956.101.H.524111</v>
      </c>
    </row>
    <row r="1323" spans="1:68">
      <c r="A1323" t="s">
        <v>5010</v>
      </c>
      <c r="B1323" t="s">
        <v>4936</v>
      </c>
      <c r="C1323" t="s">
        <v>4937</v>
      </c>
      <c r="D1323" t="s">
        <v>3795</v>
      </c>
      <c r="E1323" t="s">
        <v>197</v>
      </c>
      <c r="F1323" t="s">
        <v>3812</v>
      </c>
      <c r="G1323" t="s">
        <v>820</v>
      </c>
      <c r="H1323" t="s">
        <v>4938</v>
      </c>
      <c r="I1323">
        <v>9</v>
      </c>
      <c r="J1323" t="s">
        <v>5716</v>
      </c>
      <c r="K1323">
        <v>1</v>
      </c>
      <c r="L1323" t="s">
        <v>546</v>
      </c>
      <c r="M1323" t="s">
        <v>6581</v>
      </c>
      <c r="N1323" t="s">
        <v>6582</v>
      </c>
      <c r="O1323" t="s">
        <v>510</v>
      </c>
      <c r="P1323" t="s">
        <v>8</v>
      </c>
      <c r="Q1323" t="s">
        <v>4570</v>
      </c>
      <c r="R1323" t="s">
        <v>4940</v>
      </c>
      <c r="S1323" t="s">
        <v>195</v>
      </c>
      <c r="T1323" t="s">
        <v>4570</v>
      </c>
      <c r="U1323" t="s">
        <v>4570</v>
      </c>
      <c r="V1323" t="s">
        <v>4496</v>
      </c>
      <c r="W1323" t="s">
        <v>4570</v>
      </c>
      <c r="X1323" t="s">
        <v>6583</v>
      </c>
      <c r="Y1323" t="s">
        <v>6584</v>
      </c>
      <c r="Z1323" t="s">
        <v>8</v>
      </c>
      <c r="AA1323">
        <v>0</v>
      </c>
      <c r="AB1323" t="s">
        <v>195</v>
      </c>
      <c r="AC1323">
        <v>0</v>
      </c>
      <c r="AD1323" t="s">
        <v>195</v>
      </c>
      <c r="AE1323">
        <v>0</v>
      </c>
      <c r="AF1323" t="s">
        <v>195</v>
      </c>
      <c r="AG1323">
        <v>0</v>
      </c>
      <c r="AH1323" t="s">
        <v>195</v>
      </c>
      <c r="AI1323">
        <v>160</v>
      </c>
      <c r="AJ1323" t="s">
        <v>25</v>
      </c>
      <c r="AK1323">
        <v>5000000</v>
      </c>
      <c r="AL1323">
        <v>800000000</v>
      </c>
      <c r="AM1323" t="s">
        <v>5417</v>
      </c>
      <c r="AN1323">
        <v>800000000</v>
      </c>
      <c r="AO1323" t="s">
        <v>5011</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6585</v>
      </c>
      <c r="BH1323" t="s">
        <v>4947</v>
      </c>
      <c r="BI1323" t="s">
        <v>195</v>
      </c>
      <c r="BJ1323" t="s">
        <v>195</v>
      </c>
      <c r="BK1323" t="s">
        <v>3777</v>
      </c>
      <c r="BL1323" t="s">
        <v>6586</v>
      </c>
      <c r="BM1323" t="s">
        <v>4949</v>
      </c>
      <c r="BN1323" t="s">
        <v>5186</v>
      </c>
      <c r="BO1323" t="s">
        <v>4950</v>
      </c>
      <c r="BP1323" s="440" t="str">
        <f t="shared" si="20"/>
        <v>WA.2378.EBA.994.002.AH.524111</v>
      </c>
    </row>
    <row r="1324" spans="1:68">
      <c r="A1324" t="s">
        <v>4935</v>
      </c>
      <c r="B1324" t="s">
        <v>4936</v>
      </c>
      <c r="C1324" t="s">
        <v>4937</v>
      </c>
      <c r="D1324" t="s">
        <v>3795</v>
      </c>
      <c r="E1324" t="s">
        <v>197</v>
      </c>
      <c r="F1324" t="s">
        <v>3842</v>
      </c>
      <c r="G1324" t="s">
        <v>2445</v>
      </c>
      <c r="H1324" t="s">
        <v>4938</v>
      </c>
      <c r="I1324">
        <v>5</v>
      </c>
      <c r="J1324" t="s">
        <v>5031</v>
      </c>
      <c r="K1324">
        <v>1</v>
      </c>
      <c r="L1324" t="s">
        <v>812</v>
      </c>
      <c r="M1324" t="s">
        <v>511</v>
      </c>
      <c r="N1324" t="s">
        <v>4820</v>
      </c>
      <c r="O1324" t="s">
        <v>510</v>
      </c>
      <c r="P1324" t="s">
        <v>8</v>
      </c>
      <c r="Q1324" t="s">
        <v>4570</v>
      </c>
      <c r="R1324" t="s">
        <v>4940</v>
      </c>
      <c r="S1324" t="s">
        <v>195</v>
      </c>
      <c r="T1324" t="s">
        <v>4570</v>
      </c>
      <c r="U1324" t="s">
        <v>4570</v>
      </c>
      <c r="V1324" t="s">
        <v>4496</v>
      </c>
      <c r="W1324" t="s">
        <v>4570</v>
      </c>
      <c r="X1324" t="s">
        <v>6587</v>
      </c>
      <c r="Y1324" t="s">
        <v>4820</v>
      </c>
      <c r="Z1324" t="s">
        <v>8</v>
      </c>
      <c r="AA1324">
        <v>0</v>
      </c>
      <c r="AB1324" t="s">
        <v>195</v>
      </c>
      <c r="AC1324">
        <v>0</v>
      </c>
      <c r="AD1324" t="s">
        <v>195</v>
      </c>
      <c r="AE1324">
        <v>0</v>
      </c>
      <c r="AF1324" t="s">
        <v>195</v>
      </c>
      <c r="AG1324">
        <v>0</v>
      </c>
      <c r="AH1324" t="s">
        <v>195</v>
      </c>
      <c r="AI1324">
        <v>1</v>
      </c>
      <c r="AJ1324" t="s">
        <v>9</v>
      </c>
      <c r="AK1324">
        <v>434566000</v>
      </c>
      <c r="AL1324">
        <v>434566000</v>
      </c>
      <c r="AM1324" t="s">
        <v>5417</v>
      </c>
      <c r="AN1324">
        <v>434566000</v>
      </c>
      <c r="AO1324" t="s">
        <v>4943</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4871</v>
      </c>
      <c r="BH1324" t="s">
        <v>523</v>
      </c>
      <c r="BI1324" t="s">
        <v>532</v>
      </c>
      <c r="BJ1324" t="s">
        <v>533</v>
      </c>
      <c r="BK1324" t="s">
        <v>3777</v>
      </c>
      <c r="BL1324" t="s">
        <v>6068</v>
      </c>
      <c r="BM1324" t="s">
        <v>4949</v>
      </c>
      <c r="BN1324" t="s">
        <v>5186</v>
      </c>
      <c r="BO1324" t="s">
        <v>4950</v>
      </c>
      <c r="BP1324" s="440" t="str">
        <f t="shared" si="20"/>
        <v>WA.2378.EBD.952.301.D.524111</v>
      </c>
    </row>
    <row r="1325" spans="1:68">
      <c r="A1325" t="s">
        <v>4935</v>
      </c>
      <c r="B1325" t="s">
        <v>4936</v>
      </c>
      <c r="C1325" t="s">
        <v>4937</v>
      </c>
      <c r="D1325" t="s">
        <v>3795</v>
      </c>
      <c r="E1325" t="s">
        <v>197</v>
      </c>
      <c r="F1325" t="s">
        <v>3842</v>
      </c>
      <c r="G1325" t="s">
        <v>2445</v>
      </c>
      <c r="H1325" t="s">
        <v>4938</v>
      </c>
      <c r="I1325">
        <v>5</v>
      </c>
      <c r="J1325" t="s">
        <v>5054</v>
      </c>
      <c r="K1325">
        <v>2</v>
      </c>
      <c r="L1325" t="s">
        <v>812</v>
      </c>
      <c r="M1325" t="s">
        <v>509</v>
      </c>
      <c r="N1325" t="s">
        <v>4820</v>
      </c>
      <c r="O1325" t="s">
        <v>510</v>
      </c>
      <c r="P1325" t="s">
        <v>8</v>
      </c>
      <c r="Q1325" t="s">
        <v>4570</v>
      </c>
      <c r="R1325" t="s">
        <v>4940</v>
      </c>
      <c r="S1325" t="s">
        <v>195</v>
      </c>
      <c r="T1325" t="s">
        <v>4570</v>
      </c>
      <c r="U1325" t="s">
        <v>4570</v>
      </c>
      <c r="V1325" t="s">
        <v>4496</v>
      </c>
      <c r="W1325" t="s">
        <v>4570</v>
      </c>
      <c r="X1325" t="s">
        <v>6588</v>
      </c>
      <c r="Y1325" t="s">
        <v>4820</v>
      </c>
      <c r="Z1325" t="s">
        <v>8</v>
      </c>
      <c r="AA1325">
        <v>0</v>
      </c>
      <c r="AB1325" t="s">
        <v>195</v>
      </c>
      <c r="AC1325">
        <v>0</v>
      </c>
      <c r="AD1325" t="s">
        <v>195</v>
      </c>
      <c r="AE1325">
        <v>0</v>
      </c>
      <c r="AF1325" t="s">
        <v>195</v>
      </c>
      <c r="AG1325">
        <v>0</v>
      </c>
      <c r="AH1325" t="s">
        <v>195</v>
      </c>
      <c r="AI1325">
        <v>1</v>
      </c>
      <c r="AJ1325" t="s">
        <v>9</v>
      </c>
      <c r="AK1325">
        <v>387471000</v>
      </c>
      <c r="AL1325">
        <v>387471000</v>
      </c>
      <c r="AM1325" t="s">
        <v>5417</v>
      </c>
      <c r="AN1325">
        <v>387471000</v>
      </c>
      <c r="AO1325" t="s">
        <v>4943</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4872</v>
      </c>
      <c r="BH1325" t="s">
        <v>523</v>
      </c>
      <c r="BI1325" t="s">
        <v>532</v>
      </c>
      <c r="BJ1325" t="s">
        <v>570</v>
      </c>
      <c r="BK1325" t="s">
        <v>3777</v>
      </c>
      <c r="BL1325" t="s">
        <v>6068</v>
      </c>
      <c r="BM1325" t="s">
        <v>4949</v>
      </c>
      <c r="BN1325" t="s">
        <v>5186</v>
      </c>
      <c r="BO1325" t="s">
        <v>4950</v>
      </c>
      <c r="BP1325" s="440" t="str">
        <f t="shared" si="20"/>
        <v>WA.2378.EBD.953.301.C.524111</v>
      </c>
    </row>
    <row r="1326" spans="1:68">
      <c r="A1326" t="s">
        <v>5010</v>
      </c>
      <c r="B1326" t="s">
        <v>4936</v>
      </c>
      <c r="C1326" t="s">
        <v>4937</v>
      </c>
      <c r="D1326" t="s">
        <v>3795</v>
      </c>
      <c r="E1326" t="s">
        <v>197</v>
      </c>
      <c r="F1326" t="s">
        <v>3842</v>
      </c>
      <c r="G1326" t="s">
        <v>2445</v>
      </c>
      <c r="H1326" t="s">
        <v>4938</v>
      </c>
      <c r="I1326">
        <v>5</v>
      </c>
      <c r="J1326" t="s">
        <v>5031</v>
      </c>
      <c r="K1326">
        <v>1</v>
      </c>
      <c r="L1326" t="s">
        <v>812</v>
      </c>
      <c r="M1326" t="s">
        <v>511</v>
      </c>
      <c r="N1326" t="s">
        <v>4820</v>
      </c>
      <c r="O1326" t="s">
        <v>510</v>
      </c>
      <c r="P1326" t="s">
        <v>8</v>
      </c>
      <c r="Q1326" t="s">
        <v>4570</v>
      </c>
      <c r="R1326" t="s">
        <v>4940</v>
      </c>
      <c r="S1326" t="s">
        <v>195</v>
      </c>
      <c r="T1326" t="s">
        <v>4570</v>
      </c>
      <c r="U1326" t="s">
        <v>4570</v>
      </c>
      <c r="V1326" t="s">
        <v>4496</v>
      </c>
      <c r="W1326" t="s">
        <v>4570</v>
      </c>
      <c r="X1326" t="s">
        <v>6587</v>
      </c>
      <c r="Y1326" t="s">
        <v>4820</v>
      </c>
      <c r="Z1326" t="s">
        <v>8</v>
      </c>
      <c r="AA1326">
        <v>0</v>
      </c>
      <c r="AB1326" t="s">
        <v>195</v>
      </c>
      <c r="AC1326">
        <v>0</v>
      </c>
      <c r="AD1326" t="s">
        <v>195</v>
      </c>
      <c r="AE1326">
        <v>0</v>
      </c>
      <c r="AF1326" t="s">
        <v>195</v>
      </c>
      <c r="AG1326">
        <v>0</v>
      </c>
      <c r="AH1326" t="s">
        <v>195</v>
      </c>
      <c r="AI1326">
        <v>1</v>
      </c>
      <c r="AJ1326" t="s">
        <v>9</v>
      </c>
      <c r="AK1326">
        <v>434566000</v>
      </c>
      <c r="AL1326">
        <v>434566000</v>
      </c>
      <c r="AM1326" t="s">
        <v>5417</v>
      </c>
      <c r="AN1326">
        <v>434566000</v>
      </c>
      <c r="AO1326" t="s">
        <v>5011</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4871</v>
      </c>
      <c r="BH1326" t="s">
        <v>523</v>
      </c>
      <c r="BI1326" t="s">
        <v>532</v>
      </c>
      <c r="BJ1326" t="s">
        <v>533</v>
      </c>
      <c r="BK1326" t="s">
        <v>3777</v>
      </c>
      <c r="BL1326" t="s">
        <v>6068</v>
      </c>
      <c r="BM1326" t="s">
        <v>4949</v>
      </c>
      <c r="BN1326" t="s">
        <v>5186</v>
      </c>
      <c r="BO1326" t="s">
        <v>4950</v>
      </c>
      <c r="BP1326" s="440" t="str">
        <f t="shared" si="20"/>
        <v>WA.2378.EBD.952.301.D.524111</v>
      </c>
    </row>
    <row r="1327" spans="1:68">
      <c r="A1327" t="s">
        <v>5010</v>
      </c>
      <c r="B1327" t="s">
        <v>4936</v>
      </c>
      <c r="C1327" t="s">
        <v>4937</v>
      </c>
      <c r="D1327" t="s">
        <v>3795</v>
      </c>
      <c r="E1327" t="s">
        <v>197</v>
      </c>
      <c r="F1327" t="s">
        <v>3842</v>
      </c>
      <c r="G1327" t="s">
        <v>2445</v>
      </c>
      <c r="H1327" t="s">
        <v>4938</v>
      </c>
      <c r="I1327">
        <v>5</v>
      </c>
      <c r="J1327" t="s">
        <v>5054</v>
      </c>
      <c r="K1327">
        <v>2</v>
      </c>
      <c r="L1327" t="s">
        <v>812</v>
      </c>
      <c r="M1327" t="s">
        <v>509</v>
      </c>
      <c r="N1327" t="s">
        <v>4820</v>
      </c>
      <c r="O1327" t="s">
        <v>510</v>
      </c>
      <c r="P1327" t="s">
        <v>8</v>
      </c>
      <c r="Q1327" t="s">
        <v>4570</v>
      </c>
      <c r="R1327" t="s">
        <v>4940</v>
      </c>
      <c r="S1327" t="s">
        <v>195</v>
      </c>
      <c r="T1327" t="s">
        <v>4570</v>
      </c>
      <c r="U1327" t="s">
        <v>4570</v>
      </c>
      <c r="V1327" t="s">
        <v>4496</v>
      </c>
      <c r="W1327" t="s">
        <v>4570</v>
      </c>
      <c r="X1327" t="s">
        <v>6588</v>
      </c>
      <c r="Y1327" t="s">
        <v>4820</v>
      </c>
      <c r="Z1327" t="s">
        <v>8</v>
      </c>
      <c r="AA1327">
        <v>0</v>
      </c>
      <c r="AB1327" t="s">
        <v>195</v>
      </c>
      <c r="AC1327">
        <v>0</v>
      </c>
      <c r="AD1327" t="s">
        <v>195</v>
      </c>
      <c r="AE1327">
        <v>0</v>
      </c>
      <c r="AF1327" t="s">
        <v>195</v>
      </c>
      <c r="AG1327">
        <v>0</v>
      </c>
      <c r="AH1327" t="s">
        <v>195</v>
      </c>
      <c r="AI1327">
        <v>1</v>
      </c>
      <c r="AJ1327" t="s">
        <v>9</v>
      </c>
      <c r="AK1327">
        <v>387471000</v>
      </c>
      <c r="AL1327">
        <v>387471000</v>
      </c>
      <c r="AM1327" t="s">
        <v>5417</v>
      </c>
      <c r="AN1327">
        <v>387471000</v>
      </c>
      <c r="AO1327" t="s">
        <v>5011</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4872</v>
      </c>
      <c r="BH1327" t="s">
        <v>523</v>
      </c>
      <c r="BI1327" t="s">
        <v>532</v>
      </c>
      <c r="BJ1327" t="s">
        <v>570</v>
      </c>
      <c r="BK1327" t="s">
        <v>3777</v>
      </c>
      <c r="BL1327" t="s">
        <v>6068</v>
      </c>
      <c r="BM1327" t="s">
        <v>4949</v>
      </c>
      <c r="BN1327" t="s">
        <v>5186</v>
      </c>
      <c r="BO1327" t="s">
        <v>4950</v>
      </c>
      <c r="BP1327" s="440" t="str">
        <f t="shared" si="20"/>
        <v>WA.2378.EBD.953.301.C.524111</v>
      </c>
    </row>
    <row r="1328" spans="1:68">
      <c r="A1328" t="s">
        <v>5010</v>
      </c>
      <c r="B1328" t="s">
        <v>4936</v>
      </c>
      <c r="C1328" t="s">
        <v>4937</v>
      </c>
      <c r="D1328" t="s">
        <v>3795</v>
      </c>
      <c r="E1328" t="s">
        <v>197</v>
      </c>
      <c r="F1328" t="s">
        <v>3842</v>
      </c>
      <c r="G1328" t="s">
        <v>2445</v>
      </c>
      <c r="H1328" t="s">
        <v>4938</v>
      </c>
      <c r="I1328">
        <v>5</v>
      </c>
      <c r="J1328" t="s">
        <v>5047</v>
      </c>
      <c r="K1328">
        <v>1</v>
      </c>
      <c r="L1328" t="s">
        <v>805</v>
      </c>
      <c r="M1328" t="s">
        <v>567</v>
      </c>
      <c r="N1328" t="s">
        <v>4820</v>
      </c>
      <c r="O1328" t="s">
        <v>510</v>
      </c>
      <c r="P1328" t="s">
        <v>8</v>
      </c>
      <c r="Q1328" t="s">
        <v>4570</v>
      </c>
      <c r="R1328" t="s">
        <v>4940</v>
      </c>
      <c r="S1328" t="s">
        <v>195</v>
      </c>
      <c r="T1328" t="s">
        <v>4570</v>
      </c>
      <c r="U1328" t="s">
        <v>4570</v>
      </c>
      <c r="V1328" t="s">
        <v>4496</v>
      </c>
      <c r="W1328" t="s">
        <v>4570</v>
      </c>
      <c r="X1328" t="s">
        <v>6083</v>
      </c>
      <c r="Y1328" t="s">
        <v>6044</v>
      </c>
      <c r="Z1328" t="s">
        <v>8</v>
      </c>
      <c r="AA1328">
        <v>0</v>
      </c>
      <c r="AB1328" t="s">
        <v>195</v>
      </c>
      <c r="AC1328">
        <v>0</v>
      </c>
      <c r="AD1328" t="s">
        <v>195</v>
      </c>
      <c r="AE1328">
        <v>0</v>
      </c>
      <c r="AF1328" t="s">
        <v>195</v>
      </c>
      <c r="AG1328">
        <v>0</v>
      </c>
      <c r="AH1328" t="s">
        <v>195</v>
      </c>
      <c r="AI1328">
        <v>250</v>
      </c>
      <c r="AJ1328" t="s">
        <v>195</v>
      </c>
      <c r="AK1328">
        <v>5000000</v>
      </c>
      <c r="AL1328">
        <v>1250000000</v>
      </c>
      <c r="AM1328" t="s">
        <v>5417</v>
      </c>
      <c r="AN1328">
        <v>1250000000</v>
      </c>
      <c r="AO1328" t="s">
        <v>5011</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6084</v>
      </c>
      <c r="BG1328" t="s">
        <v>4873</v>
      </c>
      <c r="BH1328" t="s">
        <v>4947</v>
      </c>
      <c r="BI1328" t="s">
        <v>195</v>
      </c>
      <c r="BJ1328" t="s">
        <v>195</v>
      </c>
      <c r="BK1328" t="s">
        <v>3777</v>
      </c>
      <c r="BL1328" t="s">
        <v>6048</v>
      </c>
      <c r="BM1328" t="s">
        <v>4949</v>
      </c>
      <c r="BN1328" t="s">
        <v>5186</v>
      </c>
      <c r="BO1328" t="s">
        <v>4950</v>
      </c>
      <c r="BP1328" s="440" t="str">
        <f t="shared" si="20"/>
        <v>WA.2378.EBD.955.101.G.524111</v>
      </c>
    </row>
    <row r="1329" spans="1:68">
      <c r="A1329" t="s">
        <v>5010</v>
      </c>
      <c r="B1329" t="s">
        <v>4936</v>
      </c>
      <c r="C1329" t="s">
        <v>4937</v>
      </c>
      <c r="D1329" t="s">
        <v>3795</v>
      </c>
      <c r="E1329" t="s">
        <v>197</v>
      </c>
      <c r="F1329" t="s">
        <v>3842</v>
      </c>
      <c r="G1329" t="s">
        <v>2445</v>
      </c>
      <c r="H1329" t="s">
        <v>4938</v>
      </c>
      <c r="I1329">
        <v>5</v>
      </c>
      <c r="J1329" t="s">
        <v>6085</v>
      </c>
      <c r="K1329">
        <v>1</v>
      </c>
      <c r="L1329" t="s">
        <v>805</v>
      </c>
      <c r="M1329" t="s">
        <v>516</v>
      </c>
      <c r="N1329" t="s">
        <v>4820</v>
      </c>
      <c r="O1329" t="s">
        <v>510</v>
      </c>
      <c r="P1329" t="s">
        <v>8</v>
      </c>
      <c r="Q1329" t="s">
        <v>4570</v>
      </c>
      <c r="R1329" t="s">
        <v>4940</v>
      </c>
      <c r="S1329" t="s">
        <v>195</v>
      </c>
      <c r="T1329" t="s">
        <v>4570</v>
      </c>
      <c r="U1329" t="s">
        <v>4570</v>
      </c>
      <c r="V1329" t="s">
        <v>4496</v>
      </c>
      <c r="W1329" t="s">
        <v>4570</v>
      </c>
      <c r="X1329" t="s">
        <v>6086</v>
      </c>
      <c r="Y1329" t="s">
        <v>6044</v>
      </c>
      <c r="Z1329" t="s">
        <v>8</v>
      </c>
      <c r="AA1329">
        <v>0</v>
      </c>
      <c r="AB1329" t="s">
        <v>195</v>
      </c>
      <c r="AC1329">
        <v>0</v>
      </c>
      <c r="AD1329" t="s">
        <v>195</v>
      </c>
      <c r="AE1329">
        <v>0</v>
      </c>
      <c r="AF1329" t="s">
        <v>195</v>
      </c>
      <c r="AG1329">
        <v>0</v>
      </c>
      <c r="AH1329" t="s">
        <v>195</v>
      </c>
      <c r="AI1329">
        <v>100</v>
      </c>
      <c r="AJ1329" t="s">
        <v>195</v>
      </c>
      <c r="AK1329">
        <v>5000000</v>
      </c>
      <c r="AL1329">
        <v>500000000</v>
      </c>
      <c r="AM1329" t="s">
        <v>5417</v>
      </c>
      <c r="AN1329">
        <v>500000000</v>
      </c>
      <c r="AO1329" t="s">
        <v>5011</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6087</v>
      </c>
      <c r="BF1329" t="s">
        <v>6088</v>
      </c>
      <c r="BG1329" t="s">
        <v>6080</v>
      </c>
      <c r="BH1329" t="s">
        <v>4947</v>
      </c>
      <c r="BI1329" t="s">
        <v>195</v>
      </c>
      <c r="BJ1329" t="s">
        <v>195</v>
      </c>
      <c r="BK1329" t="s">
        <v>3777</v>
      </c>
      <c r="BL1329" t="s">
        <v>6048</v>
      </c>
      <c r="BM1329" t="s">
        <v>4949</v>
      </c>
      <c r="BN1329" t="s">
        <v>5186</v>
      </c>
      <c r="BO1329" t="s">
        <v>4950</v>
      </c>
      <c r="BP1329" s="440" t="str">
        <f t="shared" si="20"/>
        <v>WA.2378.EBD.974.101.E.524111</v>
      </c>
    </row>
    <row r="1330" spans="1:68">
      <c r="A1330" t="s">
        <v>4935</v>
      </c>
      <c r="B1330" t="s">
        <v>4936</v>
      </c>
      <c r="C1330" t="s">
        <v>4937</v>
      </c>
      <c r="D1330" t="s">
        <v>3795</v>
      </c>
      <c r="E1330" t="s">
        <v>197</v>
      </c>
      <c r="F1330" t="s">
        <v>3842</v>
      </c>
      <c r="G1330" t="s">
        <v>2445</v>
      </c>
      <c r="H1330" t="s">
        <v>4938</v>
      </c>
      <c r="I1330">
        <v>5</v>
      </c>
      <c r="J1330" t="s">
        <v>5031</v>
      </c>
      <c r="K1330">
        <v>1</v>
      </c>
      <c r="L1330" t="s">
        <v>1295</v>
      </c>
      <c r="M1330" t="s">
        <v>516</v>
      </c>
      <c r="N1330" t="s">
        <v>6589</v>
      </c>
      <c r="O1330" t="s">
        <v>526</v>
      </c>
      <c r="P1330" t="s">
        <v>8</v>
      </c>
      <c r="Q1330" t="s">
        <v>4570</v>
      </c>
      <c r="R1330" t="s">
        <v>4940</v>
      </c>
      <c r="S1330" t="s">
        <v>195</v>
      </c>
      <c r="T1330" t="s">
        <v>4570</v>
      </c>
      <c r="U1330" t="s">
        <v>4570</v>
      </c>
      <c r="V1330" t="s">
        <v>4496</v>
      </c>
      <c r="W1330" t="s">
        <v>4570</v>
      </c>
      <c r="X1330" t="s">
        <v>6590</v>
      </c>
      <c r="Y1330" t="s">
        <v>6589</v>
      </c>
      <c r="Z1330" t="s">
        <v>8</v>
      </c>
      <c r="AA1330">
        <v>0</v>
      </c>
      <c r="AB1330" t="s">
        <v>195</v>
      </c>
      <c r="AC1330">
        <v>0</v>
      </c>
      <c r="AD1330" t="s">
        <v>195</v>
      </c>
      <c r="AE1330">
        <v>0</v>
      </c>
      <c r="AF1330" t="s">
        <v>195</v>
      </c>
      <c r="AG1330">
        <v>0</v>
      </c>
      <c r="AH1330" t="s">
        <v>195</v>
      </c>
      <c r="AI1330">
        <v>1</v>
      </c>
      <c r="AJ1330" t="s">
        <v>9</v>
      </c>
      <c r="AK1330">
        <v>724000000</v>
      </c>
      <c r="AL1330">
        <v>724000000</v>
      </c>
      <c r="AM1330" t="s">
        <v>5417</v>
      </c>
      <c r="AN1330">
        <v>724000000</v>
      </c>
      <c r="AO1330" t="s">
        <v>4943</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6591</v>
      </c>
      <c r="BG1330" t="s">
        <v>6592</v>
      </c>
      <c r="BH1330" t="s">
        <v>5764</v>
      </c>
      <c r="BI1330" t="s">
        <v>195</v>
      </c>
      <c r="BJ1330" t="s">
        <v>195</v>
      </c>
      <c r="BK1330" t="s">
        <v>3786</v>
      </c>
      <c r="BL1330" t="s">
        <v>6593</v>
      </c>
      <c r="BM1330" t="s">
        <v>4949</v>
      </c>
      <c r="BN1330" t="s">
        <v>5439</v>
      </c>
      <c r="BO1330" t="s">
        <v>4950</v>
      </c>
      <c r="BP1330" s="440" t="str">
        <f t="shared" si="20"/>
        <v>WA.2378.EBD.952.201.E.521219</v>
      </c>
    </row>
    <row r="1331" spans="1:68">
      <c r="A1331" t="s">
        <v>4935</v>
      </c>
      <c r="B1331" t="s">
        <v>4936</v>
      </c>
      <c r="C1331" t="s">
        <v>4937</v>
      </c>
      <c r="D1331" t="s">
        <v>3795</v>
      </c>
      <c r="E1331" t="s">
        <v>197</v>
      </c>
      <c r="F1331" t="s">
        <v>3842</v>
      </c>
      <c r="G1331" t="s">
        <v>2445</v>
      </c>
      <c r="H1331" t="s">
        <v>4938</v>
      </c>
      <c r="I1331">
        <v>5</v>
      </c>
      <c r="J1331" t="s">
        <v>5047</v>
      </c>
      <c r="K1331">
        <v>1</v>
      </c>
      <c r="L1331" t="s">
        <v>812</v>
      </c>
      <c r="M1331" t="s">
        <v>567</v>
      </c>
      <c r="N1331" t="s">
        <v>4820</v>
      </c>
      <c r="O1331" t="s">
        <v>526</v>
      </c>
      <c r="P1331" t="s">
        <v>8</v>
      </c>
      <c r="Q1331" t="s">
        <v>4570</v>
      </c>
      <c r="R1331" t="s">
        <v>4940</v>
      </c>
      <c r="S1331" t="s">
        <v>195</v>
      </c>
      <c r="T1331" t="s">
        <v>4570</v>
      </c>
      <c r="U1331" t="s">
        <v>4570</v>
      </c>
      <c r="V1331" t="s">
        <v>4496</v>
      </c>
      <c r="W1331" t="s">
        <v>4570</v>
      </c>
      <c r="X1331" t="s">
        <v>6594</v>
      </c>
      <c r="Y1331" t="s">
        <v>4820</v>
      </c>
      <c r="Z1331" t="s">
        <v>8</v>
      </c>
      <c r="AA1331">
        <v>0</v>
      </c>
      <c r="AB1331" t="s">
        <v>195</v>
      </c>
      <c r="AC1331">
        <v>0</v>
      </c>
      <c r="AD1331" t="s">
        <v>195</v>
      </c>
      <c r="AE1331">
        <v>0</v>
      </c>
      <c r="AF1331" t="s">
        <v>195</v>
      </c>
      <c r="AG1331">
        <v>0</v>
      </c>
      <c r="AH1331" t="s">
        <v>195</v>
      </c>
      <c r="AI1331">
        <v>1</v>
      </c>
      <c r="AJ1331" t="s">
        <v>9</v>
      </c>
      <c r="AK1331">
        <v>92000000</v>
      </c>
      <c r="AL1331">
        <v>92000000</v>
      </c>
      <c r="AM1331" t="s">
        <v>5417</v>
      </c>
      <c r="AN1331">
        <v>92000000</v>
      </c>
      <c r="AO1331" t="s">
        <v>4943</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4873</v>
      </c>
      <c r="BH1331" t="s">
        <v>523</v>
      </c>
      <c r="BI1331" t="s">
        <v>565</v>
      </c>
      <c r="BJ1331" t="s">
        <v>535</v>
      </c>
      <c r="BK1331" t="s">
        <v>3786</v>
      </c>
      <c r="BL1331" t="s">
        <v>6068</v>
      </c>
      <c r="BM1331" t="s">
        <v>4949</v>
      </c>
      <c r="BN1331" t="s">
        <v>5439</v>
      </c>
      <c r="BO1331" t="s">
        <v>4950</v>
      </c>
      <c r="BP1331" s="440" t="str">
        <f t="shared" si="20"/>
        <v>WA.2378.EBD.955.301.G.521219</v>
      </c>
    </row>
    <row r="1332" spans="1:68">
      <c r="A1332" t="s">
        <v>5010</v>
      </c>
      <c r="B1332" t="s">
        <v>4936</v>
      </c>
      <c r="C1332" t="s">
        <v>4937</v>
      </c>
      <c r="D1332" t="s">
        <v>3795</v>
      </c>
      <c r="E1332" t="s">
        <v>197</v>
      </c>
      <c r="F1332" t="s">
        <v>3842</v>
      </c>
      <c r="G1332" t="s">
        <v>2445</v>
      </c>
      <c r="H1332" t="s">
        <v>4938</v>
      </c>
      <c r="I1332">
        <v>5</v>
      </c>
      <c r="J1332" t="s">
        <v>5031</v>
      </c>
      <c r="K1332">
        <v>1</v>
      </c>
      <c r="L1332" t="s">
        <v>1295</v>
      </c>
      <c r="M1332" t="s">
        <v>516</v>
      </c>
      <c r="N1332" t="s">
        <v>6589</v>
      </c>
      <c r="O1332" t="s">
        <v>526</v>
      </c>
      <c r="P1332" t="s">
        <v>8</v>
      </c>
      <c r="Q1332" t="s">
        <v>4570</v>
      </c>
      <c r="R1332" t="s">
        <v>4940</v>
      </c>
      <c r="S1332" t="s">
        <v>195</v>
      </c>
      <c r="T1332" t="s">
        <v>4570</v>
      </c>
      <c r="U1332" t="s">
        <v>4570</v>
      </c>
      <c r="V1332" t="s">
        <v>4496</v>
      </c>
      <c r="W1332" t="s">
        <v>4570</v>
      </c>
      <c r="X1332" t="s">
        <v>6590</v>
      </c>
      <c r="Y1332" t="s">
        <v>6589</v>
      </c>
      <c r="Z1332" t="s">
        <v>8</v>
      </c>
      <c r="AA1332">
        <v>0</v>
      </c>
      <c r="AB1332" t="s">
        <v>195</v>
      </c>
      <c r="AC1332">
        <v>0</v>
      </c>
      <c r="AD1332" t="s">
        <v>195</v>
      </c>
      <c r="AE1332">
        <v>0</v>
      </c>
      <c r="AF1332" t="s">
        <v>195</v>
      </c>
      <c r="AG1332">
        <v>0</v>
      </c>
      <c r="AH1332" t="s">
        <v>195</v>
      </c>
      <c r="AI1332">
        <v>1</v>
      </c>
      <c r="AJ1332" t="s">
        <v>9</v>
      </c>
      <c r="AK1332">
        <v>724000000</v>
      </c>
      <c r="AL1332">
        <v>724000000</v>
      </c>
      <c r="AM1332" t="s">
        <v>5417</v>
      </c>
      <c r="AN1332">
        <v>724000000</v>
      </c>
      <c r="AO1332" t="s">
        <v>5011</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6591</v>
      </c>
      <c r="BG1332" t="s">
        <v>6592</v>
      </c>
      <c r="BH1332" t="s">
        <v>5764</v>
      </c>
      <c r="BI1332" t="s">
        <v>195</v>
      </c>
      <c r="BJ1332" t="s">
        <v>195</v>
      </c>
      <c r="BK1332" t="s">
        <v>3786</v>
      </c>
      <c r="BL1332" t="s">
        <v>6593</v>
      </c>
      <c r="BM1332" t="s">
        <v>4949</v>
      </c>
      <c r="BN1332" t="s">
        <v>5439</v>
      </c>
      <c r="BO1332" t="s">
        <v>4950</v>
      </c>
      <c r="BP1332" s="440" t="str">
        <f t="shared" si="20"/>
        <v>WA.2378.EBD.952.201.E.521219</v>
      </c>
    </row>
    <row r="1333" spans="1:68">
      <c r="A1333" t="s">
        <v>5010</v>
      </c>
      <c r="B1333" t="s">
        <v>4936</v>
      </c>
      <c r="C1333" t="s">
        <v>4937</v>
      </c>
      <c r="D1333" t="s">
        <v>3795</v>
      </c>
      <c r="E1333" t="s">
        <v>197</v>
      </c>
      <c r="F1333" t="s">
        <v>3842</v>
      </c>
      <c r="G1333" t="s">
        <v>2445</v>
      </c>
      <c r="H1333" t="s">
        <v>4938</v>
      </c>
      <c r="I1333">
        <v>5</v>
      </c>
      <c r="J1333" t="s">
        <v>5047</v>
      </c>
      <c r="K1333">
        <v>1</v>
      </c>
      <c r="L1333" t="s">
        <v>812</v>
      </c>
      <c r="M1333" t="s">
        <v>567</v>
      </c>
      <c r="N1333" t="s">
        <v>4820</v>
      </c>
      <c r="O1333" t="s">
        <v>526</v>
      </c>
      <c r="P1333" t="s">
        <v>8</v>
      </c>
      <c r="Q1333" t="s">
        <v>4570</v>
      </c>
      <c r="R1333" t="s">
        <v>4940</v>
      </c>
      <c r="S1333" t="s">
        <v>195</v>
      </c>
      <c r="T1333" t="s">
        <v>4570</v>
      </c>
      <c r="U1333" t="s">
        <v>4570</v>
      </c>
      <c r="V1333" t="s">
        <v>4496</v>
      </c>
      <c r="W1333" t="s">
        <v>4570</v>
      </c>
      <c r="X1333" t="s">
        <v>6594</v>
      </c>
      <c r="Y1333" t="s">
        <v>4820</v>
      </c>
      <c r="Z1333" t="s">
        <v>8</v>
      </c>
      <c r="AA1333">
        <v>0</v>
      </c>
      <c r="AB1333" t="s">
        <v>195</v>
      </c>
      <c r="AC1333">
        <v>0</v>
      </c>
      <c r="AD1333" t="s">
        <v>195</v>
      </c>
      <c r="AE1333">
        <v>0</v>
      </c>
      <c r="AF1333" t="s">
        <v>195</v>
      </c>
      <c r="AG1333">
        <v>0</v>
      </c>
      <c r="AH1333" t="s">
        <v>195</v>
      </c>
      <c r="AI1333">
        <v>1</v>
      </c>
      <c r="AJ1333" t="s">
        <v>9</v>
      </c>
      <c r="AK1333">
        <v>92000000</v>
      </c>
      <c r="AL1333">
        <v>92000000</v>
      </c>
      <c r="AM1333" t="s">
        <v>5417</v>
      </c>
      <c r="AN1333">
        <v>92000000</v>
      </c>
      <c r="AO1333" t="s">
        <v>5011</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4873</v>
      </c>
      <c r="BH1333" t="s">
        <v>523</v>
      </c>
      <c r="BI1333" t="s">
        <v>565</v>
      </c>
      <c r="BJ1333" t="s">
        <v>535</v>
      </c>
      <c r="BK1333" t="s">
        <v>3786</v>
      </c>
      <c r="BL1333" t="s">
        <v>6068</v>
      </c>
      <c r="BM1333" t="s">
        <v>4949</v>
      </c>
      <c r="BN1333" t="s">
        <v>5439</v>
      </c>
      <c r="BO1333" t="s">
        <v>4950</v>
      </c>
      <c r="BP1333" s="440" t="str">
        <f t="shared" si="20"/>
        <v>WA.2378.EBD.955.301.G.521219</v>
      </c>
    </row>
    <row r="1334" spans="1:68">
      <c r="A1334" t="s">
        <v>5010</v>
      </c>
      <c r="B1334" t="s">
        <v>4936</v>
      </c>
      <c r="C1334" t="s">
        <v>4937</v>
      </c>
      <c r="D1334" t="s">
        <v>3795</v>
      </c>
      <c r="E1334" t="s">
        <v>197</v>
      </c>
      <c r="F1334" t="s">
        <v>3812</v>
      </c>
      <c r="G1334" t="s">
        <v>820</v>
      </c>
      <c r="H1334" t="s">
        <v>4938</v>
      </c>
      <c r="I1334">
        <v>9</v>
      </c>
      <c r="J1334" t="s">
        <v>5716</v>
      </c>
      <c r="K1334">
        <v>1</v>
      </c>
      <c r="L1334" t="s">
        <v>546</v>
      </c>
      <c r="M1334" t="s">
        <v>3649</v>
      </c>
      <c r="N1334" t="s">
        <v>3650</v>
      </c>
      <c r="O1334" t="s">
        <v>530</v>
      </c>
      <c r="P1334" t="s">
        <v>8</v>
      </c>
      <c r="Q1334" t="s">
        <v>4570</v>
      </c>
      <c r="R1334" t="s">
        <v>4940</v>
      </c>
      <c r="S1334" t="s">
        <v>195</v>
      </c>
      <c r="T1334" t="s">
        <v>4570</v>
      </c>
      <c r="U1334" t="s">
        <v>4570</v>
      </c>
      <c r="V1334" t="s">
        <v>4496</v>
      </c>
      <c r="W1334" t="s">
        <v>4570</v>
      </c>
      <c r="X1334" t="s">
        <v>6110</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5417</v>
      </c>
      <c r="AN1334">
        <v>8000000</v>
      </c>
      <c r="AO1334" t="s">
        <v>5011</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5049</v>
      </c>
      <c r="BM1334" t="s">
        <v>4949</v>
      </c>
      <c r="BN1334" t="s">
        <v>5444</v>
      </c>
      <c r="BO1334" t="s">
        <v>4950</v>
      </c>
      <c r="BP1334" s="440" t="str">
        <f t="shared" si="20"/>
        <v>WA.2378.EBA.994.002.GE.521811</v>
      </c>
    </row>
    <row r="1335" spans="1:68">
      <c r="A1335" t="s">
        <v>5010</v>
      </c>
      <c r="B1335" t="s">
        <v>4936</v>
      </c>
      <c r="C1335" t="s">
        <v>4937</v>
      </c>
      <c r="D1335" t="s">
        <v>3795</v>
      </c>
      <c r="E1335" t="s">
        <v>197</v>
      </c>
      <c r="F1335" t="s">
        <v>3812</v>
      </c>
      <c r="G1335" t="s">
        <v>820</v>
      </c>
      <c r="H1335" t="s">
        <v>4938</v>
      </c>
      <c r="I1335">
        <v>9</v>
      </c>
      <c r="J1335" t="s">
        <v>5716</v>
      </c>
      <c r="K1335">
        <v>1</v>
      </c>
      <c r="L1335" t="s">
        <v>546</v>
      </c>
      <c r="M1335" t="s">
        <v>3649</v>
      </c>
      <c r="N1335" t="s">
        <v>3650</v>
      </c>
      <c r="O1335" t="s">
        <v>530</v>
      </c>
      <c r="P1335" t="s">
        <v>8</v>
      </c>
      <c r="Q1335" t="s">
        <v>4570</v>
      </c>
      <c r="R1335" t="s">
        <v>4940</v>
      </c>
      <c r="S1335" t="s">
        <v>195</v>
      </c>
      <c r="T1335" t="s">
        <v>4570</v>
      </c>
      <c r="U1335" t="s">
        <v>4570</v>
      </c>
      <c r="V1335" t="s">
        <v>4951</v>
      </c>
      <c r="W1335" t="s">
        <v>4496</v>
      </c>
      <c r="X1335" t="s">
        <v>6111</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5417</v>
      </c>
      <c r="AN1335">
        <v>12000000</v>
      </c>
      <c r="AO1335" t="s">
        <v>5011</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5450</v>
      </c>
      <c r="BM1335" t="s">
        <v>4949</v>
      </c>
      <c r="BN1335" t="s">
        <v>5444</v>
      </c>
      <c r="BO1335" t="s">
        <v>4950</v>
      </c>
      <c r="BP1335" s="440" t="str">
        <f t="shared" si="20"/>
        <v>WA.2378.EBA.994.002.GE.521811</v>
      </c>
    </row>
    <row r="1336" spans="1:68">
      <c r="A1336" t="s">
        <v>5010</v>
      </c>
      <c r="B1336" t="s">
        <v>4936</v>
      </c>
      <c r="C1336" t="s">
        <v>4937</v>
      </c>
      <c r="D1336" t="s">
        <v>3795</v>
      </c>
      <c r="E1336" t="s">
        <v>197</v>
      </c>
      <c r="F1336" t="s">
        <v>3812</v>
      </c>
      <c r="G1336" t="s">
        <v>820</v>
      </c>
      <c r="H1336" t="s">
        <v>4938</v>
      </c>
      <c r="I1336">
        <v>9</v>
      </c>
      <c r="J1336" t="s">
        <v>5716</v>
      </c>
      <c r="K1336">
        <v>1</v>
      </c>
      <c r="L1336" t="s">
        <v>546</v>
      </c>
      <c r="M1336" t="s">
        <v>3649</v>
      </c>
      <c r="N1336" t="s">
        <v>3650</v>
      </c>
      <c r="O1336" t="s">
        <v>530</v>
      </c>
      <c r="P1336" t="s">
        <v>8</v>
      </c>
      <c r="Q1336" t="s">
        <v>4570</v>
      </c>
      <c r="R1336" t="s">
        <v>4940</v>
      </c>
      <c r="S1336" t="s">
        <v>195</v>
      </c>
      <c r="T1336" t="s">
        <v>4570</v>
      </c>
      <c r="U1336" t="s">
        <v>4570</v>
      </c>
      <c r="V1336" t="s">
        <v>5001</v>
      </c>
      <c r="W1336" t="s">
        <v>4951</v>
      </c>
      <c r="X1336" t="s">
        <v>6112</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5417</v>
      </c>
      <c r="AN1336">
        <v>1000000</v>
      </c>
      <c r="AO1336" t="s">
        <v>5011</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6113</v>
      </c>
      <c r="BM1336" t="s">
        <v>4949</v>
      </c>
      <c r="BN1336" t="s">
        <v>5444</v>
      </c>
      <c r="BO1336" t="s">
        <v>4950</v>
      </c>
      <c r="BP1336" s="440" t="str">
        <f t="shared" si="20"/>
        <v>WA.2378.EBA.994.002.GE.521811</v>
      </c>
    </row>
    <row r="1337" spans="1:68">
      <c r="A1337" t="s">
        <v>5010</v>
      </c>
      <c r="B1337" t="s">
        <v>4936</v>
      </c>
      <c r="C1337" t="s">
        <v>4937</v>
      </c>
      <c r="D1337" t="s">
        <v>3795</v>
      </c>
      <c r="E1337" t="s">
        <v>197</v>
      </c>
      <c r="F1337" t="s">
        <v>3812</v>
      </c>
      <c r="G1337" t="s">
        <v>820</v>
      </c>
      <c r="H1337" t="s">
        <v>4938</v>
      </c>
      <c r="I1337">
        <v>9</v>
      </c>
      <c r="J1337" t="s">
        <v>5716</v>
      </c>
      <c r="K1337">
        <v>1</v>
      </c>
      <c r="L1337" t="s">
        <v>546</v>
      </c>
      <c r="M1337" t="s">
        <v>3649</v>
      </c>
      <c r="N1337" t="s">
        <v>3650</v>
      </c>
      <c r="O1337" t="s">
        <v>530</v>
      </c>
      <c r="P1337" t="s">
        <v>8</v>
      </c>
      <c r="Q1337" t="s">
        <v>4570</v>
      </c>
      <c r="R1337" t="s">
        <v>4940</v>
      </c>
      <c r="S1337" t="s">
        <v>195</v>
      </c>
      <c r="T1337" t="s">
        <v>4570</v>
      </c>
      <c r="U1337" t="s">
        <v>4570</v>
      </c>
      <c r="V1337" t="s">
        <v>5092</v>
      </c>
      <c r="W1337" t="s">
        <v>5001</v>
      </c>
      <c r="X1337" t="s">
        <v>6114</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5417</v>
      </c>
      <c r="AN1337">
        <v>5000000</v>
      </c>
      <c r="AO1337" t="s">
        <v>5011</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6115</v>
      </c>
      <c r="BM1337" t="s">
        <v>4949</v>
      </c>
      <c r="BN1337" t="s">
        <v>5444</v>
      </c>
      <c r="BO1337" t="s">
        <v>4950</v>
      </c>
      <c r="BP1337" s="440" t="str">
        <f t="shared" si="20"/>
        <v>WA.2378.EBA.994.002.GE.521811</v>
      </c>
    </row>
    <row r="1338" spans="1:68">
      <c r="A1338" t="s">
        <v>5010</v>
      </c>
      <c r="B1338" t="s">
        <v>4936</v>
      </c>
      <c r="C1338" t="s">
        <v>4937</v>
      </c>
      <c r="D1338" t="s">
        <v>3795</v>
      </c>
      <c r="E1338" t="s">
        <v>197</v>
      </c>
      <c r="F1338" t="s">
        <v>3812</v>
      </c>
      <c r="G1338" t="s">
        <v>820</v>
      </c>
      <c r="H1338" t="s">
        <v>4938</v>
      </c>
      <c r="I1338">
        <v>9</v>
      </c>
      <c r="J1338" t="s">
        <v>5716</v>
      </c>
      <c r="K1338">
        <v>1</v>
      </c>
      <c r="L1338" t="s">
        <v>501</v>
      </c>
      <c r="M1338" t="s">
        <v>551</v>
      </c>
      <c r="N1338" t="s">
        <v>6132</v>
      </c>
      <c r="O1338" t="s">
        <v>534</v>
      </c>
      <c r="P1338" t="s">
        <v>8</v>
      </c>
      <c r="Q1338" t="s">
        <v>4570</v>
      </c>
      <c r="R1338" t="s">
        <v>4940</v>
      </c>
      <c r="S1338" t="s">
        <v>195</v>
      </c>
      <c r="T1338" t="s">
        <v>4570</v>
      </c>
      <c r="U1338" t="s">
        <v>4570</v>
      </c>
      <c r="V1338" t="s">
        <v>4496</v>
      </c>
      <c r="W1338" t="s">
        <v>4570</v>
      </c>
      <c r="X1338" t="s">
        <v>6133</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5417</v>
      </c>
      <c r="AN1338">
        <v>150000000</v>
      </c>
      <c r="AO1338" t="s">
        <v>5011</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6134</v>
      </c>
      <c r="BG1338" t="s">
        <v>6135</v>
      </c>
      <c r="BH1338" t="s">
        <v>4947</v>
      </c>
      <c r="BK1338" t="s">
        <v>4633</v>
      </c>
      <c r="BL1338" t="s">
        <v>6136</v>
      </c>
      <c r="BM1338" t="s">
        <v>6137</v>
      </c>
      <c r="BN1338" t="s">
        <v>76</v>
      </c>
      <c r="BO1338" t="s">
        <v>4950</v>
      </c>
      <c r="BP1338" s="440" t="str">
        <f t="shared" si="20"/>
        <v>WA.2378.EBA.994.001.AB.511111</v>
      </c>
    </row>
    <row r="1339" spans="1:68">
      <c r="A1339" t="s">
        <v>5010</v>
      </c>
      <c r="B1339" t="s">
        <v>4936</v>
      </c>
      <c r="C1339" t="s">
        <v>4937</v>
      </c>
      <c r="D1339" t="s">
        <v>3795</v>
      </c>
      <c r="E1339" t="s">
        <v>197</v>
      </c>
      <c r="F1339" t="s">
        <v>3812</v>
      </c>
      <c r="G1339" t="s">
        <v>820</v>
      </c>
      <c r="H1339" t="s">
        <v>4938</v>
      </c>
      <c r="I1339">
        <v>9</v>
      </c>
      <c r="J1339" t="s">
        <v>5716</v>
      </c>
      <c r="K1339">
        <v>1</v>
      </c>
      <c r="L1339" t="s">
        <v>501</v>
      </c>
      <c r="M1339" t="s">
        <v>551</v>
      </c>
      <c r="N1339" t="s">
        <v>6132</v>
      </c>
      <c r="O1339" t="s">
        <v>537</v>
      </c>
      <c r="P1339" t="s">
        <v>8</v>
      </c>
      <c r="Q1339" t="s">
        <v>4570</v>
      </c>
      <c r="R1339" t="s">
        <v>4940</v>
      </c>
      <c r="S1339" t="s">
        <v>195</v>
      </c>
      <c r="T1339" t="s">
        <v>4570</v>
      </c>
      <c r="U1339" t="s">
        <v>4570</v>
      </c>
      <c r="V1339" t="s">
        <v>4496</v>
      </c>
      <c r="W1339" t="s">
        <v>4570</v>
      </c>
      <c r="X1339" t="s">
        <v>6138</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5417</v>
      </c>
      <c r="AN1339">
        <v>124784000</v>
      </c>
      <c r="AO1339" t="s">
        <v>5011</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6134</v>
      </c>
      <c r="BG1339" t="s">
        <v>6135</v>
      </c>
      <c r="BH1339" t="s">
        <v>4947</v>
      </c>
      <c r="BK1339" t="s">
        <v>4635</v>
      </c>
      <c r="BL1339" t="s">
        <v>6139</v>
      </c>
      <c r="BM1339" t="s">
        <v>6137</v>
      </c>
      <c r="BN1339" t="s">
        <v>76</v>
      </c>
      <c r="BO1339" t="s">
        <v>4950</v>
      </c>
      <c r="BP1339" s="440" t="str">
        <f t="shared" si="20"/>
        <v>WA.2378.EBA.994.001.AB.511121</v>
      </c>
    </row>
    <row r="1340" spans="1:68">
      <c r="A1340" t="s">
        <v>5010</v>
      </c>
      <c r="B1340" t="s">
        <v>4936</v>
      </c>
      <c r="C1340" t="s">
        <v>4937</v>
      </c>
      <c r="D1340" t="s">
        <v>3795</v>
      </c>
      <c r="E1340" t="s">
        <v>197</v>
      </c>
      <c r="F1340" t="s">
        <v>3812</v>
      </c>
      <c r="G1340" t="s">
        <v>820</v>
      </c>
      <c r="H1340" t="s">
        <v>4938</v>
      </c>
      <c r="I1340">
        <v>9</v>
      </c>
      <c r="J1340" t="s">
        <v>5716</v>
      </c>
      <c r="K1340">
        <v>1</v>
      </c>
      <c r="L1340" t="s">
        <v>501</v>
      </c>
      <c r="M1340" t="s">
        <v>551</v>
      </c>
      <c r="N1340" t="s">
        <v>6132</v>
      </c>
      <c r="O1340" t="s">
        <v>538</v>
      </c>
      <c r="P1340" t="s">
        <v>8</v>
      </c>
      <c r="Q1340" t="s">
        <v>4570</v>
      </c>
      <c r="R1340" t="s">
        <v>4940</v>
      </c>
      <c r="S1340" t="s">
        <v>195</v>
      </c>
      <c r="T1340" t="s">
        <v>4570</v>
      </c>
      <c r="U1340" t="s">
        <v>4570</v>
      </c>
      <c r="V1340" t="s">
        <v>4496</v>
      </c>
      <c r="W1340" t="s">
        <v>4570</v>
      </c>
      <c r="X1340" t="s">
        <v>6140</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5417</v>
      </c>
      <c r="AN1340">
        <v>3744000</v>
      </c>
      <c r="AO1340" t="s">
        <v>5011</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6134</v>
      </c>
      <c r="BG1340" t="s">
        <v>6135</v>
      </c>
      <c r="BH1340" t="s">
        <v>4947</v>
      </c>
      <c r="BK1340" t="s">
        <v>4636</v>
      </c>
      <c r="BL1340" t="s">
        <v>6141</v>
      </c>
      <c r="BM1340" t="s">
        <v>6137</v>
      </c>
      <c r="BN1340" t="s">
        <v>76</v>
      </c>
      <c r="BO1340" t="s">
        <v>4950</v>
      </c>
      <c r="BP1340" s="440" t="str">
        <f t="shared" si="20"/>
        <v>WA.2378.EBA.994.001.AB.511122</v>
      </c>
    </row>
    <row r="1341" spans="1:68">
      <c r="A1341" t="s">
        <v>5010</v>
      </c>
      <c r="B1341" t="s">
        <v>4936</v>
      </c>
      <c r="C1341" t="s">
        <v>4937</v>
      </c>
      <c r="D1341" t="s">
        <v>3795</v>
      </c>
      <c r="E1341" t="s">
        <v>197</v>
      </c>
      <c r="F1341" t="s">
        <v>3812</v>
      </c>
      <c r="G1341" t="s">
        <v>820</v>
      </c>
      <c r="H1341" t="s">
        <v>4938</v>
      </c>
      <c r="I1341">
        <v>9</v>
      </c>
      <c r="J1341" t="s">
        <v>5716</v>
      </c>
      <c r="K1341">
        <v>1</v>
      </c>
      <c r="L1341" t="s">
        <v>501</v>
      </c>
      <c r="M1341" t="s">
        <v>551</v>
      </c>
      <c r="N1341" t="s">
        <v>6132</v>
      </c>
      <c r="O1341" t="s">
        <v>545</v>
      </c>
      <c r="P1341" t="s">
        <v>8</v>
      </c>
      <c r="Q1341" t="s">
        <v>4570</v>
      </c>
      <c r="R1341" t="s">
        <v>4940</v>
      </c>
      <c r="S1341" t="s">
        <v>195</v>
      </c>
      <c r="T1341" t="s">
        <v>4570</v>
      </c>
      <c r="U1341" t="s">
        <v>4570</v>
      </c>
      <c r="V1341" t="s">
        <v>4496</v>
      </c>
      <c r="W1341" t="s">
        <v>4570</v>
      </c>
      <c r="X1341" t="s">
        <v>6142</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5417</v>
      </c>
      <c r="AN1341">
        <v>266472000</v>
      </c>
      <c r="AO1341" t="s">
        <v>5011</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6134</v>
      </c>
      <c r="BG1341" t="s">
        <v>6135</v>
      </c>
      <c r="BH1341" t="s">
        <v>4947</v>
      </c>
      <c r="BK1341" t="s">
        <v>4643</v>
      </c>
      <c r="BL1341" t="s">
        <v>6143</v>
      </c>
      <c r="BM1341" t="s">
        <v>6137</v>
      </c>
      <c r="BN1341" t="s">
        <v>76</v>
      </c>
      <c r="BO1341" t="s">
        <v>4950</v>
      </c>
      <c r="BP1341" s="440" t="str">
        <f t="shared" si="20"/>
        <v>WA.2378.EBA.994.001.AB.512411</v>
      </c>
    </row>
    <row r="1342" spans="1:68">
      <c r="A1342" t="s">
        <v>5010</v>
      </c>
      <c r="B1342" t="s">
        <v>4936</v>
      </c>
      <c r="C1342" t="s">
        <v>4937</v>
      </c>
      <c r="D1342" t="s">
        <v>3795</v>
      </c>
      <c r="E1342" t="s">
        <v>197</v>
      </c>
      <c r="F1342" t="s">
        <v>3812</v>
      </c>
      <c r="G1342" t="s">
        <v>820</v>
      </c>
      <c r="H1342" t="s">
        <v>4938</v>
      </c>
      <c r="I1342">
        <v>9</v>
      </c>
      <c r="J1342" t="s">
        <v>5716</v>
      </c>
      <c r="K1342">
        <v>1</v>
      </c>
      <c r="L1342" t="s">
        <v>501</v>
      </c>
      <c r="M1342" t="s">
        <v>2095</v>
      </c>
      <c r="N1342" t="s">
        <v>6144</v>
      </c>
      <c r="O1342" t="s">
        <v>545</v>
      </c>
      <c r="P1342" t="s">
        <v>8</v>
      </c>
      <c r="Q1342" t="s">
        <v>4570</v>
      </c>
      <c r="R1342" t="s">
        <v>4940</v>
      </c>
      <c r="S1342" t="s">
        <v>195</v>
      </c>
      <c r="T1342" t="s">
        <v>4570</v>
      </c>
      <c r="U1342" t="s">
        <v>4570</v>
      </c>
      <c r="V1342" t="s">
        <v>4496</v>
      </c>
      <c r="W1342" t="s">
        <v>4570</v>
      </c>
      <c r="X1342" t="s">
        <v>6145</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5417</v>
      </c>
      <c r="AN1342">
        <v>283477000</v>
      </c>
      <c r="AO1342" t="s">
        <v>5011</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6134</v>
      </c>
      <c r="BG1342" t="s">
        <v>6146</v>
      </c>
      <c r="BH1342" t="s">
        <v>4947</v>
      </c>
      <c r="BK1342" t="s">
        <v>4643</v>
      </c>
      <c r="BL1342" t="s">
        <v>6147</v>
      </c>
      <c r="BM1342" t="s">
        <v>6137</v>
      </c>
      <c r="BN1342" t="s">
        <v>76</v>
      </c>
      <c r="BO1342" t="s">
        <v>4950</v>
      </c>
      <c r="BP1342" s="440" t="str">
        <f t="shared" si="20"/>
        <v>WA.2378.EBA.994.001.DB.512411</v>
      </c>
    </row>
    <row r="1343" spans="1:68">
      <c r="A1343" t="s">
        <v>5010</v>
      </c>
      <c r="B1343" t="s">
        <v>4936</v>
      </c>
      <c r="C1343" t="s">
        <v>4937</v>
      </c>
      <c r="D1343" t="s">
        <v>3795</v>
      </c>
      <c r="E1343" t="s">
        <v>197</v>
      </c>
      <c r="F1343" t="s">
        <v>3812</v>
      </c>
      <c r="G1343" t="s">
        <v>820</v>
      </c>
      <c r="H1343" t="s">
        <v>4938</v>
      </c>
      <c r="I1343">
        <v>9</v>
      </c>
      <c r="J1343" t="s">
        <v>5716</v>
      </c>
      <c r="K1343">
        <v>1</v>
      </c>
      <c r="L1343" t="s">
        <v>501</v>
      </c>
      <c r="M1343" t="s">
        <v>2187</v>
      </c>
      <c r="N1343" t="s">
        <v>3604</v>
      </c>
      <c r="O1343" t="s">
        <v>545</v>
      </c>
      <c r="P1343" t="s">
        <v>8</v>
      </c>
      <c r="Q1343" t="s">
        <v>4570</v>
      </c>
      <c r="R1343" t="s">
        <v>4940</v>
      </c>
      <c r="S1343" t="s">
        <v>195</v>
      </c>
      <c r="T1343" t="s">
        <v>4570</v>
      </c>
      <c r="U1343" t="s">
        <v>4570</v>
      </c>
      <c r="V1343" t="s">
        <v>4496</v>
      </c>
      <c r="W1343" t="s">
        <v>4570</v>
      </c>
      <c r="X1343" t="s">
        <v>6148</v>
      </c>
      <c r="Y1343" t="s">
        <v>6149</v>
      </c>
      <c r="Z1343" t="s">
        <v>8</v>
      </c>
      <c r="AA1343">
        <v>0</v>
      </c>
      <c r="AB1343" t="s">
        <v>195</v>
      </c>
      <c r="AC1343">
        <v>0</v>
      </c>
      <c r="AD1343" t="s">
        <v>195</v>
      </c>
      <c r="AE1343">
        <v>0</v>
      </c>
      <c r="AF1343" t="s">
        <v>195</v>
      </c>
      <c r="AG1343">
        <v>0</v>
      </c>
      <c r="AH1343" t="s">
        <v>195</v>
      </c>
      <c r="AI1343">
        <v>1</v>
      </c>
      <c r="AJ1343" t="s">
        <v>153</v>
      </c>
      <c r="AK1343">
        <v>323949000</v>
      </c>
      <c r="AL1343">
        <v>323949000</v>
      </c>
      <c r="AM1343" t="s">
        <v>5417</v>
      </c>
      <c r="AN1343">
        <v>323949000</v>
      </c>
      <c r="AO1343" t="s">
        <v>5011</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6134</v>
      </c>
      <c r="BG1343" t="s">
        <v>4680</v>
      </c>
      <c r="BH1343" t="s">
        <v>4947</v>
      </c>
      <c r="BK1343" t="s">
        <v>4643</v>
      </c>
      <c r="BL1343" t="s">
        <v>6150</v>
      </c>
      <c r="BM1343" t="s">
        <v>6137</v>
      </c>
      <c r="BN1343" t="s">
        <v>76</v>
      </c>
      <c r="BO1343" t="s">
        <v>4950</v>
      </c>
      <c r="BP1343" s="440" t="str">
        <f t="shared" si="20"/>
        <v>WA.2378.EBA.994.001.GB.512411</v>
      </c>
    </row>
    <row r="1344" spans="1:68">
      <c r="A1344" t="s">
        <v>5010</v>
      </c>
      <c r="B1344" t="s">
        <v>4936</v>
      </c>
      <c r="C1344" t="s">
        <v>4937</v>
      </c>
      <c r="D1344" t="s">
        <v>3795</v>
      </c>
      <c r="E1344" t="s">
        <v>197</v>
      </c>
      <c r="F1344" t="s">
        <v>3812</v>
      </c>
      <c r="G1344" t="s">
        <v>820</v>
      </c>
      <c r="H1344" t="s">
        <v>4938</v>
      </c>
      <c r="I1344">
        <v>9</v>
      </c>
      <c r="J1344" t="s">
        <v>5716</v>
      </c>
      <c r="K1344">
        <v>1</v>
      </c>
      <c r="L1344" t="s">
        <v>546</v>
      </c>
      <c r="M1344" t="s">
        <v>3649</v>
      </c>
      <c r="N1344" t="s">
        <v>3650</v>
      </c>
      <c r="O1344" t="s">
        <v>548</v>
      </c>
      <c r="P1344" t="s">
        <v>8</v>
      </c>
      <c r="Q1344" t="s">
        <v>4570</v>
      </c>
      <c r="R1344" t="s">
        <v>4940</v>
      </c>
      <c r="S1344" t="s">
        <v>195</v>
      </c>
      <c r="T1344" t="s">
        <v>4570</v>
      </c>
      <c r="U1344" t="s">
        <v>4570</v>
      </c>
      <c r="V1344" t="s">
        <v>4496</v>
      </c>
      <c r="W1344" t="s">
        <v>4570</v>
      </c>
      <c r="X1344" t="s">
        <v>6151</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5417</v>
      </c>
      <c r="AN1344">
        <v>3000000</v>
      </c>
      <c r="AO1344" t="s">
        <v>5011</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6152</v>
      </c>
      <c r="BM1344" t="s">
        <v>4949</v>
      </c>
      <c r="BN1344" t="s">
        <v>6153</v>
      </c>
      <c r="BO1344" t="s">
        <v>4950</v>
      </c>
      <c r="BP1344" s="440" t="str">
        <f t="shared" si="20"/>
        <v>WA.2378.EBA.994.002.GE.521111</v>
      </c>
    </row>
    <row r="1345" spans="1:68">
      <c r="A1345" t="s">
        <v>5010</v>
      </c>
      <c r="B1345" t="s">
        <v>4936</v>
      </c>
      <c r="C1345" t="s">
        <v>4937</v>
      </c>
      <c r="D1345" t="s">
        <v>3795</v>
      </c>
      <c r="E1345" t="s">
        <v>197</v>
      </c>
      <c r="F1345" t="s">
        <v>3812</v>
      </c>
      <c r="G1345" t="s">
        <v>820</v>
      </c>
      <c r="H1345" t="s">
        <v>4938</v>
      </c>
      <c r="I1345">
        <v>9</v>
      </c>
      <c r="J1345" t="s">
        <v>5716</v>
      </c>
      <c r="K1345">
        <v>1</v>
      </c>
      <c r="L1345" t="s">
        <v>546</v>
      </c>
      <c r="M1345" t="s">
        <v>3649</v>
      </c>
      <c r="N1345" t="s">
        <v>3650</v>
      </c>
      <c r="O1345" t="s">
        <v>548</v>
      </c>
      <c r="P1345" t="s">
        <v>8</v>
      </c>
      <c r="Q1345" t="s">
        <v>4570</v>
      </c>
      <c r="R1345" t="s">
        <v>4940</v>
      </c>
      <c r="S1345" t="s">
        <v>195</v>
      </c>
      <c r="T1345" t="s">
        <v>4570</v>
      </c>
      <c r="U1345" t="s">
        <v>4570</v>
      </c>
      <c r="V1345" t="s">
        <v>4951</v>
      </c>
      <c r="W1345" t="s">
        <v>4496</v>
      </c>
      <c r="X1345" t="s">
        <v>6154</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5417</v>
      </c>
      <c r="AN1345">
        <v>24000000</v>
      </c>
      <c r="AO1345" t="s">
        <v>5011</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6155</v>
      </c>
      <c r="BM1345" t="s">
        <v>4949</v>
      </c>
      <c r="BN1345" t="s">
        <v>6153</v>
      </c>
      <c r="BO1345" t="s">
        <v>4950</v>
      </c>
      <c r="BP1345" s="440" t="str">
        <f t="shared" si="20"/>
        <v>WA.2378.EBA.994.002.GE.521111</v>
      </c>
    </row>
    <row r="1346" spans="1:68">
      <c r="A1346" t="s">
        <v>5010</v>
      </c>
      <c r="B1346" t="s">
        <v>4936</v>
      </c>
      <c r="C1346" t="s">
        <v>4937</v>
      </c>
      <c r="D1346" t="s">
        <v>3795</v>
      </c>
      <c r="E1346" t="s">
        <v>197</v>
      </c>
      <c r="F1346" t="s">
        <v>3812</v>
      </c>
      <c r="G1346" t="s">
        <v>820</v>
      </c>
      <c r="H1346" t="s">
        <v>4938</v>
      </c>
      <c r="I1346">
        <v>9</v>
      </c>
      <c r="J1346" t="s">
        <v>5716</v>
      </c>
      <c r="K1346">
        <v>1</v>
      </c>
      <c r="L1346" t="s">
        <v>546</v>
      </c>
      <c r="M1346" t="s">
        <v>3649</v>
      </c>
      <c r="N1346" t="s">
        <v>3650</v>
      </c>
      <c r="O1346" t="s">
        <v>548</v>
      </c>
      <c r="P1346" t="s">
        <v>8</v>
      </c>
      <c r="Q1346" t="s">
        <v>4570</v>
      </c>
      <c r="R1346" t="s">
        <v>4940</v>
      </c>
      <c r="S1346" t="s">
        <v>195</v>
      </c>
      <c r="T1346" t="s">
        <v>4570</v>
      </c>
      <c r="U1346" t="s">
        <v>4570</v>
      </c>
      <c r="V1346" t="s">
        <v>5001</v>
      </c>
      <c r="W1346" t="s">
        <v>4951</v>
      </c>
      <c r="X1346" t="s">
        <v>6156</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5417</v>
      </c>
      <c r="AN1346">
        <v>6000000</v>
      </c>
      <c r="AO1346" t="s">
        <v>5011</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6157</v>
      </c>
      <c r="BM1346" t="s">
        <v>4949</v>
      </c>
      <c r="BN1346" t="s">
        <v>6153</v>
      </c>
      <c r="BO1346" t="s">
        <v>4950</v>
      </c>
      <c r="BP1346" s="440" t="str">
        <f t="shared" ref="BP1346:BP1409" si="21">_xlfn.TEXTJOIN(".",TRUE,D1346,E1346,F1346,J1346,L1346,M1346,O1346)</f>
        <v>WA.2378.EBA.994.002.GE.521111</v>
      </c>
    </row>
    <row r="1347" spans="1:68">
      <c r="A1347" t="s">
        <v>5010</v>
      </c>
      <c r="B1347" t="s">
        <v>4936</v>
      </c>
      <c r="C1347" t="s">
        <v>4937</v>
      </c>
      <c r="D1347" t="s">
        <v>3795</v>
      </c>
      <c r="E1347" t="s">
        <v>197</v>
      </c>
      <c r="F1347" t="s">
        <v>3812</v>
      </c>
      <c r="G1347" t="s">
        <v>820</v>
      </c>
      <c r="H1347" t="s">
        <v>4938</v>
      </c>
      <c r="I1347">
        <v>9</v>
      </c>
      <c r="J1347" t="s">
        <v>5716</v>
      </c>
      <c r="K1347">
        <v>1</v>
      </c>
      <c r="L1347" t="s">
        <v>546</v>
      </c>
      <c r="M1347" t="s">
        <v>3649</v>
      </c>
      <c r="N1347" t="s">
        <v>3650</v>
      </c>
      <c r="O1347" t="s">
        <v>548</v>
      </c>
      <c r="P1347" t="s">
        <v>8</v>
      </c>
      <c r="Q1347" t="s">
        <v>4570</v>
      </c>
      <c r="R1347" t="s">
        <v>4940</v>
      </c>
      <c r="S1347" t="s">
        <v>195</v>
      </c>
      <c r="T1347" t="s">
        <v>4570</v>
      </c>
      <c r="U1347" t="s">
        <v>4570</v>
      </c>
      <c r="V1347" t="s">
        <v>5092</v>
      </c>
      <c r="W1347" t="s">
        <v>5001</v>
      </c>
      <c r="X1347" t="s">
        <v>6158</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5417</v>
      </c>
      <c r="AN1347">
        <v>12000000</v>
      </c>
      <c r="AO1347" t="s">
        <v>5011</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6159</v>
      </c>
      <c r="BM1347" t="s">
        <v>4949</v>
      </c>
      <c r="BN1347" t="s">
        <v>6153</v>
      </c>
      <c r="BO1347" t="s">
        <v>4950</v>
      </c>
      <c r="BP1347" s="440" t="str">
        <f t="shared" si="21"/>
        <v>WA.2378.EBA.994.002.GE.521111</v>
      </c>
    </row>
    <row r="1348" spans="1:68">
      <c r="A1348" t="s">
        <v>5010</v>
      </c>
      <c r="B1348" t="s">
        <v>4936</v>
      </c>
      <c r="C1348" t="s">
        <v>4937</v>
      </c>
      <c r="D1348" t="s">
        <v>3795</v>
      </c>
      <c r="E1348" t="s">
        <v>197</v>
      </c>
      <c r="F1348" t="s">
        <v>3812</v>
      </c>
      <c r="G1348" t="s">
        <v>820</v>
      </c>
      <c r="H1348" t="s">
        <v>4938</v>
      </c>
      <c r="I1348">
        <v>9</v>
      </c>
      <c r="J1348" t="s">
        <v>5716</v>
      </c>
      <c r="K1348">
        <v>1</v>
      </c>
      <c r="L1348" t="s">
        <v>546</v>
      </c>
      <c r="M1348" t="s">
        <v>3649</v>
      </c>
      <c r="N1348" t="s">
        <v>3650</v>
      </c>
      <c r="O1348" t="s">
        <v>556</v>
      </c>
      <c r="P1348" t="s">
        <v>8</v>
      </c>
      <c r="Q1348" t="s">
        <v>4570</v>
      </c>
      <c r="R1348" t="s">
        <v>4940</v>
      </c>
      <c r="S1348" t="s">
        <v>195</v>
      </c>
      <c r="T1348" t="s">
        <v>4570</v>
      </c>
      <c r="U1348" t="s">
        <v>4570</v>
      </c>
      <c r="V1348" t="s">
        <v>4496</v>
      </c>
      <c r="W1348" t="s">
        <v>4570</v>
      </c>
      <c r="X1348" t="s">
        <v>6160</v>
      </c>
      <c r="Y1348" t="s">
        <v>4525</v>
      </c>
      <c r="Z1348" t="s">
        <v>8</v>
      </c>
      <c r="AA1348">
        <v>0</v>
      </c>
      <c r="AB1348" t="s">
        <v>195</v>
      </c>
      <c r="AC1348">
        <v>0</v>
      </c>
      <c r="AD1348" t="s">
        <v>195</v>
      </c>
      <c r="AE1348">
        <v>0</v>
      </c>
      <c r="AF1348" t="s">
        <v>195</v>
      </c>
      <c r="AG1348">
        <v>0</v>
      </c>
      <c r="AH1348" t="s">
        <v>195</v>
      </c>
      <c r="AI1348">
        <v>1</v>
      </c>
      <c r="AJ1348" t="s">
        <v>6161</v>
      </c>
      <c r="AK1348">
        <v>7200000</v>
      </c>
      <c r="AL1348">
        <v>7200000</v>
      </c>
      <c r="AM1348" t="s">
        <v>5417</v>
      </c>
      <c r="AN1348">
        <v>7200000</v>
      </c>
      <c r="AO1348" t="s">
        <v>5011</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6162</v>
      </c>
      <c r="BM1348" t="s">
        <v>4949</v>
      </c>
      <c r="BN1348" t="s">
        <v>5740</v>
      </c>
      <c r="BO1348" t="s">
        <v>4950</v>
      </c>
      <c r="BP1348" s="440" t="str">
        <f t="shared" si="21"/>
        <v>WA.2378.EBA.994.002.GE.523121</v>
      </c>
    </row>
    <row r="1349" spans="1:68">
      <c r="A1349" t="s">
        <v>5010</v>
      </c>
      <c r="B1349" t="s">
        <v>4936</v>
      </c>
      <c r="C1349" t="s">
        <v>4937</v>
      </c>
      <c r="D1349" t="s">
        <v>3795</v>
      </c>
      <c r="E1349" t="s">
        <v>197</v>
      </c>
      <c r="F1349" t="s">
        <v>3812</v>
      </c>
      <c r="G1349" t="s">
        <v>820</v>
      </c>
      <c r="H1349" t="s">
        <v>4938</v>
      </c>
      <c r="I1349">
        <v>9</v>
      </c>
      <c r="J1349" t="s">
        <v>5716</v>
      </c>
      <c r="K1349">
        <v>1</v>
      </c>
      <c r="L1349" t="s">
        <v>546</v>
      </c>
      <c r="M1349" t="s">
        <v>3649</v>
      </c>
      <c r="N1349" t="s">
        <v>3650</v>
      </c>
      <c r="O1349" t="s">
        <v>556</v>
      </c>
      <c r="P1349" t="s">
        <v>8</v>
      </c>
      <c r="Q1349" t="s">
        <v>4570</v>
      </c>
      <c r="R1349" t="s">
        <v>4940</v>
      </c>
      <c r="S1349" t="s">
        <v>195</v>
      </c>
      <c r="T1349" t="s">
        <v>4570</v>
      </c>
      <c r="U1349" t="s">
        <v>4570</v>
      </c>
      <c r="V1349" t="s">
        <v>4951</v>
      </c>
      <c r="W1349" t="s">
        <v>4496</v>
      </c>
      <c r="X1349" t="s">
        <v>6163</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5417</v>
      </c>
      <c r="AN1349">
        <v>7300000</v>
      </c>
      <c r="AO1349" t="s">
        <v>5011</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6164</v>
      </c>
      <c r="BM1349" t="s">
        <v>4949</v>
      </c>
      <c r="BN1349" t="s">
        <v>5740</v>
      </c>
      <c r="BO1349" t="s">
        <v>4950</v>
      </c>
      <c r="BP1349" s="440" t="str">
        <f t="shared" si="21"/>
        <v>WA.2378.EBA.994.002.GE.523121</v>
      </c>
    </row>
    <row r="1350" spans="1:68">
      <c r="A1350" t="s">
        <v>5010</v>
      </c>
      <c r="B1350" t="s">
        <v>4936</v>
      </c>
      <c r="C1350" t="s">
        <v>4937</v>
      </c>
      <c r="D1350" t="s">
        <v>3795</v>
      </c>
      <c r="E1350" t="s">
        <v>197</v>
      </c>
      <c r="F1350" t="s">
        <v>3812</v>
      </c>
      <c r="G1350" t="s">
        <v>820</v>
      </c>
      <c r="H1350" t="s">
        <v>4938</v>
      </c>
      <c r="I1350">
        <v>9</v>
      </c>
      <c r="J1350" t="s">
        <v>5716</v>
      </c>
      <c r="K1350">
        <v>1</v>
      </c>
      <c r="L1350" t="s">
        <v>546</v>
      </c>
      <c r="M1350" t="s">
        <v>3649</v>
      </c>
      <c r="N1350" t="s">
        <v>3650</v>
      </c>
      <c r="O1350" t="s">
        <v>556</v>
      </c>
      <c r="P1350" t="s">
        <v>8</v>
      </c>
      <c r="Q1350" t="s">
        <v>4570</v>
      </c>
      <c r="R1350" t="s">
        <v>4940</v>
      </c>
      <c r="S1350" t="s">
        <v>195</v>
      </c>
      <c r="T1350" t="s">
        <v>4570</v>
      </c>
      <c r="U1350" t="s">
        <v>4570</v>
      </c>
      <c r="V1350" t="s">
        <v>5001</v>
      </c>
      <c r="W1350" t="s">
        <v>4951</v>
      </c>
      <c r="X1350" t="s">
        <v>6165</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5417</v>
      </c>
      <c r="AN1350">
        <v>7300000</v>
      </c>
      <c r="AO1350" t="s">
        <v>5011</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6166</v>
      </c>
      <c r="BM1350" t="s">
        <v>4949</v>
      </c>
      <c r="BN1350" t="s">
        <v>5740</v>
      </c>
      <c r="BO1350" t="s">
        <v>4950</v>
      </c>
      <c r="BP1350" s="440" t="str">
        <f t="shared" si="21"/>
        <v>WA.2378.EBA.994.002.GE.523121</v>
      </c>
    </row>
    <row r="1351" spans="1:68">
      <c r="A1351" t="s">
        <v>5010</v>
      </c>
      <c r="B1351" t="s">
        <v>4936</v>
      </c>
      <c r="C1351" t="s">
        <v>4937</v>
      </c>
      <c r="D1351" t="s">
        <v>3795</v>
      </c>
      <c r="E1351" t="s">
        <v>197</v>
      </c>
      <c r="F1351" t="s">
        <v>3812</v>
      </c>
      <c r="G1351" t="s">
        <v>820</v>
      </c>
      <c r="H1351" t="s">
        <v>4938</v>
      </c>
      <c r="I1351">
        <v>9</v>
      </c>
      <c r="J1351" t="s">
        <v>5716</v>
      </c>
      <c r="K1351">
        <v>1</v>
      </c>
      <c r="L1351" t="s">
        <v>546</v>
      </c>
      <c r="M1351" t="s">
        <v>3649</v>
      </c>
      <c r="N1351" t="s">
        <v>3650</v>
      </c>
      <c r="O1351" t="s">
        <v>556</v>
      </c>
      <c r="P1351" t="s">
        <v>8</v>
      </c>
      <c r="Q1351" t="s">
        <v>4570</v>
      </c>
      <c r="R1351" t="s">
        <v>4940</v>
      </c>
      <c r="S1351" t="s">
        <v>195</v>
      </c>
      <c r="T1351" t="s">
        <v>4570</v>
      </c>
      <c r="U1351" t="s">
        <v>4570</v>
      </c>
      <c r="V1351" t="s">
        <v>5092</v>
      </c>
      <c r="W1351" t="s">
        <v>5001</v>
      </c>
      <c r="X1351" t="s">
        <v>6167</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5417</v>
      </c>
      <c r="AN1351">
        <v>6900000</v>
      </c>
      <c r="AO1351" t="s">
        <v>5011</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6168</v>
      </c>
      <c r="BM1351" t="s">
        <v>4949</v>
      </c>
      <c r="BN1351" t="s">
        <v>5740</v>
      </c>
      <c r="BO1351" t="s">
        <v>4950</v>
      </c>
      <c r="BP1351" s="440" t="str">
        <f t="shared" si="21"/>
        <v>WA.2378.EBA.994.002.GE.523121</v>
      </c>
    </row>
    <row r="1352" spans="1:68">
      <c r="A1352" t="s">
        <v>5010</v>
      </c>
      <c r="B1352" t="s">
        <v>4936</v>
      </c>
      <c r="C1352" t="s">
        <v>4937</v>
      </c>
      <c r="D1352" t="s">
        <v>3795</v>
      </c>
      <c r="E1352" t="s">
        <v>197</v>
      </c>
      <c r="F1352" t="s">
        <v>3812</v>
      </c>
      <c r="G1352" t="s">
        <v>820</v>
      </c>
      <c r="H1352" t="s">
        <v>4938</v>
      </c>
      <c r="I1352">
        <v>9</v>
      </c>
      <c r="J1352" t="s">
        <v>5716</v>
      </c>
      <c r="K1352">
        <v>1</v>
      </c>
      <c r="L1352" t="s">
        <v>546</v>
      </c>
      <c r="M1352" t="s">
        <v>3649</v>
      </c>
      <c r="N1352" t="s">
        <v>3650</v>
      </c>
      <c r="O1352" t="s">
        <v>556</v>
      </c>
      <c r="P1352" t="s">
        <v>8</v>
      </c>
      <c r="Q1352" t="s">
        <v>4570</v>
      </c>
      <c r="R1352" t="s">
        <v>4940</v>
      </c>
      <c r="S1352" t="s">
        <v>195</v>
      </c>
      <c r="T1352" t="s">
        <v>4570</v>
      </c>
      <c r="U1352" t="s">
        <v>4570</v>
      </c>
      <c r="V1352" t="s">
        <v>5096</v>
      </c>
      <c r="W1352" t="s">
        <v>5092</v>
      </c>
      <c r="X1352" t="s">
        <v>6169</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5417</v>
      </c>
      <c r="AN1352">
        <v>300000</v>
      </c>
      <c r="AO1352" t="s">
        <v>5011</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6170</v>
      </c>
      <c r="BM1352" t="s">
        <v>4949</v>
      </c>
      <c r="BN1352" t="s">
        <v>5740</v>
      </c>
      <c r="BO1352" t="s">
        <v>4950</v>
      </c>
      <c r="BP1352" s="440" t="str">
        <f t="shared" si="21"/>
        <v>WA.2378.EBA.994.002.GE.523121</v>
      </c>
    </row>
    <row r="1353" spans="1:68">
      <c r="A1353" t="s">
        <v>4935</v>
      </c>
      <c r="B1353" t="s">
        <v>4936</v>
      </c>
      <c r="C1353" t="s">
        <v>4937</v>
      </c>
      <c r="D1353" t="s">
        <v>3795</v>
      </c>
      <c r="E1353" t="s">
        <v>197</v>
      </c>
      <c r="F1353" t="s">
        <v>3842</v>
      </c>
      <c r="G1353" t="s">
        <v>2445</v>
      </c>
      <c r="H1353" t="s">
        <v>4938</v>
      </c>
      <c r="I1353">
        <v>5</v>
      </c>
      <c r="J1353" t="s">
        <v>5031</v>
      </c>
      <c r="K1353">
        <v>1</v>
      </c>
      <c r="L1353" t="s">
        <v>812</v>
      </c>
      <c r="M1353" t="s">
        <v>8</v>
      </c>
      <c r="N1353" t="s">
        <v>129</v>
      </c>
      <c r="O1353" t="s">
        <v>503</v>
      </c>
      <c r="P1353" t="s">
        <v>8</v>
      </c>
      <c r="Q1353" t="s">
        <v>4570</v>
      </c>
      <c r="R1353" t="s">
        <v>4940</v>
      </c>
      <c r="S1353" t="s">
        <v>195</v>
      </c>
      <c r="T1353" t="s">
        <v>4570</v>
      </c>
      <c r="U1353" t="s">
        <v>4570</v>
      </c>
      <c r="V1353" t="s">
        <v>4496</v>
      </c>
      <c r="W1353" t="s">
        <v>4570</v>
      </c>
      <c r="X1353" t="s">
        <v>6595</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4943</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5068</v>
      </c>
      <c r="BM1353" t="s">
        <v>4949</v>
      </c>
      <c r="BN1353" t="s">
        <v>7</v>
      </c>
      <c r="BO1353" t="s">
        <v>4950</v>
      </c>
      <c r="BP1353" s="440" t="str">
        <f t="shared" si="21"/>
        <v>WA.2378.EBD.952.301.A.521211</v>
      </c>
    </row>
    <row r="1354" spans="1:68">
      <c r="A1354" t="s">
        <v>4935</v>
      </c>
      <c r="B1354" t="s">
        <v>4936</v>
      </c>
      <c r="C1354" t="s">
        <v>4937</v>
      </c>
      <c r="D1354" t="s">
        <v>3795</v>
      </c>
      <c r="E1354" t="s">
        <v>197</v>
      </c>
      <c r="F1354" t="s">
        <v>3842</v>
      </c>
      <c r="G1354" t="s">
        <v>2445</v>
      </c>
      <c r="H1354" t="s">
        <v>4938</v>
      </c>
      <c r="I1354">
        <v>5</v>
      </c>
      <c r="J1354" t="s">
        <v>5031</v>
      </c>
      <c r="K1354">
        <v>1</v>
      </c>
      <c r="L1354" t="s">
        <v>812</v>
      </c>
      <c r="M1354" t="s">
        <v>508</v>
      </c>
      <c r="N1354" t="s">
        <v>130</v>
      </c>
      <c r="O1354" t="s">
        <v>503</v>
      </c>
      <c r="P1354" t="s">
        <v>8</v>
      </c>
      <c r="Q1354" t="s">
        <v>4570</v>
      </c>
      <c r="R1354" t="s">
        <v>4940</v>
      </c>
      <c r="S1354" t="s">
        <v>195</v>
      </c>
      <c r="T1354" t="s">
        <v>4570</v>
      </c>
      <c r="U1354" t="s">
        <v>4570</v>
      </c>
      <c r="V1354" t="s">
        <v>4496</v>
      </c>
      <c r="W1354" t="s">
        <v>4570</v>
      </c>
      <c r="X1354" t="s">
        <v>6596</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4943</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5068</v>
      </c>
      <c r="BM1354" t="s">
        <v>4949</v>
      </c>
      <c r="BN1354" t="s">
        <v>7</v>
      </c>
      <c r="BO1354" t="s">
        <v>4950</v>
      </c>
      <c r="BP1354" s="440" t="str">
        <f t="shared" si="21"/>
        <v>WA.2378.EBD.952.301.B.521211</v>
      </c>
    </row>
    <row r="1355" spans="1:68">
      <c r="A1355" t="s">
        <v>4935</v>
      </c>
      <c r="B1355" t="s">
        <v>4936</v>
      </c>
      <c r="C1355" t="s">
        <v>4937</v>
      </c>
      <c r="D1355" t="s">
        <v>3795</v>
      </c>
      <c r="E1355" t="s">
        <v>197</v>
      </c>
      <c r="F1355" t="s">
        <v>3842</v>
      </c>
      <c r="G1355" t="s">
        <v>2445</v>
      </c>
      <c r="H1355" t="s">
        <v>4938</v>
      </c>
      <c r="I1355">
        <v>5</v>
      </c>
      <c r="J1355" t="s">
        <v>5031</v>
      </c>
      <c r="K1355">
        <v>1</v>
      </c>
      <c r="L1355" t="s">
        <v>812</v>
      </c>
      <c r="M1355" t="s">
        <v>509</v>
      </c>
      <c r="N1355" t="s">
        <v>131</v>
      </c>
      <c r="O1355" t="s">
        <v>503</v>
      </c>
      <c r="P1355" t="s">
        <v>8</v>
      </c>
      <c r="Q1355" t="s">
        <v>4570</v>
      </c>
      <c r="R1355" t="s">
        <v>4940</v>
      </c>
      <c r="S1355" t="s">
        <v>195</v>
      </c>
      <c r="T1355" t="s">
        <v>4570</v>
      </c>
      <c r="U1355" t="s">
        <v>4570</v>
      </c>
      <c r="V1355" t="s">
        <v>4496</v>
      </c>
      <c r="W1355" t="s">
        <v>4570</v>
      </c>
      <c r="X1355" t="s">
        <v>6597</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4943</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5068</v>
      </c>
      <c r="BM1355" t="s">
        <v>4949</v>
      </c>
      <c r="BN1355" t="s">
        <v>7</v>
      </c>
      <c r="BO1355" t="s">
        <v>4950</v>
      </c>
      <c r="BP1355" s="440" t="str">
        <f t="shared" si="21"/>
        <v>WA.2378.EBD.952.301.C.521211</v>
      </c>
    </row>
    <row r="1356" spans="1:68">
      <c r="A1356" t="s">
        <v>4935</v>
      </c>
      <c r="B1356" t="s">
        <v>4936</v>
      </c>
      <c r="C1356" t="s">
        <v>4937</v>
      </c>
      <c r="D1356" t="s">
        <v>3795</v>
      </c>
      <c r="E1356" t="s">
        <v>197</v>
      </c>
      <c r="F1356" t="s">
        <v>3842</v>
      </c>
      <c r="G1356" t="s">
        <v>2445</v>
      </c>
      <c r="H1356" t="s">
        <v>4938</v>
      </c>
      <c r="I1356">
        <v>5</v>
      </c>
      <c r="J1356" t="s">
        <v>5031</v>
      </c>
      <c r="K1356">
        <v>1</v>
      </c>
      <c r="L1356" t="s">
        <v>812</v>
      </c>
      <c r="M1356" t="s">
        <v>509</v>
      </c>
      <c r="N1356" t="s">
        <v>131</v>
      </c>
      <c r="O1356" t="s">
        <v>503</v>
      </c>
      <c r="P1356" t="s">
        <v>8</v>
      </c>
      <c r="Q1356" t="s">
        <v>4570</v>
      </c>
      <c r="R1356" t="s">
        <v>4940</v>
      </c>
      <c r="S1356" t="s">
        <v>195</v>
      </c>
      <c r="T1356" t="s">
        <v>4570</v>
      </c>
      <c r="U1356" t="s">
        <v>4570</v>
      </c>
      <c r="V1356" t="s">
        <v>4951</v>
      </c>
      <c r="W1356" t="s">
        <v>4496</v>
      </c>
      <c r="X1356" t="s">
        <v>6598</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4943</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5926</v>
      </c>
      <c r="BM1356" t="s">
        <v>4949</v>
      </c>
      <c r="BN1356" t="s">
        <v>7</v>
      </c>
      <c r="BO1356" t="s">
        <v>4950</v>
      </c>
      <c r="BP1356" s="440" t="str">
        <f t="shared" si="21"/>
        <v>WA.2378.EBD.952.301.C.521211</v>
      </c>
    </row>
    <row r="1357" spans="1:68">
      <c r="A1357" t="s">
        <v>4935</v>
      </c>
      <c r="B1357" t="s">
        <v>4936</v>
      </c>
      <c r="C1357" t="s">
        <v>4937</v>
      </c>
      <c r="D1357" t="s">
        <v>3795</v>
      </c>
      <c r="E1357" t="s">
        <v>197</v>
      </c>
      <c r="F1357" t="s">
        <v>3842</v>
      </c>
      <c r="G1357" t="s">
        <v>2445</v>
      </c>
      <c r="H1357" t="s">
        <v>4938</v>
      </c>
      <c r="I1357">
        <v>5</v>
      </c>
      <c r="J1357" t="s">
        <v>5054</v>
      </c>
      <c r="K1357">
        <v>2</v>
      </c>
      <c r="L1357" t="s">
        <v>812</v>
      </c>
      <c r="M1357" t="s">
        <v>8</v>
      </c>
      <c r="N1357" t="s">
        <v>174</v>
      </c>
      <c r="O1357" t="s">
        <v>503</v>
      </c>
      <c r="P1357" t="s">
        <v>8</v>
      </c>
      <c r="Q1357" t="s">
        <v>4570</v>
      </c>
      <c r="R1357" t="s">
        <v>4940</v>
      </c>
      <c r="S1357" t="s">
        <v>195</v>
      </c>
      <c r="T1357" t="s">
        <v>4570</v>
      </c>
      <c r="U1357" t="s">
        <v>4570</v>
      </c>
      <c r="V1357" t="s">
        <v>4496</v>
      </c>
      <c r="W1357" t="s">
        <v>4570</v>
      </c>
      <c r="X1357" t="s">
        <v>6599</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4943</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5068</v>
      </c>
      <c r="BM1357" t="s">
        <v>4949</v>
      </c>
      <c r="BN1357" t="s">
        <v>7</v>
      </c>
      <c r="BO1357" t="s">
        <v>4950</v>
      </c>
      <c r="BP1357" s="440" t="str">
        <f t="shared" si="21"/>
        <v>WA.2378.EBD.953.301.A.521211</v>
      </c>
    </row>
    <row r="1358" spans="1:68">
      <c r="A1358" t="s">
        <v>4935</v>
      </c>
      <c r="B1358" t="s">
        <v>4936</v>
      </c>
      <c r="C1358" t="s">
        <v>4937</v>
      </c>
      <c r="D1358" t="s">
        <v>3795</v>
      </c>
      <c r="E1358" t="s">
        <v>197</v>
      </c>
      <c r="F1358" t="s">
        <v>3842</v>
      </c>
      <c r="G1358" t="s">
        <v>2445</v>
      </c>
      <c r="H1358" t="s">
        <v>4938</v>
      </c>
      <c r="I1358">
        <v>5</v>
      </c>
      <c r="J1358" t="s">
        <v>5054</v>
      </c>
      <c r="K1358">
        <v>2</v>
      </c>
      <c r="L1358" t="s">
        <v>812</v>
      </c>
      <c r="M1358" t="s">
        <v>8</v>
      </c>
      <c r="N1358" t="s">
        <v>174</v>
      </c>
      <c r="O1358" t="s">
        <v>503</v>
      </c>
      <c r="P1358" t="s">
        <v>8</v>
      </c>
      <c r="Q1358" t="s">
        <v>4570</v>
      </c>
      <c r="R1358" t="s">
        <v>4940</v>
      </c>
      <c r="S1358" t="s">
        <v>195</v>
      </c>
      <c r="T1358" t="s">
        <v>4570</v>
      </c>
      <c r="U1358" t="s">
        <v>4570</v>
      </c>
      <c r="V1358" t="s">
        <v>4951</v>
      </c>
      <c r="W1358" t="s">
        <v>4496</v>
      </c>
      <c r="X1358" t="s">
        <v>6600</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4943</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5926</v>
      </c>
      <c r="BM1358" t="s">
        <v>4949</v>
      </c>
      <c r="BN1358" t="s">
        <v>7</v>
      </c>
      <c r="BO1358" t="s">
        <v>4950</v>
      </c>
      <c r="BP1358" s="440" t="str">
        <f t="shared" si="21"/>
        <v>WA.2378.EBD.953.301.A.521211</v>
      </c>
    </row>
    <row r="1359" spans="1:68">
      <c r="A1359" t="s">
        <v>4935</v>
      </c>
      <c r="B1359" t="s">
        <v>4936</v>
      </c>
      <c r="C1359" t="s">
        <v>4937</v>
      </c>
      <c r="D1359" t="s">
        <v>3795</v>
      </c>
      <c r="E1359" t="s">
        <v>197</v>
      </c>
      <c r="F1359" t="s">
        <v>3842</v>
      </c>
      <c r="G1359" t="s">
        <v>2445</v>
      </c>
      <c r="H1359" t="s">
        <v>4938</v>
      </c>
      <c r="I1359">
        <v>5</v>
      </c>
      <c r="J1359" t="s">
        <v>5054</v>
      </c>
      <c r="K1359">
        <v>2</v>
      </c>
      <c r="L1359" t="s">
        <v>812</v>
      </c>
      <c r="M1359" t="s">
        <v>8</v>
      </c>
      <c r="N1359" t="s">
        <v>174</v>
      </c>
      <c r="O1359" t="s">
        <v>503</v>
      </c>
      <c r="P1359" t="s">
        <v>8</v>
      </c>
      <c r="Q1359" t="s">
        <v>4570</v>
      </c>
      <c r="R1359" t="s">
        <v>4940</v>
      </c>
      <c r="S1359" t="s">
        <v>195</v>
      </c>
      <c r="T1359" t="s">
        <v>4570</v>
      </c>
      <c r="U1359" t="s">
        <v>4570</v>
      </c>
      <c r="V1359" t="s">
        <v>5001</v>
      </c>
      <c r="W1359" t="s">
        <v>4951</v>
      </c>
      <c r="X1359" t="s">
        <v>6601</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4943</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5887</v>
      </c>
      <c r="BM1359" t="s">
        <v>4949</v>
      </c>
      <c r="BN1359" t="s">
        <v>7</v>
      </c>
      <c r="BO1359" t="s">
        <v>4950</v>
      </c>
      <c r="BP1359" s="440" t="str">
        <f t="shared" si="21"/>
        <v>WA.2378.EBD.953.301.A.521211</v>
      </c>
    </row>
    <row r="1360" spans="1:68">
      <c r="A1360" t="s">
        <v>4935</v>
      </c>
      <c r="B1360" t="s">
        <v>4936</v>
      </c>
      <c r="C1360" t="s">
        <v>4937</v>
      </c>
      <c r="D1360" t="s">
        <v>3795</v>
      </c>
      <c r="E1360" t="s">
        <v>197</v>
      </c>
      <c r="F1360" t="s">
        <v>3842</v>
      </c>
      <c r="G1360" t="s">
        <v>2445</v>
      </c>
      <c r="H1360" t="s">
        <v>4938</v>
      </c>
      <c r="I1360">
        <v>5</v>
      </c>
      <c r="J1360" t="s">
        <v>5054</v>
      </c>
      <c r="K1360">
        <v>2</v>
      </c>
      <c r="L1360" t="s">
        <v>812</v>
      </c>
      <c r="M1360" t="s">
        <v>8</v>
      </c>
      <c r="N1360" t="s">
        <v>174</v>
      </c>
      <c r="O1360" t="s">
        <v>503</v>
      </c>
      <c r="P1360" t="s">
        <v>8</v>
      </c>
      <c r="Q1360" t="s">
        <v>4570</v>
      </c>
      <c r="R1360" t="s">
        <v>4940</v>
      </c>
      <c r="S1360" t="s">
        <v>195</v>
      </c>
      <c r="T1360" t="s">
        <v>4570</v>
      </c>
      <c r="U1360" t="s">
        <v>4570</v>
      </c>
      <c r="V1360" t="s">
        <v>5092</v>
      </c>
      <c r="W1360" t="s">
        <v>5001</v>
      </c>
      <c r="X1360" t="s">
        <v>6602</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4943</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5115</v>
      </c>
      <c r="BM1360" t="s">
        <v>4949</v>
      </c>
      <c r="BN1360" t="s">
        <v>7</v>
      </c>
      <c r="BO1360" t="s">
        <v>4950</v>
      </c>
      <c r="BP1360" s="440" t="str">
        <f t="shared" si="21"/>
        <v>WA.2378.EBD.953.301.A.521211</v>
      </c>
    </row>
    <row r="1361" spans="1:68">
      <c r="A1361" t="s">
        <v>4935</v>
      </c>
      <c r="B1361" t="s">
        <v>4936</v>
      </c>
      <c r="C1361" t="s">
        <v>4937</v>
      </c>
      <c r="D1361" t="s">
        <v>3795</v>
      </c>
      <c r="E1361" t="s">
        <v>197</v>
      </c>
      <c r="F1361" t="s">
        <v>3842</v>
      </c>
      <c r="G1361" t="s">
        <v>2445</v>
      </c>
      <c r="H1361" t="s">
        <v>4938</v>
      </c>
      <c r="I1361">
        <v>5</v>
      </c>
      <c r="J1361" t="s">
        <v>5054</v>
      </c>
      <c r="K1361">
        <v>2</v>
      </c>
      <c r="L1361" t="s">
        <v>812</v>
      </c>
      <c r="M1361" t="s">
        <v>508</v>
      </c>
      <c r="N1361" t="s">
        <v>175</v>
      </c>
      <c r="O1361" t="s">
        <v>503</v>
      </c>
      <c r="P1361" t="s">
        <v>8</v>
      </c>
      <c r="Q1361" t="s">
        <v>4570</v>
      </c>
      <c r="R1361" t="s">
        <v>4940</v>
      </c>
      <c r="S1361" t="s">
        <v>195</v>
      </c>
      <c r="T1361" t="s">
        <v>4570</v>
      </c>
      <c r="U1361" t="s">
        <v>4570</v>
      </c>
      <c r="V1361" t="s">
        <v>4496</v>
      </c>
      <c r="W1361" t="s">
        <v>4570</v>
      </c>
      <c r="X1361" t="s">
        <v>6603</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4943</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5068</v>
      </c>
      <c r="BM1361" t="s">
        <v>4949</v>
      </c>
      <c r="BN1361" t="s">
        <v>7</v>
      </c>
      <c r="BO1361" t="s">
        <v>4950</v>
      </c>
      <c r="BP1361" s="440" t="str">
        <f t="shared" si="21"/>
        <v>WA.2378.EBD.953.301.B.521211</v>
      </c>
    </row>
    <row r="1362" spans="1:68">
      <c r="A1362" t="s">
        <v>4935</v>
      </c>
      <c r="B1362" t="s">
        <v>4936</v>
      </c>
      <c r="C1362" t="s">
        <v>4937</v>
      </c>
      <c r="D1362" t="s">
        <v>3795</v>
      </c>
      <c r="E1362" t="s">
        <v>197</v>
      </c>
      <c r="F1362" t="s">
        <v>3842</v>
      </c>
      <c r="G1362" t="s">
        <v>2445</v>
      </c>
      <c r="H1362" t="s">
        <v>4938</v>
      </c>
      <c r="I1362">
        <v>5</v>
      </c>
      <c r="J1362" t="s">
        <v>5054</v>
      </c>
      <c r="K1362">
        <v>2</v>
      </c>
      <c r="L1362" t="s">
        <v>812</v>
      </c>
      <c r="M1362" t="s">
        <v>508</v>
      </c>
      <c r="N1362" t="s">
        <v>175</v>
      </c>
      <c r="O1362" t="s">
        <v>503</v>
      </c>
      <c r="P1362" t="s">
        <v>8</v>
      </c>
      <c r="Q1362" t="s">
        <v>4570</v>
      </c>
      <c r="R1362" t="s">
        <v>4940</v>
      </c>
      <c r="S1362" t="s">
        <v>195</v>
      </c>
      <c r="T1362" t="s">
        <v>4570</v>
      </c>
      <c r="U1362" t="s">
        <v>4570</v>
      </c>
      <c r="V1362" t="s">
        <v>4951</v>
      </c>
      <c r="W1362" t="s">
        <v>4496</v>
      </c>
      <c r="X1362" t="s">
        <v>6604</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4943</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5926</v>
      </c>
      <c r="BM1362" t="s">
        <v>4949</v>
      </c>
      <c r="BN1362" t="s">
        <v>7</v>
      </c>
      <c r="BO1362" t="s">
        <v>4950</v>
      </c>
      <c r="BP1362" s="440" t="str">
        <f t="shared" si="21"/>
        <v>WA.2378.EBD.953.301.B.521211</v>
      </c>
    </row>
    <row r="1363" spans="1:68">
      <c r="A1363" t="s">
        <v>4935</v>
      </c>
      <c r="B1363" t="s">
        <v>4936</v>
      </c>
      <c r="C1363" t="s">
        <v>4937</v>
      </c>
      <c r="D1363" t="s">
        <v>3795</v>
      </c>
      <c r="E1363" t="s">
        <v>197</v>
      </c>
      <c r="F1363" t="s">
        <v>3842</v>
      </c>
      <c r="G1363" t="s">
        <v>2445</v>
      </c>
      <c r="H1363" t="s">
        <v>4938</v>
      </c>
      <c r="I1363">
        <v>5</v>
      </c>
      <c r="J1363" t="s">
        <v>5054</v>
      </c>
      <c r="K1363">
        <v>2</v>
      </c>
      <c r="L1363" t="s">
        <v>812</v>
      </c>
      <c r="M1363" t="s">
        <v>508</v>
      </c>
      <c r="N1363" t="s">
        <v>175</v>
      </c>
      <c r="O1363" t="s">
        <v>503</v>
      </c>
      <c r="P1363" t="s">
        <v>8</v>
      </c>
      <c r="Q1363" t="s">
        <v>4570</v>
      </c>
      <c r="R1363" t="s">
        <v>4940</v>
      </c>
      <c r="S1363" t="s">
        <v>195</v>
      </c>
      <c r="T1363" t="s">
        <v>4570</v>
      </c>
      <c r="U1363" t="s">
        <v>4570</v>
      </c>
      <c r="V1363" t="s">
        <v>5001</v>
      </c>
      <c r="W1363" t="s">
        <v>4951</v>
      </c>
      <c r="X1363" t="s">
        <v>6605</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4943</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6606</v>
      </c>
      <c r="BM1363" t="s">
        <v>4949</v>
      </c>
      <c r="BN1363" t="s">
        <v>7</v>
      </c>
      <c r="BO1363" t="s">
        <v>4950</v>
      </c>
      <c r="BP1363" s="440" t="str">
        <f t="shared" si="21"/>
        <v>WA.2378.EBD.953.301.B.521211</v>
      </c>
    </row>
    <row r="1364" spans="1:68">
      <c r="A1364" t="s">
        <v>4935</v>
      </c>
      <c r="B1364" t="s">
        <v>4936</v>
      </c>
      <c r="C1364" t="s">
        <v>4937</v>
      </c>
      <c r="D1364" t="s">
        <v>3795</v>
      </c>
      <c r="E1364" t="s">
        <v>197</v>
      </c>
      <c r="F1364" t="s">
        <v>3842</v>
      </c>
      <c r="G1364" t="s">
        <v>2445</v>
      </c>
      <c r="H1364" t="s">
        <v>4938</v>
      </c>
      <c r="I1364">
        <v>5</v>
      </c>
      <c r="J1364" t="s">
        <v>5054</v>
      </c>
      <c r="K1364">
        <v>2</v>
      </c>
      <c r="L1364" t="s">
        <v>812</v>
      </c>
      <c r="M1364" t="s">
        <v>508</v>
      </c>
      <c r="N1364" t="s">
        <v>175</v>
      </c>
      <c r="O1364" t="s">
        <v>503</v>
      </c>
      <c r="P1364" t="s">
        <v>8</v>
      </c>
      <c r="Q1364" t="s">
        <v>4570</v>
      </c>
      <c r="R1364" t="s">
        <v>4940</v>
      </c>
      <c r="S1364" t="s">
        <v>195</v>
      </c>
      <c r="T1364" t="s">
        <v>4570</v>
      </c>
      <c r="U1364" t="s">
        <v>4570</v>
      </c>
      <c r="V1364" t="s">
        <v>5092</v>
      </c>
      <c r="W1364" t="s">
        <v>5001</v>
      </c>
      <c r="X1364" t="s">
        <v>6607</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4943</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6608</v>
      </c>
      <c r="BM1364" t="s">
        <v>4949</v>
      </c>
      <c r="BN1364" t="s">
        <v>7</v>
      </c>
      <c r="BO1364" t="s">
        <v>4950</v>
      </c>
      <c r="BP1364" s="440" t="str">
        <f t="shared" si="21"/>
        <v>WA.2378.EBD.953.301.B.521211</v>
      </c>
    </row>
    <row r="1365" spans="1:68">
      <c r="A1365" t="s">
        <v>4935</v>
      </c>
      <c r="B1365" t="s">
        <v>4936</v>
      </c>
      <c r="C1365" t="s">
        <v>4937</v>
      </c>
      <c r="D1365" t="s">
        <v>3795</v>
      </c>
      <c r="E1365" t="s">
        <v>197</v>
      </c>
      <c r="F1365" t="s">
        <v>3842</v>
      </c>
      <c r="G1365" t="s">
        <v>2445</v>
      </c>
      <c r="H1365" t="s">
        <v>4938</v>
      </c>
      <c r="I1365">
        <v>5</v>
      </c>
      <c r="J1365" t="s">
        <v>5054</v>
      </c>
      <c r="K1365">
        <v>2</v>
      </c>
      <c r="L1365" t="s">
        <v>812</v>
      </c>
      <c r="M1365" t="s">
        <v>508</v>
      </c>
      <c r="N1365" t="s">
        <v>175</v>
      </c>
      <c r="O1365" t="s">
        <v>503</v>
      </c>
      <c r="P1365" t="s">
        <v>8</v>
      </c>
      <c r="Q1365" t="s">
        <v>4570</v>
      </c>
      <c r="R1365" t="s">
        <v>4940</v>
      </c>
      <c r="S1365" t="s">
        <v>195</v>
      </c>
      <c r="T1365" t="s">
        <v>4570</v>
      </c>
      <c r="U1365" t="s">
        <v>4570</v>
      </c>
      <c r="V1365" t="s">
        <v>5096</v>
      </c>
      <c r="W1365" t="s">
        <v>5092</v>
      </c>
      <c r="X1365" t="s">
        <v>6609</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4943</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6610</v>
      </c>
      <c r="BM1365" t="s">
        <v>4949</v>
      </c>
      <c r="BN1365" t="s">
        <v>7</v>
      </c>
      <c r="BO1365" t="s">
        <v>4950</v>
      </c>
      <c r="BP1365" s="440" t="str">
        <f t="shared" si="21"/>
        <v>WA.2378.EBD.953.301.B.521211</v>
      </c>
    </row>
    <row r="1366" spans="1:68">
      <c r="A1366" t="s">
        <v>4935</v>
      </c>
      <c r="B1366" t="s">
        <v>4936</v>
      </c>
      <c r="C1366" t="s">
        <v>4937</v>
      </c>
      <c r="D1366" t="s">
        <v>3795</v>
      </c>
      <c r="E1366" t="s">
        <v>197</v>
      </c>
      <c r="F1366" t="s">
        <v>3842</v>
      </c>
      <c r="G1366" t="s">
        <v>2445</v>
      </c>
      <c r="H1366" t="s">
        <v>4938</v>
      </c>
      <c r="I1366">
        <v>5</v>
      </c>
      <c r="J1366" t="s">
        <v>5047</v>
      </c>
      <c r="K1366">
        <v>1</v>
      </c>
      <c r="L1366" t="s">
        <v>812</v>
      </c>
      <c r="M1366" t="s">
        <v>8</v>
      </c>
      <c r="N1366" t="s">
        <v>143</v>
      </c>
      <c r="O1366" t="s">
        <v>503</v>
      </c>
      <c r="P1366" t="s">
        <v>8</v>
      </c>
      <c r="Q1366" t="s">
        <v>4570</v>
      </c>
      <c r="R1366" t="s">
        <v>4940</v>
      </c>
      <c r="S1366" t="s">
        <v>195</v>
      </c>
      <c r="T1366" t="s">
        <v>4570</v>
      </c>
      <c r="U1366" t="s">
        <v>4570</v>
      </c>
      <c r="V1366" t="s">
        <v>4496</v>
      </c>
      <c r="W1366" t="s">
        <v>4570</v>
      </c>
      <c r="X1366" t="s">
        <v>6611</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4943</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5068</v>
      </c>
      <c r="BM1366" t="s">
        <v>4949</v>
      </c>
      <c r="BN1366" t="s">
        <v>7</v>
      </c>
      <c r="BO1366" t="s">
        <v>4950</v>
      </c>
      <c r="BP1366" s="440" t="str">
        <f t="shared" si="21"/>
        <v>WA.2378.EBD.955.301.A.521211</v>
      </c>
    </row>
    <row r="1367" spans="1:68">
      <c r="A1367" t="s">
        <v>4935</v>
      </c>
      <c r="B1367" t="s">
        <v>4936</v>
      </c>
      <c r="C1367" t="s">
        <v>4937</v>
      </c>
      <c r="D1367" t="s">
        <v>3795</v>
      </c>
      <c r="E1367" t="s">
        <v>197</v>
      </c>
      <c r="F1367" t="s">
        <v>3842</v>
      </c>
      <c r="G1367" t="s">
        <v>2445</v>
      </c>
      <c r="H1367" t="s">
        <v>4938</v>
      </c>
      <c r="I1367">
        <v>5</v>
      </c>
      <c r="J1367" t="s">
        <v>5047</v>
      </c>
      <c r="K1367">
        <v>1</v>
      </c>
      <c r="L1367" t="s">
        <v>812</v>
      </c>
      <c r="M1367" t="s">
        <v>8</v>
      </c>
      <c r="N1367" t="s">
        <v>143</v>
      </c>
      <c r="O1367" t="s">
        <v>503</v>
      </c>
      <c r="P1367" t="s">
        <v>8</v>
      </c>
      <c r="Q1367" t="s">
        <v>4570</v>
      </c>
      <c r="R1367" t="s">
        <v>4940</v>
      </c>
      <c r="S1367" t="s">
        <v>195</v>
      </c>
      <c r="T1367" t="s">
        <v>4570</v>
      </c>
      <c r="U1367" t="s">
        <v>4570</v>
      </c>
      <c r="V1367" t="s">
        <v>4951</v>
      </c>
      <c r="W1367" t="s">
        <v>4496</v>
      </c>
      <c r="X1367" t="s">
        <v>6612</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4943</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5926</v>
      </c>
      <c r="BM1367" t="s">
        <v>4949</v>
      </c>
      <c r="BN1367" t="s">
        <v>7</v>
      </c>
      <c r="BO1367" t="s">
        <v>4950</v>
      </c>
      <c r="BP1367" s="440" t="str">
        <f t="shared" si="21"/>
        <v>WA.2378.EBD.955.301.A.521211</v>
      </c>
    </row>
    <row r="1368" spans="1:68">
      <c r="A1368" t="s">
        <v>4935</v>
      </c>
      <c r="B1368" t="s">
        <v>4936</v>
      </c>
      <c r="C1368" t="s">
        <v>4937</v>
      </c>
      <c r="D1368" t="s">
        <v>3795</v>
      </c>
      <c r="E1368" t="s">
        <v>197</v>
      </c>
      <c r="F1368" t="s">
        <v>3842</v>
      </c>
      <c r="G1368" t="s">
        <v>2445</v>
      </c>
      <c r="H1368" t="s">
        <v>4938</v>
      </c>
      <c r="I1368">
        <v>5</v>
      </c>
      <c r="J1368" t="s">
        <v>5047</v>
      </c>
      <c r="K1368">
        <v>1</v>
      </c>
      <c r="L1368" t="s">
        <v>812</v>
      </c>
      <c r="M1368" t="s">
        <v>8</v>
      </c>
      <c r="N1368" t="s">
        <v>143</v>
      </c>
      <c r="O1368" t="s">
        <v>503</v>
      </c>
      <c r="P1368" t="s">
        <v>8</v>
      </c>
      <c r="Q1368" t="s">
        <v>4570</v>
      </c>
      <c r="R1368" t="s">
        <v>4940</v>
      </c>
      <c r="S1368" t="s">
        <v>195</v>
      </c>
      <c r="T1368" t="s">
        <v>4570</v>
      </c>
      <c r="U1368" t="s">
        <v>4570</v>
      </c>
      <c r="V1368" t="s">
        <v>5001</v>
      </c>
      <c r="W1368" t="s">
        <v>4951</v>
      </c>
      <c r="X1368" t="s">
        <v>6613</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4943</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5887</v>
      </c>
      <c r="BM1368" t="s">
        <v>4949</v>
      </c>
      <c r="BN1368" t="s">
        <v>7</v>
      </c>
      <c r="BO1368" t="s">
        <v>4950</v>
      </c>
      <c r="BP1368" s="440" t="str">
        <f t="shared" si="21"/>
        <v>WA.2378.EBD.955.301.A.521211</v>
      </c>
    </row>
    <row r="1369" spans="1:68">
      <c r="A1369" t="s">
        <v>4935</v>
      </c>
      <c r="B1369" t="s">
        <v>4936</v>
      </c>
      <c r="C1369" t="s">
        <v>4937</v>
      </c>
      <c r="D1369" t="s">
        <v>3795</v>
      </c>
      <c r="E1369" t="s">
        <v>197</v>
      </c>
      <c r="F1369" t="s">
        <v>3842</v>
      </c>
      <c r="G1369" t="s">
        <v>2445</v>
      </c>
      <c r="H1369" t="s">
        <v>4938</v>
      </c>
      <c r="I1369">
        <v>5</v>
      </c>
      <c r="J1369" t="s">
        <v>5047</v>
      </c>
      <c r="K1369">
        <v>1</v>
      </c>
      <c r="L1369" t="s">
        <v>812</v>
      </c>
      <c r="M1369" t="s">
        <v>8</v>
      </c>
      <c r="N1369" t="s">
        <v>143</v>
      </c>
      <c r="O1369" t="s">
        <v>503</v>
      </c>
      <c r="P1369" t="s">
        <v>8</v>
      </c>
      <c r="Q1369" t="s">
        <v>4570</v>
      </c>
      <c r="R1369" t="s">
        <v>4940</v>
      </c>
      <c r="S1369" t="s">
        <v>195</v>
      </c>
      <c r="T1369" t="s">
        <v>4570</v>
      </c>
      <c r="U1369" t="s">
        <v>4570</v>
      </c>
      <c r="V1369" t="s">
        <v>5092</v>
      </c>
      <c r="W1369" t="s">
        <v>5001</v>
      </c>
      <c r="X1369" t="s">
        <v>6614</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4943</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5115</v>
      </c>
      <c r="BM1369" t="s">
        <v>4949</v>
      </c>
      <c r="BN1369" t="s">
        <v>7</v>
      </c>
      <c r="BO1369" t="s">
        <v>4950</v>
      </c>
      <c r="BP1369" s="440" t="str">
        <f t="shared" si="21"/>
        <v>WA.2378.EBD.955.301.A.521211</v>
      </c>
    </row>
    <row r="1370" spans="1:68">
      <c r="A1370" t="s">
        <v>4935</v>
      </c>
      <c r="B1370" t="s">
        <v>4936</v>
      </c>
      <c r="C1370" t="s">
        <v>4937</v>
      </c>
      <c r="D1370" t="s">
        <v>3795</v>
      </c>
      <c r="E1370" t="s">
        <v>197</v>
      </c>
      <c r="F1370" t="s">
        <v>3842</v>
      </c>
      <c r="G1370" t="s">
        <v>2445</v>
      </c>
      <c r="H1370" t="s">
        <v>4938</v>
      </c>
      <c r="I1370">
        <v>5</v>
      </c>
      <c r="J1370" t="s">
        <v>5047</v>
      </c>
      <c r="K1370">
        <v>1</v>
      </c>
      <c r="L1370" t="s">
        <v>812</v>
      </c>
      <c r="M1370" t="s">
        <v>508</v>
      </c>
      <c r="N1370" t="s">
        <v>144</v>
      </c>
      <c r="O1370" t="s">
        <v>503</v>
      </c>
      <c r="P1370" t="s">
        <v>8</v>
      </c>
      <c r="Q1370" t="s">
        <v>4570</v>
      </c>
      <c r="R1370" t="s">
        <v>4940</v>
      </c>
      <c r="S1370" t="s">
        <v>195</v>
      </c>
      <c r="T1370" t="s">
        <v>4570</v>
      </c>
      <c r="U1370" t="s">
        <v>4570</v>
      </c>
      <c r="V1370" t="s">
        <v>4496</v>
      </c>
      <c r="W1370" t="s">
        <v>4570</v>
      </c>
      <c r="X1370" t="s">
        <v>6615</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4943</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5476</v>
      </c>
      <c r="BM1370" t="s">
        <v>4949</v>
      </c>
      <c r="BN1370" t="s">
        <v>7</v>
      </c>
      <c r="BO1370" t="s">
        <v>4950</v>
      </c>
      <c r="BP1370" s="440" t="str">
        <f t="shared" si="21"/>
        <v>WA.2378.EBD.955.301.B.521211</v>
      </c>
    </row>
    <row r="1371" spans="1:68">
      <c r="A1371" t="s">
        <v>4935</v>
      </c>
      <c r="B1371" t="s">
        <v>4936</v>
      </c>
      <c r="C1371" t="s">
        <v>4937</v>
      </c>
      <c r="D1371" t="s">
        <v>3795</v>
      </c>
      <c r="E1371" t="s">
        <v>197</v>
      </c>
      <c r="F1371" t="s">
        <v>3842</v>
      </c>
      <c r="G1371" t="s">
        <v>2445</v>
      </c>
      <c r="H1371" t="s">
        <v>4938</v>
      </c>
      <c r="I1371">
        <v>5</v>
      </c>
      <c r="J1371" t="s">
        <v>5047</v>
      </c>
      <c r="K1371">
        <v>1</v>
      </c>
      <c r="L1371" t="s">
        <v>812</v>
      </c>
      <c r="M1371" t="s">
        <v>508</v>
      </c>
      <c r="N1371" t="s">
        <v>144</v>
      </c>
      <c r="O1371" t="s">
        <v>503</v>
      </c>
      <c r="P1371" t="s">
        <v>8</v>
      </c>
      <c r="Q1371" t="s">
        <v>4570</v>
      </c>
      <c r="R1371" t="s">
        <v>4940</v>
      </c>
      <c r="S1371" t="s">
        <v>195</v>
      </c>
      <c r="T1371" t="s">
        <v>4570</v>
      </c>
      <c r="U1371" t="s">
        <v>4570</v>
      </c>
      <c r="V1371" t="s">
        <v>4951</v>
      </c>
      <c r="W1371" t="s">
        <v>4496</v>
      </c>
      <c r="X1371" t="s">
        <v>6616</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4943</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5113</v>
      </c>
      <c r="BM1371" t="s">
        <v>4949</v>
      </c>
      <c r="BN1371" t="s">
        <v>7</v>
      </c>
      <c r="BO1371" t="s">
        <v>4950</v>
      </c>
      <c r="BP1371" s="440" t="str">
        <f t="shared" si="21"/>
        <v>WA.2378.EBD.955.301.B.521211</v>
      </c>
    </row>
    <row r="1372" spans="1:68">
      <c r="A1372" t="s">
        <v>4935</v>
      </c>
      <c r="B1372" t="s">
        <v>4936</v>
      </c>
      <c r="C1372" t="s">
        <v>4937</v>
      </c>
      <c r="D1372" t="s">
        <v>3795</v>
      </c>
      <c r="E1372" t="s">
        <v>197</v>
      </c>
      <c r="F1372" t="s">
        <v>3842</v>
      </c>
      <c r="G1372" t="s">
        <v>2445</v>
      </c>
      <c r="H1372" t="s">
        <v>4938</v>
      </c>
      <c r="I1372">
        <v>5</v>
      </c>
      <c r="J1372" t="s">
        <v>5047</v>
      </c>
      <c r="K1372">
        <v>1</v>
      </c>
      <c r="L1372" t="s">
        <v>812</v>
      </c>
      <c r="M1372" t="s">
        <v>509</v>
      </c>
      <c r="N1372" t="s">
        <v>145</v>
      </c>
      <c r="O1372" t="s">
        <v>503</v>
      </c>
      <c r="P1372" t="s">
        <v>8</v>
      </c>
      <c r="Q1372" t="s">
        <v>4570</v>
      </c>
      <c r="R1372" t="s">
        <v>4940</v>
      </c>
      <c r="S1372" t="s">
        <v>195</v>
      </c>
      <c r="T1372" t="s">
        <v>4570</v>
      </c>
      <c r="U1372" t="s">
        <v>4570</v>
      </c>
      <c r="V1372" t="s">
        <v>4496</v>
      </c>
      <c r="W1372" t="s">
        <v>4570</v>
      </c>
      <c r="X1372" t="s">
        <v>6617</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4943</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5476</v>
      </c>
      <c r="BM1372" t="s">
        <v>4949</v>
      </c>
      <c r="BN1372" t="s">
        <v>7</v>
      </c>
      <c r="BO1372" t="s">
        <v>4950</v>
      </c>
      <c r="BP1372" s="440" t="str">
        <f t="shared" si="21"/>
        <v>WA.2378.EBD.955.301.C.521211</v>
      </c>
    </row>
    <row r="1373" spans="1:68">
      <c r="A1373" t="s">
        <v>4935</v>
      </c>
      <c r="B1373" t="s">
        <v>4936</v>
      </c>
      <c r="C1373" t="s">
        <v>4937</v>
      </c>
      <c r="D1373" t="s">
        <v>3795</v>
      </c>
      <c r="E1373" t="s">
        <v>197</v>
      </c>
      <c r="F1373" t="s">
        <v>3842</v>
      </c>
      <c r="G1373" t="s">
        <v>2445</v>
      </c>
      <c r="H1373" t="s">
        <v>4938</v>
      </c>
      <c r="I1373">
        <v>5</v>
      </c>
      <c r="J1373" t="s">
        <v>5047</v>
      </c>
      <c r="K1373">
        <v>1</v>
      </c>
      <c r="L1373" t="s">
        <v>812</v>
      </c>
      <c r="M1373" t="s">
        <v>509</v>
      </c>
      <c r="N1373" t="s">
        <v>145</v>
      </c>
      <c r="O1373" t="s">
        <v>503</v>
      </c>
      <c r="P1373" t="s">
        <v>8</v>
      </c>
      <c r="Q1373" t="s">
        <v>4570</v>
      </c>
      <c r="R1373" t="s">
        <v>4940</v>
      </c>
      <c r="S1373" t="s">
        <v>195</v>
      </c>
      <c r="T1373" t="s">
        <v>4570</v>
      </c>
      <c r="U1373" t="s">
        <v>4570</v>
      </c>
      <c r="V1373" t="s">
        <v>4951</v>
      </c>
      <c r="W1373" t="s">
        <v>4496</v>
      </c>
      <c r="X1373" t="s">
        <v>6618</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4943</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5113</v>
      </c>
      <c r="BM1373" t="s">
        <v>4949</v>
      </c>
      <c r="BN1373" t="s">
        <v>7</v>
      </c>
      <c r="BO1373" t="s">
        <v>4950</v>
      </c>
      <c r="BP1373" s="440" t="str">
        <f t="shared" si="21"/>
        <v>WA.2378.EBD.955.301.C.521211</v>
      </c>
    </row>
    <row r="1374" spans="1:68">
      <c r="A1374" t="s">
        <v>4935</v>
      </c>
      <c r="B1374" t="s">
        <v>4936</v>
      </c>
      <c r="C1374" t="s">
        <v>4937</v>
      </c>
      <c r="D1374" t="s">
        <v>3795</v>
      </c>
      <c r="E1374" t="s">
        <v>197</v>
      </c>
      <c r="F1374" t="s">
        <v>3842</v>
      </c>
      <c r="G1374" t="s">
        <v>2445</v>
      </c>
      <c r="H1374" t="s">
        <v>4938</v>
      </c>
      <c r="I1374">
        <v>5</v>
      </c>
      <c r="J1374" t="s">
        <v>5047</v>
      </c>
      <c r="K1374">
        <v>1</v>
      </c>
      <c r="L1374" t="s">
        <v>812</v>
      </c>
      <c r="M1374" t="s">
        <v>511</v>
      </c>
      <c r="N1374" t="s">
        <v>3329</v>
      </c>
      <c r="O1374" t="s">
        <v>503</v>
      </c>
      <c r="P1374" t="s">
        <v>8</v>
      </c>
      <c r="Q1374" t="s">
        <v>4570</v>
      </c>
      <c r="R1374" t="s">
        <v>4940</v>
      </c>
      <c r="S1374" t="s">
        <v>195</v>
      </c>
      <c r="T1374" t="s">
        <v>4570</v>
      </c>
      <c r="U1374" t="s">
        <v>4570</v>
      </c>
      <c r="V1374" t="s">
        <v>4496</v>
      </c>
      <c r="W1374" t="s">
        <v>4570</v>
      </c>
      <c r="X1374" t="s">
        <v>6619</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4943</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5476</v>
      </c>
      <c r="BM1374" t="s">
        <v>4949</v>
      </c>
      <c r="BN1374" t="s">
        <v>7</v>
      </c>
      <c r="BO1374" t="s">
        <v>4950</v>
      </c>
      <c r="BP1374" s="440" t="str">
        <f t="shared" si="21"/>
        <v>WA.2378.EBD.955.301.D.521211</v>
      </c>
    </row>
    <row r="1375" spans="1:68">
      <c r="A1375" t="s">
        <v>4935</v>
      </c>
      <c r="B1375" t="s">
        <v>4936</v>
      </c>
      <c r="C1375" t="s">
        <v>4937</v>
      </c>
      <c r="D1375" t="s">
        <v>3795</v>
      </c>
      <c r="E1375" t="s">
        <v>197</v>
      </c>
      <c r="F1375" t="s">
        <v>3842</v>
      </c>
      <c r="G1375" t="s">
        <v>2445</v>
      </c>
      <c r="H1375" t="s">
        <v>4938</v>
      </c>
      <c r="I1375">
        <v>5</v>
      </c>
      <c r="J1375" t="s">
        <v>5047</v>
      </c>
      <c r="K1375">
        <v>1</v>
      </c>
      <c r="L1375" t="s">
        <v>812</v>
      </c>
      <c r="M1375" t="s">
        <v>511</v>
      </c>
      <c r="N1375" t="s">
        <v>3329</v>
      </c>
      <c r="O1375" t="s">
        <v>503</v>
      </c>
      <c r="P1375" t="s">
        <v>8</v>
      </c>
      <c r="Q1375" t="s">
        <v>4570</v>
      </c>
      <c r="R1375" t="s">
        <v>4940</v>
      </c>
      <c r="S1375" t="s">
        <v>195</v>
      </c>
      <c r="T1375" t="s">
        <v>4570</v>
      </c>
      <c r="U1375" t="s">
        <v>4570</v>
      </c>
      <c r="V1375" t="s">
        <v>4951</v>
      </c>
      <c r="W1375" t="s">
        <v>4496</v>
      </c>
      <c r="X1375" t="s">
        <v>6620</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4943</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6621</v>
      </c>
      <c r="BM1375" t="s">
        <v>4949</v>
      </c>
      <c r="BN1375" t="s">
        <v>7</v>
      </c>
      <c r="BO1375" t="s">
        <v>4950</v>
      </c>
      <c r="BP1375" s="440" t="str">
        <f t="shared" si="21"/>
        <v>WA.2378.EBD.955.301.D.521211</v>
      </c>
    </row>
    <row r="1376" spans="1:68">
      <c r="A1376" t="s">
        <v>4935</v>
      </c>
      <c r="B1376" t="s">
        <v>4936</v>
      </c>
      <c r="C1376" t="s">
        <v>4937</v>
      </c>
      <c r="D1376" t="s">
        <v>3795</v>
      </c>
      <c r="E1376" t="s">
        <v>197</v>
      </c>
      <c r="F1376" t="s">
        <v>3842</v>
      </c>
      <c r="G1376" t="s">
        <v>2445</v>
      </c>
      <c r="H1376" t="s">
        <v>4938</v>
      </c>
      <c r="I1376">
        <v>5</v>
      </c>
      <c r="J1376" t="s">
        <v>5047</v>
      </c>
      <c r="K1376">
        <v>1</v>
      </c>
      <c r="L1376" t="s">
        <v>812</v>
      </c>
      <c r="M1376" t="s">
        <v>511</v>
      </c>
      <c r="N1376" t="s">
        <v>3329</v>
      </c>
      <c r="O1376" t="s">
        <v>503</v>
      </c>
      <c r="P1376" t="s">
        <v>8</v>
      </c>
      <c r="Q1376" t="s">
        <v>4570</v>
      </c>
      <c r="R1376" t="s">
        <v>4940</v>
      </c>
      <c r="S1376" t="s">
        <v>195</v>
      </c>
      <c r="T1376" t="s">
        <v>4570</v>
      </c>
      <c r="U1376" t="s">
        <v>4570</v>
      </c>
      <c r="V1376" t="s">
        <v>5001</v>
      </c>
      <c r="W1376" t="s">
        <v>4951</v>
      </c>
      <c r="X1376" t="s">
        <v>6622</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4943</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5887</v>
      </c>
      <c r="BM1376" t="s">
        <v>4949</v>
      </c>
      <c r="BN1376" t="s">
        <v>7</v>
      </c>
      <c r="BO1376" t="s">
        <v>4950</v>
      </c>
      <c r="BP1376" s="440" t="str">
        <f t="shared" si="21"/>
        <v>WA.2378.EBD.955.301.D.521211</v>
      </c>
    </row>
    <row r="1377" spans="1:68">
      <c r="A1377" t="s">
        <v>4935</v>
      </c>
      <c r="B1377" t="s">
        <v>4936</v>
      </c>
      <c r="C1377" t="s">
        <v>4937</v>
      </c>
      <c r="D1377" t="s">
        <v>3795</v>
      </c>
      <c r="E1377" t="s">
        <v>197</v>
      </c>
      <c r="F1377" t="s">
        <v>3842</v>
      </c>
      <c r="G1377" t="s">
        <v>2445</v>
      </c>
      <c r="H1377" t="s">
        <v>4938</v>
      </c>
      <c r="I1377">
        <v>5</v>
      </c>
      <c r="J1377" t="s">
        <v>5047</v>
      </c>
      <c r="K1377">
        <v>1</v>
      </c>
      <c r="L1377" t="s">
        <v>812</v>
      </c>
      <c r="M1377" t="s">
        <v>516</v>
      </c>
      <c r="N1377" t="s">
        <v>146</v>
      </c>
      <c r="O1377" t="s">
        <v>503</v>
      </c>
      <c r="P1377" t="s">
        <v>8</v>
      </c>
      <c r="Q1377" t="s">
        <v>4570</v>
      </c>
      <c r="R1377" t="s">
        <v>4940</v>
      </c>
      <c r="S1377" t="s">
        <v>195</v>
      </c>
      <c r="T1377" t="s">
        <v>4570</v>
      </c>
      <c r="U1377" t="s">
        <v>4570</v>
      </c>
      <c r="V1377" t="s">
        <v>4496</v>
      </c>
      <c r="W1377" t="s">
        <v>4570</v>
      </c>
      <c r="X1377" t="s">
        <v>6623</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4943</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5476</v>
      </c>
      <c r="BM1377" t="s">
        <v>4949</v>
      </c>
      <c r="BN1377" t="s">
        <v>7</v>
      </c>
      <c r="BO1377" t="s">
        <v>4950</v>
      </c>
      <c r="BP1377" s="440" t="str">
        <f t="shared" si="21"/>
        <v>WA.2378.EBD.955.301.E.521211</v>
      </c>
    </row>
    <row r="1378" spans="1:68">
      <c r="A1378" t="s">
        <v>4935</v>
      </c>
      <c r="B1378" t="s">
        <v>4936</v>
      </c>
      <c r="C1378" t="s">
        <v>4937</v>
      </c>
      <c r="D1378" t="s">
        <v>3795</v>
      </c>
      <c r="E1378" t="s">
        <v>197</v>
      </c>
      <c r="F1378" t="s">
        <v>3842</v>
      </c>
      <c r="G1378" t="s">
        <v>2445</v>
      </c>
      <c r="H1378" t="s">
        <v>4938</v>
      </c>
      <c r="I1378">
        <v>5</v>
      </c>
      <c r="J1378" t="s">
        <v>5047</v>
      </c>
      <c r="K1378">
        <v>1</v>
      </c>
      <c r="L1378" t="s">
        <v>812</v>
      </c>
      <c r="M1378" t="s">
        <v>516</v>
      </c>
      <c r="N1378" t="s">
        <v>146</v>
      </c>
      <c r="O1378" t="s">
        <v>503</v>
      </c>
      <c r="P1378" t="s">
        <v>8</v>
      </c>
      <c r="Q1378" t="s">
        <v>4570</v>
      </c>
      <c r="R1378" t="s">
        <v>4940</v>
      </c>
      <c r="S1378" t="s">
        <v>195</v>
      </c>
      <c r="T1378" t="s">
        <v>4570</v>
      </c>
      <c r="U1378" t="s">
        <v>4570</v>
      </c>
      <c r="V1378" t="s">
        <v>4951</v>
      </c>
      <c r="W1378" t="s">
        <v>4496</v>
      </c>
      <c r="X1378" t="s">
        <v>6624</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4943</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5113</v>
      </c>
      <c r="BM1378" t="s">
        <v>4949</v>
      </c>
      <c r="BN1378" t="s">
        <v>7</v>
      </c>
      <c r="BO1378" t="s">
        <v>4950</v>
      </c>
      <c r="BP1378" s="440" t="str">
        <f t="shared" si="21"/>
        <v>WA.2378.EBD.955.301.E.521211</v>
      </c>
    </row>
    <row r="1379" spans="1:68">
      <c r="A1379" t="s">
        <v>4935</v>
      </c>
      <c r="B1379" t="s">
        <v>4936</v>
      </c>
      <c r="C1379" t="s">
        <v>4937</v>
      </c>
      <c r="D1379" t="s">
        <v>3795</v>
      </c>
      <c r="E1379" t="s">
        <v>197</v>
      </c>
      <c r="F1379" t="s">
        <v>3842</v>
      </c>
      <c r="G1379" t="s">
        <v>2445</v>
      </c>
      <c r="H1379" t="s">
        <v>4938</v>
      </c>
      <c r="I1379">
        <v>5</v>
      </c>
      <c r="J1379" t="s">
        <v>5047</v>
      </c>
      <c r="K1379">
        <v>1</v>
      </c>
      <c r="L1379" t="s">
        <v>812</v>
      </c>
      <c r="M1379" t="s">
        <v>566</v>
      </c>
      <c r="N1379" t="s">
        <v>147</v>
      </c>
      <c r="O1379" t="s">
        <v>503</v>
      </c>
      <c r="P1379" t="s">
        <v>8</v>
      </c>
      <c r="Q1379" t="s">
        <v>4570</v>
      </c>
      <c r="R1379" t="s">
        <v>4940</v>
      </c>
      <c r="S1379" t="s">
        <v>195</v>
      </c>
      <c r="T1379" t="s">
        <v>4570</v>
      </c>
      <c r="U1379" t="s">
        <v>4570</v>
      </c>
      <c r="V1379" t="s">
        <v>4496</v>
      </c>
      <c r="W1379" t="s">
        <v>4570</v>
      </c>
      <c r="X1379" t="s">
        <v>6625</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4943</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6626</v>
      </c>
      <c r="BM1379" t="s">
        <v>4949</v>
      </c>
      <c r="BN1379" t="s">
        <v>7</v>
      </c>
      <c r="BO1379" t="s">
        <v>4950</v>
      </c>
      <c r="BP1379" s="440" t="str">
        <f t="shared" si="21"/>
        <v>WA.2378.EBD.955.301.F.521211</v>
      </c>
    </row>
    <row r="1380" spans="1:68">
      <c r="A1380" t="s">
        <v>5010</v>
      </c>
      <c r="B1380" t="s">
        <v>4936</v>
      </c>
      <c r="C1380" t="s">
        <v>4937</v>
      </c>
      <c r="D1380" t="s">
        <v>3795</v>
      </c>
      <c r="E1380" t="s">
        <v>197</v>
      </c>
      <c r="F1380" t="s">
        <v>3842</v>
      </c>
      <c r="G1380" t="s">
        <v>2445</v>
      </c>
      <c r="H1380" t="s">
        <v>4938</v>
      </c>
      <c r="I1380">
        <v>5</v>
      </c>
      <c r="J1380" t="s">
        <v>5031</v>
      </c>
      <c r="K1380">
        <v>1</v>
      </c>
      <c r="L1380" t="s">
        <v>812</v>
      </c>
      <c r="M1380" t="s">
        <v>8</v>
      </c>
      <c r="N1380" t="s">
        <v>129</v>
      </c>
      <c r="O1380" t="s">
        <v>503</v>
      </c>
      <c r="P1380" t="s">
        <v>8</v>
      </c>
      <c r="Q1380" t="s">
        <v>4570</v>
      </c>
      <c r="R1380" t="s">
        <v>4940</v>
      </c>
      <c r="S1380" t="s">
        <v>195</v>
      </c>
      <c r="T1380" t="s">
        <v>4570</v>
      </c>
      <c r="U1380" t="s">
        <v>4570</v>
      </c>
      <c r="V1380" t="s">
        <v>4496</v>
      </c>
      <c r="W1380" t="s">
        <v>4570</v>
      </c>
      <c r="X1380" t="s">
        <v>6595</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5011</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5068</v>
      </c>
      <c r="BM1380" t="s">
        <v>4949</v>
      </c>
      <c r="BN1380" t="s">
        <v>7</v>
      </c>
      <c r="BO1380" t="s">
        <v>4950</v>
      </c>
      <c r="BP1380" s="440" t="str">
        <f t="shared" si="21"/>
        <v>WA.2378.EBD.952.301.A.521211</v>
      </c>
    </row>
    <row r="1381" spans="1:68">
      <c r="A1381" t="s">
        <v>5010</v>
      </c>
      <c r="B1381" t="s">
        <v>4936</v>
      </c>
      <c r="C1381" t="s">
        <v>4937</v>
      </c>
      <c r="D1381" t="s">
        <v>3795</v>
      </c>
      <c r="E1381" t="s">
        <v>197</v>
      </c>
      <c r="F1381" t="s">
        <v>3842</v>
      </c>
      <c r="G1381" t="s">
        <v>2445</v>
      </c>
      <c r="H1381" t="s">
        <v>4938</v>
      </c>
      <c r="I1381">
        <v>5</v>
      </c>
      <c r="J1381" t="s">
        <v>5031</v>
      </c>
      <c r="K1381">
        <v>1</v>
      </c>
      <c r="L1381" t="s">
        <v>812</v>
      </c>
      <c r="M1381" t="s">
        <v>508</v>
      </c>
      <c r="N1381" t="s">
        <v>130</v>
      </c>
      <c r="O1381" t="s">
        <v>503</v>
      </c>
      <c r="P1381" t="s">
        <v>8</v>
      </c>
      <c r="Q1381" t="s">
        <v>4570</v>
      </c>
      <c r="R1381" t="s">
        <v>4940</v>
      </c>
      <c r="S1381" t="s">
        <v>195</v>
      </c>
      <c r="T1381" t="s">
        <v>4570</v>
      </c>
      <c r="U1381" t="s">
        <v>4570</v>
      </c>
      <c r="V1381" t="s">
        <v>4496</v>
      </c>
      <c r="W1381" t="s">
        <v>4570</v>
      </c>
      <c r="X1381" t="s">
        <v>6596</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5011</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5068</v>
      </c>
      <c r="BM1381" t="s">
        <v>4949</v>
      </c>
      <c r="BN1381" t="s">
        <v>7</v>
      </c>
      <c r="BO1381" t="s">
        <v>4950</v>
      </c>
      <c r="BP1381" s="440" t="str">
        <f t="shared" si="21"/>
        <v>WA.2378.EBD.952.301.B.521211</v>
      </c>
    </row>
    <row r="1382" spans="1:68">
      <c r="A1382" t="s">
        <v>5010</v>
      </c>
      <c r="B1382" t="s">
        <v>4936</v>
      </c>
      <c r="C1382" t="s">
        <v>4937</v>
      </c>
      <c r="D1382" t="s">
        <v>3795</v>
      </c>
      <c r="E1382" t="s">
        <v>197</v>
      </c>
      <c r="F1382" t="s">
        <v>3842</v>
      </c>
      <c r="G1382" t="s">
        <v>2445</v>
      </c>
      <c r="H1382" t="s">
        <v>4938</v>
      </c>
      <c r="I1382">
        <v>5</v>
      </c>
      <c r="J1382" t="s">
        <v>5031</v>
      </c>
      <c r="K1382">
        <v>1</v>
      </c>
      <c r="L1382" t="s">
        <v>812</v>
      </c>
      <c r="M1382" t="s">
        <v>509</v>
      </c>
      <c r="N1382" t="s">
        <v>131</v>
      </c>
      <c r="O1382" t="s">
        <v>503</v>
      </c>
      <c r="P1382" t="s">
        <v>8</v>
      </c>
      <c r="Q1382" t="s">
        <v>4570</v>
      </c>
      <c r="R1382" t="s">
        <v>4940</v>
      </c>
      <c r="S1382" t="s">
        <v>195</v>
      </c>
      <c r="T1382" t="s">
        <v>4570</v>
      </c>
      <c r="U1382" t="s">
        <v>4570</v>
      </c>
      <c r="V1382" t="s">
        <v>4496</v>
      </c>
      <c r="W1382" t="s">
        <v>4570</v>
      </c>
      <c r="X1382" t="s">
        <v>6597</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5011</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5068</v>
      </c>
      <c r="BM1382" t="s">
        <v>4949</v>
      </c>
      <c r="BN1382" t="s">
        <v>7</v>
      </c>
      <c r="BO1382" t="s">
        <v>4950</v>
      </c>
      <c r="BP1382" s="440" t="str">
        <f t="shared" si="21"/>
        <v>WA.2378.EBD.952.301.C.521211</v>
      </c>
    </row>
    <row r="1383" spans="1:68">
      <c r="A1383" t="s">
        <v>5010</v>
      </c>
      <c r="B1383" t="s">
        <v>4936</v>
      </c>
      <c r="C1383" t="s">
        <v>4937</v>
      </c>
      <c r="D1383" t="s">
        <v>3795</v>
      </c>
      <c r="E1383" t="s">
        <v>197</v>
      </c>
      <c r="F1383" t="s">
        <v>3842</v>
      </c>
      <c r="G1383" t="s">
        <v>2445</v>
      </c>
      <c r="H1383" t="s">
        <v>4938</v>
      </c>
      <c r="I1383">
        <v>5</v>
      </c>
      <c r="J1383" t="s">
        <v>5031</v>
      </c>
      <c r="K1383">
        <v>1</v>
      </c>
      <c r="L1383" t="s">
        <v>812</v>
      </c>
      <c r="M1383" t="s">
        <v>509</v>
      </c>
      <c r="N1383" t="s">
        <v>131</v>
      </c>
      <c r="O1383" t="s">
        <v>503</v>
      </c>
      <c r="P1383" t="s">
        <v>8</v>
      </c>
      <c r="Q1383" t="s">
        <v>4570</v>
      </c>
      <c r="R1383" t="s">
        <v>4940</v>
      </c>
      <c r="S1383" t="s">
        <v>195</v>
      </c>
      <c r="T1383" t="s">
        <v>4570</v>
      </c>
      <c r="U1383" t="s">
        <v>4570</v>
      </c>
      <c r="V1383" t="s">
        <v>4951</v>
      </c>
      <c r="W1383" t="s">
        <v>4496</v>
      </c>
      <c r="X1383" t="s">
        <v>6598</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5011</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5926</v>
      </c>
      <c r="BM1383" t="s">
        <v>4949</v>
      </c>
      <c r="BN1383" t="s">
        <v>7</v>
      </c>
      <c r="BO1383" t="s">
        <v>4950</v>
      </c>
      <c r="BP1383" s="440" t="str">
        <f t="shared" si="21"/>
        <v>WA.2378.EBD.952.301.C.521211</v>
      </c>
    </row>
    <row r="1384" spans="1:68">
      <c r="A1384" t="s">
        <v>5010</v>
      </c>
      <c r="B1384" t="s">
        <v>4936</v>
      </c>
      <c r="C1384" t="s">
        <v>4937</v>
      </c>
      <c r="D1384" t="s">
        <v>3795</v>
      </c>
      <c r="E1384" t="s">
        <v>197</v>
      </c>
      <c r="F1384" t="s">
        <v>3842</v>
      </c>
      <c r="G1384" t="s">
        <v>2445</v>
      </c>
      <c r="H1384" t="s">
        <v>4938</v>
      </c>
      <c r="I1384">
        <v>5</v>
      </c>
      <c r="J1384" t="s">
        <v>5054</v>
      </c>
      <c r="K1384">
        <v>2</v>
      </c>
      <c r="L1384" t="s">
        <v>812</v>
      </c>
      <c r="M1384" t="s">
        <v>8</v>
      </c>
      <c r="N1384" t="s">
        <v>174</v>
      </c>
      <c r="O1384" t="s">
        <v>503</v>
      </c>
      <c r="P1384" t="s">
        <v>8</v>
      </c>
      <c r="Q1384" t="s">
        <v>4570</v>
      </c>
      <c r="R1384" t="s">
        <v>4940</v>
      </c>
      <c r="S1384" t="s">
        <v>195</v>
      </c>
      <c r="T1384" t="s">
        <v>4570</v>
      </c>
      <c r="U1384" t="s">
        <v>4570</v>
      </c>
      <c r="V1384" t="s">
        <v>4496</v>
      </c>
      <c r="W1384" t="s">
        <v>4570</v>
      </c>
      <c r="X1384" t="s">
        <v>6599</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5011</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5068</v>
      </c>
      <c r="BM1384" t="s">
        <v>4949</v>
      </c>
      <c r="BN1384" t="s">
        <v>7</v>
      </c>
      <c r="BO1384" t="s">
        <v>4950</v>
      </c>
      <c r="BP1384" s="440" t="str">
        <f t="shared" si="21"/>
        <v>WA.2378.EBD.953.301.A.521211</v>
      </c>
    </row>
    <row r="1385" spans="1:68">
      <c r="A1385" t="s">
        <v>5010</v>
      </c>
      <c r="B1385" t="s">
        <v>4936</v>
      </c>
      <c r="C1385" t="s">
        <v>4937</v>
      </c>
      <c r="D1385" t="s">
        <v>3795</v>
      </c>
      <c r="E1385" t="s">
        <v>197</v>
      </c>
      <c r="F1385" t="s">
        <v>3842</v>
      </c>
      <c r="G1385" t="s">
        <v>2445</v>
      </c>
      <c r="H1385" t="s">
        <v>4938</v>
      </c>
      <c r="I1385">
        <v>5</v>
      </c>
      <c r="J1385" t="s">
        <v>5054</v>
      </c>
      <c r="K1385">
        <v>2</v>
      </c>
      <c r="L1385" t="s">
        <v>812</v>
      </c>
      <c r="M1385" t="s">
        <v>8</v>
      </c>
      <c r="N1385" t="s">
        <v>174</v>
      </c>
      <c r="O1385" t="s">
        <v>503</v>
      </c>
      <c r="P1385" t="s">
        <v>8</v>
      </c>
      <c r="Q1385" t="s">
        <v>4570</v>
      </c>
      <c r="R1385" t="s">
        <v>4940</v>
      </c>
      <c r="S1385" t="s">
        <v>195</v>
      </c>
      <c r="T1385" t="s">
        <v>4570</v>
      </c>
      <c r="U1385" t="s">
        <v>4570</v>
      </c>
      <c r="V1385" t="s">
        <v>4951</v>
      </c>
      <c r="W1385" t="s">
        <v>4496</v>
      </c>
      <c r="X1385" t="s">
        <v>6600</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5011</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5926</v>
      </c>
      <c r="BM1385" t="s">
        <v>4949</v>
      </c>
      <c r="BN1385" t="s">
        <v>7</v>
      </c>
      <c r="BO1385" t="s">
        <v>4950</v>
      </c>
      <c r="BP1385" s="440" t="str">
        <f t="shared" si="21"/>
        <v>WA.2378.EBD.953.301.A.521211</v>
      </c>
    </row>
    <row r="1386" spans="1:68">
      <c r="A1386" t="s">
        <v>5010</v>
      </c>
      <c r="B1386" t="s">
        <v>4936</v>
      </c>
      <c r="C1386" t="s">
        <v>4937</v>
      </c>
      <c r="D1386" t="s">
        <v>3795</v>
      </c>
      <c r="E1386" t="s">
        <v>197</v>
      </c>
      <c r="F1386" t="s">
        <v>3842</v>
      </c>
      <c r="G1386" t="s">
        <v>2445</v>
      </c>
      <c r="H1386" t="s">
        <v>4938</v>
      </c>
      <c r="I1386">
        <v>5</v>
      </c>
      <c r="J1386" t="s">
        <v>5054</v>
      </c>
      <c r="K1386">
        <v>2</v>
      </c>
      <c r="L1386" t="s">
        <v>812</v>
      </c>
      <c r="M1386" t="s">
        <v>8</v>
      </c>
      <c r="N1386" t="s">
        <v>174</v>
      </c>
      <c r="O1386" t="s">
        <v>503</v>
      </c>
      <c r="P1386" t="s">
        <v>8</v>
      </c>
      <c r="Q1386" t="s">
        <v>4570</v>
      </c>
      <c r="R1386" t="s">
        <v>4940</v>
      </c>
      <c r="S1386" t="s">
        <v>195</v>
      </c>
      <c r="T1386" t="s">
        <v>4570</v>
      </c>
      <c r="U1386" t="s">
        <v>4570</v>
      </c>
      <c r="V1386" t="s">
        <v>5001</v>
      </c>
      <c r="W1386" t="s">
        <v>4951</v>
      </c>
      <c r="X1386" t="s">
        <v>6601</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5011</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5887</v>
      </c>
      <c r="BM1386" t="s">
        <v>4949</v>
      </c>
      <c r="BN1386" t="s">
        <v>7</v>
      </c>
      <c r="BO1386" t="s">
        <v>4950</v>
      </c>
      <c r="BP1386" s="440" t="str">
        <f t="shared" si="21"/>
        <v>WA.2378.EBD.953.301.A.521211</v>
      </c>
    </row>
    <row r="1387" spans="1:68">
      <c r="A1387" t="s">
        <v>5010</v>
      </c>
      <c r="B1387" t="s">
        <v>4936</v>
      </c>
      <c r="C1387" t="s">
        <v>4937</v>
      </c>
      <c r="D1387" t="s">
        <v>3795</v>
      </c>
      <c r="E1387" t="s">
        <v>197</v>
      </c>
      <c r="F1387" t="s">
        <v>3842</v>
      </c>
      <c r="G1387" t="s">
        <v>2445</v>
      </c>
      <c r="H1387" t="s">
        <v>4938</v>
      </c>
      <c r="I1387">
        <v>5</v>
      </c>
      <c r="J1387" t="s">
        <v>5054</v>
      </c>
      <c r="K1387">
        <v>2</v>
      </c>
      <c r="L1387" t="s">
        <v>812</v>
      </c>
      <c r="M1387" t="s">
        <v>8</v>
      </c>
      <c r="N1387" t="s">
        <v>174</v>
      </c>
      <c r="O1387" t="s">
        <v>503</v>
      </c>
      <c r="P1387" t="s">
        <v>8</v>
      </c>
      <c r="Q1387" t="s">
        <v>4570</v>
      </c>
      <c r="R1387" t="s">
        <v>4940</v>
      </c>
      <c r="S1387" t="s">
        <v>195</v>
      </c>
      <c r="T1387" t="s">
        <v>4570</v>
      </c>
      <c r="U1387" t="s">
        <v>4570</v>
      </c>
      <c r="V1387" t="s">
        <v>5092</v>
      </c>
      <c r="W1387" t="s">
        <v>5001</v>
      </c>
      <c r="X1387" t="s">
        <v>6602</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5011</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5115</v>
      </c>
      <c r="BM1387" t="s">
        <v>4949</v>
      </c>
      <c r="BN1387" t="s">
        <v>7</v>
      </c>
      <c r="BO1387" t="s">
        <v>4950</v>
      </c>
      <c r="BP1387" s="440" t="str">
        <f t="shared" si="21"/>
        <v>WA.2378.EBD.953.301.A.521211</v>
      </c>
    </row>
    <row r="1388" spans="1:68">
      <c r="A1388" t="s">
        <v>5010</v>
      </c>
      <c r="B1388" t="s">
        <v>4936</v>
      </c>
      <c r="C1388" t="s">
        <v>4937</v>
      </c>
      <c r="D1388" t="s">
        <v>3795</v>
      </c>
      <c r="E1388" t="s">
        <v>197</v>
      </c>
      <c r="F1388" t="s">
        <v>3842</v>
      </c>
      <c r="G1388" t="s">
        <v>2445</v>
      </c>
      <c r="H1388" t="s">
        <v>4938</v>
      </c>
      <c r="I1388">
        <v>5</v>
      </c>
      <c r="J1388" t="s">
        <v>5054</v>
      </c>
      <c r="K1388">
        <v>2</v>
      </c>
      <c r="L1388" t="s">
        <v>812</v>
      </c>
      <c r="M1388" t="s">
        <v>508</v>
      </c>
      <c r="N1388" t="s">
        <v>175</v>
      </c>
      <c r="O1388" t="s">
        <v>503</v>
      </c>
      <c r="P1388" t="s">
        <v>8</v>
      </c>
      <c r="Q1388" t="s">
        <v>4570</v>
      </c>
      <c r="R1388" t="s">
        <v>4940</v>
      </c>
      <c r="S1388" t="s">
        <v>195</v>
      </c>
      <c r="T1388" t="s">
        <v>4570</v>
      </c>
      <c r="U1388" t="s">
        <v>4570</v>
      </c>
      <c r="V1388" t="s">
        <v>4496</v>
      </c>
      <c r="W1388" t="s">
        <v>4570</v>
      </c>
      <c r="X1388" t="s">
        <v>6603</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5011</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5068</v>
      </c>
      <c r="BM1388" t="s">
        <v>4949</v>
      </c>
      <c r="BN1388" t="s">
        <v>7</v>
      </c>
      <c r="BO1388" t="s">
        <v>4950</v>
      </c>
      <c r="BP1388" s="440" t="str">
        <f t="shared" si="21"/>
        <v>WA.2378.EBD.953.301.B.521211</v>
      </c>
    </row>
    <row r="1389" spans="1:68">
      <c r="A1389" t="s">
        <v>5010</v>
      </c>
      <c r="B1389" t="s">
        <v>4936</v>
      </c>
      <c r="C1389" t="s">
        <v>4937</v>
      </c>
      <c r="D1389" t="s">
        <v>3795</v>
      </c>
      <c r="E1389" t="s">
        <v>197</v>
      </c>
      <c r="F1389" t="s">
        <v>3842</v>
      </c>
      <c r="G1389" t="s">
        <v>2445</v>
      </c>
      <c r="H1389" t="s">
        <v>4938</v>
      </c>
      <c r="I1389">
        <v>5</v>
      </c>
      <c r="J1389" t="s">
        <v>5054</v>
      </c>
      <c r="K1389">
        <v>2</v>
      </c>
      <c r="L1389" t="s">
        <v>812</v>
      </c>
      <c r="M1389" t="s">
        <v>508</v>
      </c>
      <c r="N1389" t="s">
        <v>175</v>
      </c>
      <c r="O1389" t="s">
        <v>503</v>
      </c>
      <c r="P1389" t="s">
        <v>8</v>
      </c>
      <c r="Q1389" t="s">
        <v>4570</v>
      </c>
      <c r="R1389" t="s">
        <v>4940</v>
      </c>
      <c r="S1389" t="s">
        <v>195</v>
      </c>
      <c r="T1389" t="s">
        <v>4570</v>
      </c>
      <c r="U1389" t="s">
        <v>4570</v>
      </c>
      <c r="V1389" t="s">
        <v>4951</v>
      </c>
      <c r="W1389" t="s">
        <v>4496</v>
      </c>
      <c r="X1389" t="s">
        <v>6604</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5011</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5926</v>
      </c>
      <c r="BM1389" t="s">
        <v>4949</v>
      </c>
      <c r="BN1389" t="s">
        <v>7</v>
      </c>
      <c r="BO1389" t="s">
        <v>4950</v>
      </c>
      <c r="BP1389" s="440" t="str">
        <f t="shared" si="21"/>
        <v>WA.2378.EBD.953.301.B.521211</v>
      </c>
    </row>
    <row r="1390" spans="1:68">
      <c r="A1390" t="s">
        <v>5010</v>
      </c>
      <c r="B1390" t="s">
        <v>4936</v>
      </c>
      <c r="C1390" t="s">
        <v>4937</v>
      </c>
      <c r="D1390" t="s">
        <v>3795</v>
      </c>
      <c r="E1390" t="s">
        <v>197</v>
      </c>
      <c r="F1390" t="s">
        <v>3842</v>
      </c>
      <c r="G1390" t="s">
        <v>2445</v>
      </c>
      <c r="H1390" t="s">
        <v>4938</v>
      </c>
      <c r="I1390">
        <v>5</v>
      </c>
      <c r="J1390" t="s">
        <v>5054</v>
      </c>
      <c r="K1390">
        <v>2</v>
      </c>
      <c r="L1390" t="s">
        <v>812</v>
      </c>
      <c r="M1390" t="s">
        <v>508</v>
      </c>
      <c r="N1390" t="s">
        <v>175</v>
      </c>
      <c r="O1390" t="s">
        <v>503</v>
      </c>
      <c r="P1390" t="s">
        <v>8</v>
      </c>
      <c r="Q1390" t="s">
        <v>4570</v>
      </c>
      <c r="R1390" t="s">
        <v>4940</v>
      </c>
      <c r="S1390" t="s">
        <v>195</v>
      </c>
      <c r="T1390" t="s">
        <v>4570</v>
      </c>
      <c r="U1390" t="s">
        <v>4570</v>
      </c>
      <c r="V1390" t="s">
        <v>5001</v>
      </c>
      <c r="W1390" t="s">
        <v>4951</v>
      </c>
      <c r="X1390" t="s">
        <v>6605</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5011</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6606</v>
      </c>
      <c r="BM1390" t="s">
        <v>4949</v>
      </c>
      <c r="BN1390" t="s">
        <v>7</v>
      </c>
      <c r="BO1390" t="s">
        <v>4950</v>
      </c>
      <c r="BP1390" s="440" t="str">
        <f t="shared" si="21"/>
        <v>WA.2378.EBD.953.301.B.521211</v>
      </c>
    </row>
    <row r="1391" spans="1:68">
      <c r="A1391" t="s">
        <v>5010</v>
      </c>
      <c r="B1391" t="s">
        <v>4936</v>
      </c>
      <c r="C1391" t="s">
        <v>4937</v>
      </c>
      <c r="D1391" t="s">
        <v>3795</v>
      </c>
      <c r="E1391" t="s">
        <v>197</v>
      </c>
      <c r="F1391" t="s">
        <v>3842</v>
      </c>
      <c r="G1391" t="s">
        <v>2445</v>
      </c>
      <c r="H1391" t="s">
        <v>4938</v>
      </c>
      <c r="I1391">
        <v>5</v>
      </c>
      <c r="J1391" t="s">
        <v>5054</v>
      </c>
      <c r="K1391">
        <v>2</v>
      </c>
      <c r="L1391" t="s">
        <v>812</v>
      </c>
      <c r="M1391" t="s">
        <v>508</v>
      </c>
      <c r="N1391" t="s">
        <v>175</v>
      </c>
      <c r="O1391" t="s">
        <v>503</v>
      </c>
      <c r="P1391" t="s">
        <v>8</v>
      </c>
      <c r="Q1391" t="s">
        <v>4570</v>
      </c>
      <c r="R1391" t="s">
        <v>4940</v>
      </c>
      <c r="S1391" t="s">
        <v>195</v>
      </c>
      <c r="T1391" t="s">
        <v>4570</v>
      </c>
      <c r="U1391" t="s">
        <v>4570</v>
      </c>
      <c r="V1391" t="s">
        <v>5092</v>
      </c>
      <c r="W1391" t="s">
        <v>5001</v>
      </c>
      <c r="X1391" t="s">
        <v>6607</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5011</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6608</v>
      </c>
      <c r="BM1391" t="s">
        <v>4949</v>
      </c>
      <c r="BN1391" t="s">
        <v>7</v>
      </c>
      <c r="BO1391" t="s">
        <v>4950</v>
      </c>
      <c r="BP1391" s="440" t="str">
        <f t="shared" si="21"/>
        <v>WA.2378.EBD.953.301.B.521211</v>
      </c>
    </row>
    <row r="1392" spans="1:68">
      <c r="A1392" t="s">
        <v>5010</v>
      </c>
      <c r="B1392" t="s">
        <v>4936</v>
      </c>
      <c r="C1392" t="s">
        <v>4937</v>
      </c>
      <c r="D1392" t="s">
        <v>3795</v>
      </c>
      <c r="E1392" t="s">
        <v>197</v>
      </c>
      <c r="F1392" t="s">
        <v>3842</v>
      </c>
      <c r="G1392" t="s">
        <v>2445</v>
      </c>
      <c r="H1392" t="s">
        <v>4938</v>
      </c>
      <c r="I1392">
        <v>5</v>
      </c>
      <c r="J1392" t="s">
        <v>5054</v>
      </c>
      <c r="K1392">
        <v>2</v>
      </c>
      <c r="L1392" t="s">
        <v>812</v>
      </c>
      <c r="M1392" t="s">
        <v>508</v>
      </c>
      <c r="N1392" t="s">
        <v>175</v>
      </c>
      <c r="O1392" t="s">
        <v>503</v>
      </c>
      <c r="P1392" t="s">
        <v>8</v>
      </c>
      <c r="Q1392" t="s">
        <v>4570</v>
      </c>
      <c r="R1392" t="s">
        <v>4940</v>
      </c>
      <c r="S1392" t="s">
        <v>195</v>
      </c>
      <c r="T1392" t="s">
        <v>4570</v>
      </c>
      <c r="U1392" t="s">
        <v>4570</v>
      </c>
      <c r="V1392" t="s">
        <v>5096</v>
      </c>
      <c r="W1392" t="s">
        <v>5092</v>
      </c>
      <c r="X1392" t="s">
        <v>6609</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5011</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6610</v>
      </c>
      <c r="BM1392" t="s">
        <v>4949</v>
      </c>
      <c r="BN1392" t="s">
        <v>7</v>
      </c>
      <c r="BO1392" t="s">
        <v>4950</v>
      </c>
      <c r="BP1392" s="440" t="str">
        <f t="shared" si="21"/>
        <v>WA.2378.EBD.953.301.B.521211</v>
      </c>
    </row>
    <row r="1393" spans="1:68">
      <c r="A1393" t="s">
        <v>5010</v>
      </c>
      <c r="B1393" t="s">
        <v>4936</v>
      </c>
      <c r="C1393" t="s">
        <v>4937</v>
      </c>
      <c r="D1393" t="s">
        <v>3795</v>
      </c>
      <c r="E1393" t="s">
        <v>197</v>
      </c>
      <c r="F1393" t="s">
        <v>3842</v>
      </c>
      <c r="G1393" t="s">
        <v>2445</v>
      </c>
      <c r="H1393" t="s">
        <v>4938</v>
      </c>
      <c r="I1393">
        <v>5</v>
      </c>
      <c r="J1393" t="s">
        <v>5047</v>
      </c>
      <c r="K1393">
        <v>1</v>
      </c>
      <c r="L1393" t="s">
        <v>812</v>
      </c>
      <c r="M1393" t="s">
        <v>8</v>
      </c>
      <c r="N1393" t="s">
        <v>143</v>
      </c>
      <c r="O1393" t="s">
        <v>503</v>
      </c>
      <c r="P1393" t="s">
        <v>8</v>
      </c>
      <c r="Q1393" t="s">
        <v>4570</v>
      </c>
      <c r="R1393" t="s">
        <v>4940</v>
      </c>
      <c r="S1393" t="s">
        <v>195</v>
      </c>
      <c r="T1393" t="s">
        <v>4570</v>
      </c>
      <c r="U1393" t="s">
        <v>4570</v>
      </c>
      <c r="V1393" t="s">
        <v>4496</v>
      </c>
      <c r="W1393" t="s">
        <v>4570</v>
      </c>
      <c r="X1393" t="s">
        <v>6611</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5011</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5068</v>
      </c>
      <c r="BM1393" t="s">
        <v>4949</v>
      </c>
      <c r="BN1393" t="s">
        <v>7</v>
      </c>
      <c r="BO1393" t="s">
        <v>4950</v>
      </c>
      <c r="BP1393" s="440" t="str">
        <f t="shared" si="21"/>
        <v>WA.2378.EBD.955.301.A.521211</v>
      </c>
    </row>
    <row r="1394" spans="1:68">
      <c r="A1394" t="s">
        <v>5010</v>
      </c>
      <c r="B1394" t="s">
        <v>4936</v>
      </c>
      <c r="C1394" t="s">
        <v>4937</v>
      </c>
      <c r="D1394" t="s">
        <v>3795</v>
      </c>
      <c r="E1394" t="s">
        <v>197</v>
      </c>
      <c r="F1394" t="s">
        <v>3842</v>
      </c>
      <c r="G1394" t="s">
        <v>2445</v>
      </c>
      <c r="H1394" t="s">
        <v>4938</v>
      </c>
      <c r="I1394">
        <v>5</v>
      </c>
      <c r="J1394" t="s">
        <v>5047</v>
      </c>
      <c r="K1394">
        <v>1</v>
      </c>
      <c r="L1394" t="s">
        <v>812</v>
      </c>
      <c r="M1394" t="s">
        <v>8</v>
      </c>
      <c r="N1394" t="s">
        <v>143</v>
      </c>
      <c r="O1394" t="s">
        <v>503</v>
      </c>
      <c r="P1394" t="s">
        <v>8</v>
      </c>
      <c r="Q1394" t="s">
        <v>4570</v>
      </c>
      <c r="R1394" t="s">
        <v>4940</v>
      </c>
      <c r="S1394" t="s">
        <v>195</v>
      </c>
      <c r="T1394" t="s">
        <v>4570</v>
      </c>
      <c r="U1394" t="s">
        <v>4570</v>
      </c>
      <c r="V1394" t="s">
        <v>4951</v>
      </c>
      <c r="W1394" t="s">
        <v>4496</v>
      </c>
      <c r="X1394" t="s">
        <v>6612</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5011</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5926</v>
      </c>
      <c r="BM1394" t="s">
        <v>4949</v>
      </c>
      <c r="BN1394" t="s">
        <v>7</v>
      </c>
      <c r="BO1394" t="s">
        <v>4950</v>
      </c>
      <c r="BP1394" s="440" t="str">
        <f t="shared" si="21"/>
        <v>WA.2378.EBD.955.301.A.521211</v>
      </c>
    </row>
    <row r="1395" spans="1:68">
      <c r="A1395" t="s">
        <v>5010</v>
      </c>
      <c r="B1395" t="s">
        <v>4936</v>
      </c>
      <c r="C1395" t="s">
        <v>4937</v>
      </c>
      <c r="D1395" t="s">
        <v>3795</v>
      </c>
      <c r="E1395" t="s">
        <v>197</v>
      </c>
      <c r="F1395" t="s">
        <v>3842</v>
      </c>
      <c r="G1395" t="s">
        <v>2445</v>
      </c>
      <c r="H1395" t="s">
        <v>4938</v>
      </c>
      <c r="I1395">
        <v>5</v>
      </c>
      <c r="J1395" t="s">
        <v>5047</v>
      </c>
      <c r="K1395">
        <v>1</v>
      </c>
      <c r="L1395" t="s">
        <v>812</v>
      </c>
      <c r="M1395" t="s">
        <v>8</v>
      </c>
      <c r="N1395" t="s">
        <v>143</v>
      </c>
      <c r="O1395" t="s">
        <v>503</v>
      </c>
      <c r="P1395" t="s">
        <v>8</v>
      </c>
      <c r="Q1395" t="s">
        <v>4570</v>
      </c>
      <c r="R1395" t="s">
        <v>4940</v>
      </c>
      <c r="S1395" t="s">
        <v>195</v>
      </c>
      <c r="T1395" t="s">
        <v>4570</v>
      </c>
      <c r="U1395" t="s">
        <v>4570</v>
      </c>
      <c r="V1395" t="s">
        <v>5001</v>
      </c>
      <c r="W1395" t="s">
        <v>4951</v>
      </c>
      <c r="X1395" t="s">
        <v>6613</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5011</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5887</v>
      </c>
      <c r="BM1395" t="s">
        <v>4949</v>
      </c>
      <c r="BN1395" t="s">
        <v>7</v>
      </c>
      <c r="BO1395" t="s">
        <v>4950</v>
      </c>
      <c r="BP1395" s="440" t="str">
        <f t="shared" si="21"/>
        <v>WA.2378.EBD.955.301.A.521211</v>
      </c>
    </row>
    <row r="1396" spans="1:68">
      <c r="A1396" t="s">
        <v>5010</v>
      </c>
      <c r="B1396" t="s">
        <v>4936</v>
      </c>
      <c r="C1396" t="s">
        <v>4937</v>
      </c>
      <c r="D1396" t="s">
        <v>3795</v>
      </c>
      <c r="E1396" t="s">
        <v>197</v>
      </c>
      <c r="F1396" t="s">
        <v>3842</v>
      </c>
      <c r="G1396" t="s">
        <v>2445</v>
      </c>
      <c r="H1396" t="s">
        <v>4938</v>
      </c>
      <c r="I1396">
        <v>5</v>
      </c>
      <c r="J1396" t="s">
        <v>5047</v>
      </c>
      <c r="K1396">
        <v>1</v>
      </c>
      <c r="L1396" t="s">
        <v>812</v>
      </c>
      <c r="M1396" t="s">
        <v>8</v>
      </c>
      <c r="N1396" t="s">
        <v>143</v>
      </c>
      <c r="O1396" t="s">
        <v>503</v>
      </c>
      <c r="P1396" t="s">
        <v>8</v>
      </c>
      <c r="Q1396" t="s">
        <v>4570</v>
      </c>
      <c r="R1396" t="s">
        <v>4940</v>
      </c>
      <c r="S1396" t="s">
        <v>195</v>
      </c>
      <c r="T1396" t="s">
        <v>4570</v>
      </c>
      <c r="U1396" t="s">
        <v>4570</v>
      </c>
      <c r="V1396" t="s">
        <v>5092</v>
      </c>
      <c r="W1396" t="s">
        <v>5001</v>
      </c>
      <c r="X1396" t="s">
        <v>6614</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5011</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5115</v>
      </c>
      <c r="BM1396" t="s">
        <v>4949</v>
      </c>
      <c r="BN1396" t="s">
        <v>7</v>
      </c>
      <c r="BO1396" t="s">
        <v>4950</v>
      </c>
      <c r="BP1396" s="440" t="str">
        <f t="shared" si="21"/>
        <v>WA.2378.EBD.955.301.A.521211</v>
      </c>
    </row>
    <row r="1397" spans="1:68">
      <c r="A1397" t="s">
        <v>5010</v>
      </c>
      <c r="B1397" t="s">
        <v>4936</v>
      </c>
      <c r="C1397" t="s">
        <v>4937</v>
      </c>
      <c r="D1397" t="s">
        <v>3795</v>
      </c>
      <c r="E1397" t="s">
        <v>197</v>
      </c>
      <c r="F1397" t="s">
        <v>3842</v>
      </c>
      <c r="G1397" t="s">
        <v>2445</v>
      </c>
      <c r="H1397" t="s">
        <v>4938</v>
      </c>
      <c r="I1397">
        <v>5</v>
      </c>
      <c r="J1397" t="s">
        <v>5047</v>
      </c>
      <c r="K1397">
        <v>1</v>
      </c>
      <c r="L1397" t="s">
        <v>812</v>
      </c>
      <c r="M1397" t="s">
        <v>508</v>
      </c>
      <c r="N1397" t="s">
        <v>144</v>
      </c>
      <c r="O1397" t="s">
        <v>503</v>
      </c>
      <c r="P1397" t="s">
        <v>8</v>
      </c>
      <c r="Q1397" t="s">
        <v>4570</v>
      </c>
      <c r="R1397" t="s">
        <v>4940</v>
      </c>
      <c r="S1397" t="s">
        <v>195</v>
      </c>
      <c r="T1397" t="s">
        <v>4570</v>
      </c>
      <c r="U1397" t="s">
        <v>4570</v>
      </c>
      <c r="V1397" t="s">
        <v>4496</v>
      </c>
      <c r="W1397" t="s">
        <v>4570</v>
      </c>
      <c r="X1397" t="s">
        <v>6615</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5011</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5476</v>
      </c>
      <c r="BM1397" t="s">
        <v>4949</v>
      </c>
      <c r="BN1397" t="s">
        <v>7</v>
      </c>
      <c r="BO1397" t="s">
        <v>4950</v>
      </c>
      <c r="BP1397" s="440" t="str">
        <f t="shared" si="21"/>
        <v>WA.2378.EBD.955.301.B.521211</v>
      </c>
    </row>
    <row r="1398" spans="1:68">
      <c r="A1398" t="s">
        <v>5010</v>
      </c>
      <c r="B1398" t="s">
        <v>4936</v>
      </c>
      <c r="C1398" t="s">
        <v>4937</v>
      </c>
      <c r="D1398" t="s">
        <v>3795</v>
      </c>
      <c r="E1398" t="s">
        <v>197</v>
      </c>
      <c r="F1398" t="s">
        <v>3842</v>
      </c>
      <c r="G1398" t="s">
        <v>2445</v>
      </c>
      <c r="H1398" t="s">
        <v>4938</v>
      </c>
      <c r="I1398">
        <v>5</v>
      </c>
      <c r="J1398" t="s">
        <v>5047</v>
      </c>
      <c r="K1398">
        <v>1</v>
      </c>
      <c r="L1398" t="s">
        <v>812</v>
      </c>
      <c r="M1398" t="s">
        <v>508</v>
      </c>
      <c r="N1398" t="s">
        <v>144</v>
      </c>
      <c r="O1398" t="s">
        <v>503</v>
      </c>
      <c r="P1398" t="s">
        <v>8</v>
      </c>
      <c r="Q1398" t="s">
        <v>4570</v>
      </c>
      <c r="R1398" t="s">
        <v>4940</v>
      </c>
      <c r="S1398" t="s">
        <v>195</v>
      </c>
      <c r="T1398" t="s">
        <v>4570</v>
      </c>
      <c r="U1398" t="s">
        <v>4570</v>
      </c>
      <c r="V1398" t="s">
        <v>4951</v>
      </c>
      <c r="W1398" t="s">
        <v>4496</v>
      </c>
      <c r="X1398" t="s">
        <v>6616</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5011</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5113</v>
      </c>
      <c r="BM1398" t="s">
        <v>4949</v>
      </c>
      <c r="BN1398" t="s">
        <v>7</v>
      </c>
      <c r="BO1398" t="s">
        <v>4950</v>
      </c>
      <c r="BP1398" s="440" t="str">
        <f t="shared" si="21"/>
        <v>WA.2378.EBD.955.301.B.521211</v>
      </c>
    </row>
    <row r="1399" spans="1:68">
      <c r="A1399" t="s">
        <v>5010</v>
      </c>
      <c r="B1399" t="s">
        <v>4936</v>
      </c>
      <c r="C1399" t="s">
        <v>4937</v>
      </c>
      <c r="D1399" t="s">
        <v>3795</v>
      </c>
      <c r="E1399" t="s">
        <v>197</v>
      </c>
      <c r="F1399" t="s">
        <v>3842</v>
      </c>
      <c r="G1399" t="s">
        <v>2445</v>
      </c>
      <c r="H1399" t="s">
        <v>4938</v>
      </c>
      <c r="I1399">
        <v>5</v>
      </c>
      <c r="J1399" t="s">
        <v>5047</v>
      </c>
      <c r="K1399">
        <v>1</v>
      </c>
      <c r="L1399" t="s">
        <v>812</v>
      </c>
      <c r="M1399" t="s">
        <v>509</v>
      </c>
      <c r="N1399" t="s">
        <v>145</v>
      </c>
      <c r="O1399" t="s">
        <v>503</v>
      </c>
      <c r="P1399" t="s">
        <v>8</v>
      </c>
      <c r="Q1399" t="s">
        <v>4570</v>
      </c>
      <c r="R1399" t="s">
        <v>4940</v>
      </c>
      <c r="S1399" t="s">
        <v>195</v>
      </c>
      <c r="T1399" t="s">
        <v>4570</v>
      </c>
      <c r="U1399" t="s">
        <v>4570</v>
      </c>
      <c r="V1399" t="s">
        <v>4496</v>
      </c>
      <c r="W1399" t="s">
        <v>4570</v>
      </c>
      <c r="X1399" t="s">
        <v>6617</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5011</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5476</v>
      </c>
      <c r="BM1399" t="s">
        <v>4949</v>
      </c>
      <c r="BN1399" t="s">
        <v>7</v>
      </c>
      <c r="BO1399" t="s">
        <v>4950</v>
      </c>
      <c r="BP1399" s="440" t="str">
        <f t="shared" si="21"/>
        <v>WA.2378.EBD.955.301.C.521211</v>
      </c>
    </row>
    <row r="1400" spans="1:68">
      <c r="A1400" t="s">
        <v>5010</v>
      </c>
      <c r="B1400" t="s">
        <v>4936</v>
      </c>
      <c r="C1400" t="s">
        <v>4937</v>
      </c>
      <c r="D1400" t="s">
        <v>3795</v>
      </c>
      <c r="E1400" t="s">
        <v>197</v>
      </c>
      <c r="F1400" t="s">
        <v>3842</v>
      </c>
      <c r="G1400" t="s">
        <v>2445</v>
      </c>
      <c r="H1400" t="s">
        <v>4938</v>
      </c>
      <c r="I1400">
        <v>5</v>
      </c>
      <c r="J1400" t="s">
        <v>5047</v>
      </c>
      <c r="K1400">
        <v>1</v>
      </c>
      <c r="L1400" t="s">
        <v>812</v>
      </c>
      <c r="M1400" t="s">
        <v>509</v>
      </c>
      <c r="N1400" t="s">
        <v>145</v>
      </c>
      <c r="O1400" t="s">
        <v>503</v>
      </c>
      <c r="P1400" t="s">
        <v>8</v>
      </c>
      <c r="Q1400" t="s">
        <v>4570</v>
      </c>
      <c r="R1400" t="s">
        <v>4940</v>
      </c>
      <c r="S1400" t="s">
        <v>195</v>
      </c>
      <c r="T1400" t="s">
        <v>4570</v>
      </c>
      <c r="U1400" t="s">
        <v>4570</v>
      </c>
      <c r="V1400" t="s">
        <v>4951</v>
      </c>
      <c r="W1400" t="s">
        <v>4496</v>
      </c>
      <c r="X1400" t="s">
        <v>6618</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5011</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5113</v>
      </c>
      <c r="BM1400" t="s">
        <v>4949</v>
      </c>
      <c r="BN1400" t="s">
        <v>7</v>
      </c>
      <c r="BO1400" t="s">
        <v>4950</v>
      </c>
      <c r="BP1400" s="440" t="str">
        <f t="shared" si="21"/>
        <v>WA.2378.EBD.955.301.C.521211</v>
      </c>
    </row>
    <row r="1401" spans="1:68">
      <c r="A1401" t="s">
        <v>5010</v>
      </c>
      <c r="B1401" t="s">
        <v>4936</v>
      </c>
      <c r="C1401" t="s">
        <v>4937</v>
      </c>
      <c r="D1401" t="s">
        <v>3795</v>
      </c>
      <c r="E1401" t="s">
        <v>197</v>
      </c>
      <c r="F1401" t="s">
        <v>3842</v>
      </c>
      <c r="G1401" t="s">
        <v>2445</v>
      </c>
      <c r="H1401" t="s">
        <v>4938</v>
      </c>
      <c r="I1401">
        <v>5</v>
      </c>
      <c r="J1401" t="s">
        <v>5047</v>
      </c>
      <c r="K1401">
        <v>1</v>
      </c>
      <c r="L1401" t="s">
        <v>812</v>
      </c>
      <c r="M1401" t="s">
        <v>511</v>
      </c>
      <c r="N1401" t="s">
        <v>3329</v>
      </c>
      <c r="O1401" t="s">
        <v>503</v>
      </c>
      <c r="P1401" t="s">
        <v>8</v>
      </c>
      <c r="Q1401" t="s">
        <v>4570</v>
      </c>
      <c r="R1401" t="s">
        <v>4940</v>
      </c>
      <c r="S1401" t="s">
        <v>195</v>
      </c>
      <c r="T1401" t="s">
        <v>4570</v>
      </c>
      <c r="U1401" t="s">
        <v>4570</v>
      </c>
      <c r="V1401" t="s">
        <v>4496</v>
      </c>
      <c r="W1401" t="s">
        <v>4570</v>
      </c>
      <c r="X1401" t="s">
        <v>6619</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5011</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5476</v>
      </c>
      <c r="BM1401" t="s">
        <v>4949</v>
      </c>
      <c r="BN1401" t="s">
        <v>7</v>
      </c>
      <c r="BO1401" t="s">
        <v>4950</v>
      </c>
      <c r="BP1401" s="440" t="str">
        <f t="shared" si="21"/>
        <v>WA.2378.EBD.955.301.D.521211</v>
      </c>
    </row>
    <row r="1402" spans="1:68">
      <c r="A1402" t="s">
        <v>5010</v>
      </c>
      <c r="B1402" t="s">
        <v>4936</v>
      </c>
      <c r="C1402" t="s">
        <v>4937</v>
      </c>
      <c r="D1402" t="s">
        <v>3795</v>
      </c>
      <c r="E1402" t="s">
        <v>197</v>
      </c>
      <c r="F1402" t="s">
        <v>3842</v>
      </c>
      <c r="G1402" t="s">
        <v>2445</v>
      </c>
      <c r="H1402" t="s">
        <v>4938</v>
      </c>
      <c r="I1402">
        <v>5</v>
      </c>
      <c r="J1402" t="s">
        <v>5047</v>
      </c>
      <c r="K1402">
        <v>1</v>
      </c>
      <c r="L1402" t="s">
        <v>812</v>
      </c>
      <c r="M1402" t="s">
        <v>511</v>
      </c>
      <c r="N1402" t="s">
        <v>3329</v>
      </c>
      <c r="O1402" t="s">
        <v>503</v>
      </c>
      <c r="P1402" t="s">
        <v>8</v>
      </c>
      <c r="Q1402" t="s">
        <v>4570</v>
      </c>
      <c r="R1402" t="s">
        <v>4940</v>
      </c>
      <c r="S1402" t="s">
        <v>195</v>
      </c>
      <c r="T1402" t="s">
        <v>4570</v>
      </c>
      <c r="U1402" t="s">
        <v>4570</v>
      </c>
      <c r="V1402" t="s">
        <v>4951</v>
      </c>
      <c r="W1402" t="s">
        <v>4496</v>
      </c>
      <c r="X1402" t="s">
        <v>6620</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5011</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6621</v>
      </c>
      <c r="BM1402" t="s">
        <v>4949</v>
      </c>
      <c r="BN1402" t="s">
        <v>7</v>
      </c>
      <c r="BO1402" t="s">
        <v>4950</v>
      </c>
      <c r="BP1402" s="440" t="str">
        <f t="shared" si="21"/>
        <v>WA.2378.EBD.955.301.D.521211</v>
      </c>
    </row>
    <row r="1403" spans="1:68">
      <c r="A1403" t="s">
        <v>5010</v>
      </c>
      <c r="B1403" t="s">
        <v>4936</v>
      </c>
      <c r="C1403" t="s">
        <v>4937</v>
      </c>
      <c r="D1403" t="s">
        <v>3795</v>
      </c>
      <c r="E1403" t="s">
        <v>197</v>
      </c>
      <c r="F1403" t="s">
        <v>3842</v>
      </c>
      <c r="G1403" t="s">
        <v>2445</v>
      </c>
      <c r="H1403" t="s">
        <v>4938</v>
      </c>
      <c r="I1403">
        <v>5</v>
      </c>
      <c r="J1403" t="s">
        <v>5047</v>
      </c>
      <c r="K1403">
        <v>1</v>
      </c>
      <c r="L1403" t="s">
        <v>812</v>
      </c>
      <c r="M1403" t="s">
        <v>511</v>
      </c>
      <c r="N1403" t="s">
        <v>3329</v>
      </c>
      <c r="O1403" t="s">
        <v>503</v>
      </c>
      <c r="P1403" t="s">
        <v>8</v>
      </c>
      <c r="Q1403" t="s">
        <v>4570</v>
      </c>
      <c r="R1403" t="s">
        <v>4940</v>
      </c>
      <c r="S1403" t="s">
        <v>195</v>
      </c>
      <c r="T1403" t="s">
        <v>4570</v>
      </c>
      <c r="U1403" t="s">
        <v>4570</v>
      </c>
      <c r="V1403" t="s">
        <v>5001</v>
      </c>
      <c r="W1403" t="s">
        <v>4951</v>
      </c>
      <c r="X1403" t="s">
        <v>6622</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5011</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5887</v>
      </c>
      <c r="BM1403" t="s">
        <v>4949</v>
      </c>
      <c r="BN1403" t="s">
        <v>7</v>
      </c>
      <c r="BO1403" t="s">
        <v>4950</v>
      </c>
      <c r="BP1403" s="440" t="str">
        <f t="shared" si="21"/>
        <v>WA.2378.EBD.955.301.D.521211</v>
      </c>
    </row>
    <row r="1404" spans="1:68">
      <c r="A1404" t="s">
        <v>5010</v>
      </c>
      <c r="B1404" t="s">
        <v>4936</v>
      </c>
      <c r="C1404" t="s">
        <v>4937</v>
      </c>
      <c r="D1404" t="s">
        <v>3795</v>
      </c>
      <c r="E1404" t="s">
        <v>197</v>
      </c>
      <c r="F1404" t="s">
        <v>3842</v>
      </c>
      <c r="G1404" t="s">
        <v>2445</v>
      </c>
      <c r="H1404" t="s">
        <v>4938</v>
      </c>
      <c r="I1404">
        <v>5</v>
      </c>
      <c r="J1404" t="s">
        <v>5047</v>
      </c>
      <c r="K1404">
        <v>1</v>
      </c>
      <c r="L1404" t="s">
        <v>812</v>
      </c>
      <c r="M1404" t="s">
        <v>516</v>
      </c>
      <c r="N1404" t="s">
        <v>146</v>
      </c>
      <c r="O1404" t="s">
        <v>503</v>
      </c>
      <c r="P1404" t="s">
        <v>8</v>
      </c>
      <c r="Q1404" t="s">
        <v>4570</v>
      </c>
      <c r="R1404" t="s">
        <v>4940</v>
      </c>
      <c r="S1404" t="s">
        <v>195</v>
      </c>
      <c r="T1404" t="s">
        <v>4570</v>
      </c>
      <c r="U1404" t="s">
        <v>4570</v>
      </c>
      <c r="V1404" t="s">
        <v>4496</v>
      </c>
      <c r="W1404" t="s">
        <v>4570</v>
      </c>
      <c r="X1404" t="s">
        <v>6623</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5011</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5476</v>
      </c>
      <c r="BM1404" t="s">
        <v>4949</v>
      </c>
      <c r="BN1404" t="s">
        <v>7</v>
      </c>
      <c r="BO1404" t="s">
        <v>4950</v>
      </c>
      <c r="BP1404" s="440" t="str">
        <f t="shared" si="21"/>
        <v>WA.2378.EBD.955.301.E.521211</v>
      </c>
    </row>
    <row r="1405" spans="1:68">
      <c r="A1405" t="s">
        <v>5010</v>
      </c>
      <c r="B1405" t="s">
        <v>4936</v>
      </c>
      <c r="C1405" t="s">
        <v>4937</v>
      </c>
      <c r="D1405" t="s">
        <v>3795</v>
      </c>
      <c r="E1405" t="s">
        <v>197</v>
      </c>
      <c r="F1405" t="s">
        <v>3842</v>
      </c>
      <c r="G1405" t="s">
        <v>2445</v>
      </c>
      <c r="H1405" t="s">
        <v>4938</v>
      </c>
      <c r="I1405">
        <v>5</v>
      </c>
      <c r="J1405" t="s">
        <v>5047</v>
      </c>
      <c r="K1405">
        <v>1</v>
      </c>
      <c r="L1405" t="s">
        <v>812</v>
      </c>
      <c r="M1405" t="s">
        <v>516</v>
      </c>
      <c r="N1405" t="s">
        <v>146</v>
      </c>
      <c r="O1405" t="s">
        <v>503</v>
      </c>
      <c r="P1405" t="s">
        <v>8</v>
      </c>
      <c r="Q1405" t="s">
        <v>4570</v>
      </c>
      <c r="R1405" t="s">
        <v>4940</v>
      </c>
      <c r="S1405" t="s">
        <v>195</v>
      </c>
      <c r="T1405" t="s">
        <v>4570</v>
      </c>
      <c r="U1405" t="s">
        <v>4570</v>
      </c>
      <c r="V1405" t="s">
        <v>4951</v>
      </c>
      <c r="W1405" t="s">
        <v>4496</v>
      </c>
      <c r="X1405" t="s">
        <v>6624</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5011</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5113</v>
      </c>
      <c r="BM1405" t="s">
        <v>4949</v>
      </c>
      <c r="BN1405" t="s">
        <v>7</v>
      </c>
      <c r="BO1405" t="s">
        <v>4950</v>
      </c>
      <c r="BP1405" s="440" t="str">
        <f t="shared" si="21"/>
        <v>WA.2378.EBD.955.301.E.521211</v>
      </c>
    </row>
    <row r="1406" spans="1:68">
      <c r="A1406" t="s">
        <v>5010</v>
      </c>
      <c r="B1406" t="s">
        <v>4936</v>
      </c>
      <c r="C1406" t="s">
        <v>4937</v>
      </c>
      <c r="D1406" t="s">
        <v>3795</v>
      </c>
      <c r="E1406" t="s">
        <v>197</v>
      </c>
      <c r="F1406" t="s">
        <v>3842</v>
      </c>
      <c r="G1406" t="s">
        <v>2445</v>
      </c>
      <c r="H1406" t="s">
        <v>4938</v>
      </c>
      <c r="I1406">
        <v>5</v>
      </c>
      <c r="J1406" t="s">
        <v>5047</v>
      </c>
      <c r="K1406">
        <v>1</v>
      </c>
      <c r="L1406" t="s">
        <v>812</v>
      </c>
      <c r="M1406" t="s">
        <v>566</v>
      </c>
      <c r="N1406" t="s">
        <v>147</v>
      </c>
      <c r="O1406" t="s">
        <v>503</v>
      </c>
      <c r="P1406" t="s">
        <v>8</v>
      </c>
      <c r="Q1406" t="s">
        <v>4570</v>
      </c>
      <c r="R1406" t="s">
        <v>4940</v>
      </c>
      <c r="S1406" t="s">
        <v>195</v>
      </c>
      <c r="T1406" t="s">
        <v>4570</v>
      </c>
      <c r="U1406" t="s">
        <v>4570</v>
      </c>
      <c r="V1406" t="s">
        <v>4496</v>
      </c>
      <c r="W1406" t="s">
        <v>4570</v>
      </c>
      <c r="X1406" t="s">
        <v>6625</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5011</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6626</v>
      </c>
      <c r="BM1406" t="s">
        <v>4949</v>
      </c>
      <c r="BN1406" t="s">
        <v>7</v>
      </c>
      <c r="BO1406" t="s">
        <v>4950</v>
      </c>
      <c r="BP1406" s="440" t="str">
        <f t="shared" si="21"/>
        <v>WA.2378.EBD.955.301.F.521211</v>
      </c>
    </row>
    <row r="1407" spans="1:68">
      <c r="A1407" t="s">
        <v>4935</v>
      </c>
      <c r="B1407" t="s">
        <v>4936</v>
      </c>
      <c r="C1407" t="s">
        <v>4937</v>
      </c>
      <c r="D1407" t="s">
        <v>3795</v>
      </c>
      <c r="E1407" t="s">
        <v>197</v>
      </c>
      <c r="F1407" t="s">
        <v>3842</v>
      </c>
      <c r="G1407" t="s">
        <v>2445</v>
      </c>
      <c r="H1407" t="s">
        <v>4938</v>
      </c>
      <c r="I1407">
        <v>5</v>
      </c>
      <c r="J1407" t="s">
        <v>5031</v>
      </c>
      <c r="K1407">
        <v>1</v>
      </c>
      <c r="L1407" t="s">
        <v>812</v>
      </c>
      <c r="M1407" t="s">
        <v>8</v>
      </c>
      <c r="N1407" t="s">
        <v>129</v>
      </c>
      <c r="O1407" t="s">
        <v>510</v>
      </c>
      <c r="P1407" t="s">
        <v>8</v>
      </c>
      <c r="Q1407" t="s">
        <v>4570</v>
      </c>
      <c r="R1407" t="s">
        <v>4940</v>
      </c>
      <c r="S1407" t="s">
        <v>195</v>
      </c>
      <c r="T1407" t="s">
        <v>4570</v>
      </c>
      <c r="U1407" t="s">
        <v>4570</v>
      </c>
      <c r="V1407" t="s">
        <v>4496</v>
      </c>
      <c r="W1407" t="s">
        <v>4570</v>
      </c>
      <c r="X1407" t="s">
        <v>6627</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4943</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6628</v>
      </c>
      <c r="BM1407" t="s">
        <v>4949</v>
      </c>
      <c r="BN1407" t="s">
        <v>5186</v>
      </c>
      <c r="BO1407" t="s">
        <v>4950</v>
      </c>
      <c r="BP1407" s="440" t="str">
        <f t="shared" si="21"/>
        <v>WA.2378.EBD.952.301.A.524111</v>
      </c>
    </row>
    <row r="1408" spans="1:68">
      <c r="A1408" t="s">
        <v>4935</v>
      </c>
      <c r="B1408" t="s">
        <v>4936</v>
      </c>
      <c r="C1408" t="s">
        <v>4937</v>
      </c>
      <c r="D1408" t="s">
        <v>3795</v>
      </c>
      <c r="E1408" t="s">
        <v>197</v>
      </c>
      <c r="F1408" t="s">
        <v>3842</v>
      </c>
      <c r="G1408" t="s">
        <v>2445</v>
      </c>
      <c r="H1408" t="s">
        <v>4938</v>
      </c>
      <c r="I1408">
        <v>5</v>
      </c>
      <c r="J1408" t="s">
        <v>5031</v>
      </c>
      <c r="K1408">
        <v>1</v>
      </c>
      <c r="L1408" t="s">
        <v>812</v>
      </c>
      <c r="M1408" t="s">
        <v>508</v>
      </c>
      <c r="N1408" t="s">
        <v>130</v>
      </c>
      <c r="O1408" t="s">
        <v>510</v>
      </c>
      <c r="P1408" t="s">
        <v>8</v>
      </c>
      <c r="Q1408" t="s">
        <v>4570</v>
      </c>
      <c r="R1408" t="s">
        <v>4940</v>
      </c>
      <c r="S1408" t="s">
        <v>195</v>
      </c>
      <c r="T1408" t="s">
        <v>4570</v>
      </c>
      <c r="U1408" t="s">
        <v>4570</v>
      </c>
      <c r="V1408" t="s">
        <v>4496</v>
      </c>
      <c r="W1408" t="s">
        <v>4570</v>
      </c>
      <c r="X1408" t="s">
        <v>6629</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4943</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6630</v>
      </c>
      <c r="BM1408" t="s">
        <v>4949</v>
      </c>
      <c r="BN1408" t="s">
        <v>5186</v>
      </c>
      <c r="BO1408" t="s">
        <v>4950</v>
      </c>
      <c r="BP1408" s="440" t="str">
        <f t="shared" si="21"/>
        <v>WA.2378.EBD.952.301.B.524111</v>
      </c>
    </row>
    <row r="1409" spans="1:68">
      <c r="A1409" t="s">
        <v>4935</v>
      </c>
      <c r="B1409" t="s">
        <v>4936</v>
      </c>
      <c r="C1409" t="s">
        <v>4937</v>
      </c>
      <c r="D1409" t="s">
        <v>3795</v>
      </c>
      <c r="E1409" t="s">
        <v>197</v>
      </c>
      <c r="F1409" t="s">
        <v>3842</v>
      </c>
      <c r="G1409" t="s">
        <v>2445</v>
      </c>
      <c r="H1409" t="s">
        <v>4938</v>
      </c>
      <c r="I1409">
        <v>5</v>
      </c>
      <c r="J1409" t="s">
        <v>5031</v>
      </c>
      <c r="K1409">
        <v>1</v>
      </c>
      <c r="L1409" t="s">
        <v>812</v>
      </c>
      <c r="M1409" t="s">
        <v>509</v>
      </c>
      <c r="N1409" t="s">
        <v>131</v>
      </c>
      <c r="O1409" t="s">
        <v>510</v>
      </c>
      <c r="P1409" t="s">
        <v>8</v>
      </c>
      <c r="Q1409" t="s">
        <v>4570</v>
      </c>
      <c r="R1409" t="s">
        <v>4940</v>
      </c>
      <c r="S1409" t="s">
        <v>195</v>
      </c>
      <c r="T1409" t="s">
        <v>4570</v>
      </c>
      <c r="U1409" t="s">
        <v>4570</v>
      </c>
      <c r="V1409" t="s">
        <v>4496</v>
      </c>
      <c r="W1409" t="s">
        <v>4570</v>
      </c>
      <c r="X1409" t="s">
        <v>6631</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4943</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6632</v>
      </c>
      <c r="BM1409" t="s">
        <v>4949</v>
      </c>
      <c r="BN1409" t="s">
        <v>5186</v>
      </c>
      <c r="BO1409" t="s">
        <v>4950</v>
      </c>
      <c r="BP1409" s="440" t="str">
        <f t="shared" si="21"/>
        <v>WA.2378.EBD.952.301.C.524111</v>
      </c>
    </row>
    <row r="1410" spans="1:68">
      <c r="A1410" t="s">
        <v>4935</v>
      </c>
      <c r="B1410" t="s">
        <v>4936</v>
      </c>
      <c r="C1410" t="s">
        <v>4937</v>
      </c>
      <c r="D1410" t="s">
        <v>3795</v>
      </c>
      <c r="E1410" t="s">
        <v>197</v>
      </c>
      <c r="F1410" t="s">
        <v>3842</v>
      </c>
      <c r="G1410" t="s">
        <v>2445</v>
      </c>
      <c r="H1410" t="s">
        <v>4938</v>
      </c>
      <c r="I1410">
        <v>5</v>
      </c>
      <c r="J1410" t="s">
        <v>5054</v>
      </c>
      <c r="K1410">
        <v>2</v>
      </c>
      <c r="L1410" t="s">
        <v>812</v>
      </c>
      <c r="M1410" t="s">
        <v>8</v>
      </c>
      <c r="N1410" t="s">
        <v>174</v>
      </c>
      <c r="O1410" t="s">
        <v>510</v>
      </c>
      <c r="P1410" t="s">
        <v>8</v>
      </c>
      <c r="Q1410" t="s">
        <v>4570</v>
      </c>
      <c r="R1410" t="s">
        <v>4940</v>
      </c>
      <c r="S1410" t="s">
        <v>195</v>
      </c>
      <c r="T1410" t="s">
        <v>4570</v>
      </c>
      <c r="U1410" t="s">
        <v>4570</v>
      </c>
      <c r="V1410" t="s">
        <v>4496</v>
      </c>
      <c r="W1410" t="s">
        <v>4570</v>
      </c>
      <c r="X1410" t="s">
        <v>6633</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4943</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6634</v>
      </c>
      <c r="BM1410" t="s">
        <v>4949</v>
      </c>
      <c r="BN1410" t="s">
        <v>5186</v>
      </c>
      <c r="BO1410" t="s">
        <v>4950</v>
      </c>
      <c r="BP1410" s="440" t="str">
        <f t="shared" ref="BP1410:BP1473" si="22">_xlfn.TEXTJOIN(".",TRUE,D1410,E1410,F1410,J1410,L1410,M1410,O1410)</f>
        <v>WA.2378.EBD.953.301.A.524111</v>
      </c>
    </row>
    <row r="1411" spans="1:68">
      <c r="A1411" t="s">
        <v>4935</v>
      </c>
      <c r="B1411" t="s">
        <v>4936</v>
      </c>
      <c r="C1411" t="s">
        <v>4937</v>
      </c>
      <c r="D1411" t="s">
        <v>3795</v>
      </c>
      <c r="E1411" t="s">
        <v>197</v>
      </c>
      <c r="F1411" t="s">
        <v>3842</v>
      </c>
      <c r="G1411" t="s">
        <v>2445</v>
      </c>
      <c r="H1411" t="s">
        <v>4938</v>
      </c>
      <c r="I1411">
        <v>5</v>
      </c>
      <c r="J1411" t="s">
        <v>5054</v>
      </c>
      <c r="K1411">
        <v>2</v>
      </c>
      <c r="L1411" t="s">
        <v>812</v>
      </c>
      <c r="M1411" t="s">
        <v>508</v>
      </c>
      <c r="N1411" t="s">
        <v>175</v>
      </c>
      <c r="O1411" t="s">
        <v>510</v>
      </c>
      <c r="P1411" t="s">
        <v>8</v>
      </c>
      <c r="Q1411" t="s">
        <v>4570</v>
      </c>
      <c r="R1411" t="s">
        <v>4940</v>
      </c>
      <c r="S1411" t="s">
        <v>195</v>
      </c>
      <c r="T1411" t="s">
        <v>4570</v>
      </c>
      <c r="U1411" t="s">
        <v>4570</v>
      </c>
      <c r="V1411" t="s">
        <v>4496</v>
      </c>
      <c r="W1411" t="s">
        <v>4570</v>
      </c>
      <c r="X1411" t="s">
        <v>6635</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4943</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6636</v>
      </c>
      <c r="BM1411" t="s">
        <v>4949</v>
      </c>
      <c r="BN1411" t="s">
        <v>5186</v>
      </c>
      <c r="BO1411" t="s">
        <v>4950</v>
      </c>
      <c r="BP1411" s="440" t="str">
        <f t="shared" si="22"/>
        <v>WA.2378.EBD.953.301.B.524111</v>
      </c>
    </row>
    <row r="1412" spans="1:68">
      <c r="A1412" t="s">
        <v>4935</v>
      </c>
      <c r="B1412" t="s">
        <v>4936</v>
      </c>
      <c r="C1412" t="s">
        <v>4937</v>
      </c>
      <c r="D1412" t="s">
        <v>3795</v>
      </c>
      <c r="E1412" t="s">
        <v>197</v>
      </c>
      <c r="F1412" t="s">
        <v>3842</v>
      </c>
      <c r="G1412" t="s">
        <v>2445</v>
      </c>
      <c r="H1412" t="s">
        <v>4938</v>
      </c>
      <c r="I1412">
        <v>5</v>
      </c>
      <c r="J1412" t="s">
        <v>5047</v>
      </c>
      <c r="K1412">
        <v>1</v>
      </c>
      <c r="L1412" t="s">
        <v>812</v>
      </c>
      <c r="M1412" t="s">
        <v>8</v>
      </c>
      <c r="N1412" t="s">
        <v>143</v>
      </c>
      <c r="O1412" t="s">
        <v>510</v>
      </c>
      <c r="P1412" t="s">
        <v>8</v>
      </c>
      <c r="Q1412" t="s">
        <v>4570</v>
      </c>
      <c r="R1412" t="s">
        <v>4940</v>
      </c>
      <c r="S1412" t="s">
        <v>195</v>
      </c>
      <c r="T1412" t="s">
        <v>4570</v>
      </c>
      <c r="U1412" t="s">
        <v>4570</v>
      </c>
      <c r="V1412" t="s">
        <v>4496</v>
      </c>
      <c r="W1412" t="s">
        <v>4570</v>
      </c>
      <c r="X1412" t="s">
        <v>6637</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4943</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6638</v>
      </c>
      <c r="BM1412" t="s">
        <v>4949</v>
      </c>
      <c r="BN1412" t="s">
        <v>5186</v>
      </c>
      <c r="BO1412" t="s">
        <v>4950</v>
      </c>
      <c r="BP1412" s="440" t="str">
        <f t="shared" si="22"/>
        <v>WA.2378.EBD.955.301.A.524111</v>
      </c>
    </row>
    <row r="1413" spans="1:68">
      <c r="A1413" t="s">
        <v>4935</v>
      </c>
      <c r="B1413" t="s">
        <v>4936</v>
      </c>
      <c r="C1413" t="s">
        <v>4937</v>
      </c>
      <c r="D1413" t="s">
        <v>3795</v>
      </c>
      <c r="E1413" t="s">
        <v>197</v>
      </c>
      <c r="F1413" t="s">
        <v>3842</v>
      </c>
      <c r="G1413" t="s">
        <v>2445</v>
      </c>
      <c r="H1413" t="s">
        <v>4938</v>
      </c>
      <c r="I1413">
        <v>5</v>
      </c>
      <c r="J1413" t="s">
        <v>5047</v>
      </c>
      <c r="K1413">
        <v>1</v>
      </c>
      <c r="L1413" t="s">
        <v>812</v>
      </c>
      <c r="M1413" t="s">
        <v>508</v>
      </c>
      <c r="N1413" t="s">
        <v>144</v>
      </c>
      <c r="O1413" t="s">
        <v>510</v>
      </c>
      <c r="P1413" t="s">
        <v>8</v>
      </c>
      <c r="Q1413" t="s">
        <v>4570</v>
      </c>
      <c r="R1413" t="s">
        <v>4940</v>
      </c>
      <c r="S1413" t="s">
        <v>195</v>
      </c>
      <c r="T1413" t="s">
        <v>4570</v>
      </c>
      <c r="U1413" t="s">
        <v>4570</v>
      </c>
      <c r="V1413" t="s">
        <v>4496</v>
      </c>
      <c r="W1413" t="s">
        <v>4570</v>
      </c>
      <c r="X1413" t="s">
        <v>6639</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4943</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6638</v>
      </c>
      <c r="BM1413" t="s">
        <v>4949</v>
      </c>
      <c r="BN1413" t="s">
        <v>5186</v>
      </c>
      <c r="BO1413" t="s">
        <v>4950</v>
      </c>
      <c r="BP1413" s="440" t="str">
        <f t="shared" si="22"/>
        <v>WA.2378.EBD.955.301.B.524111</v>
      </c>
    </row>
    <row r="1414" spans="1:68">
      <c r="A1414" t="s">
        <v>4935</v>
      </c>
      <c r="B1414" t="s">
        <v>4936</v>
      </c>
      <c r="C1414" t="s">
        <v>4937</v>
      </c>
      <c r="D1414" t="s">
        <v>3795</v>
      </c>
      <c r="E1414" t="s">
        <v>197</v>
      </c>
      <c r="F1414" t="s">
        <v>3842</v>
      </c>
      <c r="G1414" t="s">
        <v>2445</v>
      </c>
      <c r="H1414" t="s">
        <v>4938</v>
      </c>
      <c r="I1414">
        <v>5</v>
      </c>
      <c r="J1414" t="s">
        <v>5047</v>
      </c>
      <c r="K1414">
        <v>1</v>
      </c>
      <c r="L1414" t="s">
        <v>812</v>
      </c>
      <c r="M1414" t="s">
        <v>511</v>
      </c>
      <c r="N1414" t="s">
        <v>3329</v>
      </c>
      <c r="O1414" t="s">
        <v>510</v>
      </c>
      <c r="P1414" t="s">
        <v>8</v>
      </c>
      <c r="Q1414" t="s">
        <v>4570</v>
      </c>
      <c r="R1414" t="s">
        <v>4940</v>
      </c>
      <c r="S1414" t="s">
        <v>195</v>
      </c>
      <c r="T1414" t="s">
        <v>4570</v>
      </c>
      <c r="U1414" t="s">
        <v>4570</v>
      </c>
      <c r="V1414" t="s">
        <v>4496</v>
      </c>
      <c r="W1414" t="s">
        <v>4570</v>
      </c>
      <c r="X1414" t="s">
        <v>6640</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4943</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6641</v>
      </c>
      <c r="BM1414" t="s">
        <v>4949</v>
      </c>
      <c r="BN1414" t="s">
        <v>5186</v>
      </c>
      <c r="BO1414" t="s">
        <v>4950</v>
      </c>
      <c r="BP1414" s="440" t="str">
        <f t="shared" si="22"/>
        <v>WA.2378.EBD.955.301.D.524111</v>
      </c>
    </row>
    <row r="1415" spans="1:68">
      <c r="A1415" t="s">
        <v>4935</v>
      </c>
      <c r="B1415" t="s">
        <v>4936</v>
      </c>
      <c r="C1415" t="s">
        <v>4937</v>
      </c>
      <c r="D1415" t="s">
        <v>3795</v>
      </c>
      <c r="E1415" t="s">
        <v>197</v>
      </c>
      <c r="F1415" t="s">
        <v>3842</v>
      </c>
      <c r="G1415" t="s">
        <v>2445</v>
      </c>
      <c r="H1415" t="s">
        <v>4938</v>
      </c>
      <c r="I1415">
        <v>5</v>
      </c>
      <c r="J1415" t="s">
        <v>5047</v>
      </c>
      <c r="K1415">
        <v>1</v>
      </c>
      <c r="L1415" t="s">
        <v>812</v>
      </c>
      <c r="M1415" t="s">
        <v>566</v>
      </c>
      <c r="N1415" t="s">
        <v>147</v>
      </c>
      <c r="O1415" t="s">
        <v>510</v>
      </c>
      <c r="P1415" t="s">
        <v>8</v>
      </c>
      <c r="Q1415" t="s">
        <v>4570</v>
      </c>
      <c r="R1415" t="s">
        <v>4940</v>
      </c>
      <c r="S1415" t="s">
        <v>195</v>
      </c>
      <c r="T1415" t="s">
        <v>4570</v>
      </c>
      <c r="U1415" t="s">
        <v>4570</v>
      </c>
      <c r="V1415" t="s">
        <v>4496</v>
      </c>
      <c r="W1415" t="s">
        <v>4570</v>
      </c>
      <c r="X1415" t="s">
        <v>6642</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4943</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6643</v>
      </c>
      <c r="BM1415" t="s">
        <v>4949</v>
      </c>
      <c r="BN1415" t="s">
        <v>5186</v>
      </c>
      <c r="BO1415" t="s">
        <v>4950</v>
      </c>
      <c r="BP1415" s="440" t="str">
        <f t="shared" si="22"/>
        <v>WA.2378.EBD.955.301.F.524111</v>
      </c>
    </row>
    <row r="1416" spans="1:68">
      <c r="A1416" t="s">
        <v>5010</v>
      </c>
      <c r="B1416" t="s">
        <v>4936</v>
      </c>
      <c r="C1416" t="s">
        <v>4937</v>
      </c>
      <c r="D1416" t="s">
        <v>3795</v>
      </c>
      <c r="E1416" t="s">
        <v>197</v>
      </c>
      <c r="F1416" t="s">
        <v>3842</v>
      </c>
      <c r="G1416" t="s">
        <v>2445</v>
      </c>
      <c r="H1416" t="s">
        <v>4938</v>
      </c>
      <c r="I1416">
        <v>5</v>
      </c>
      <c r="J1416" t="s">
        <v>5031</v>
      </c>
      <c r="K1416">
        <v>1</v>
      </c>
      <c r="L1416" t="s">
        <v>812</v>
      </c>
      <c r="M1416" t="s">
        <v>8</v>
      </c>
      <c r="N1416" t="s">
        <v>129</v>
      </c>
      <c r="O1416" t="s">
        <v>510</v>
      </c>
      <c r="P1416" t="s">
        <v>8</v>
      </c>
      <c r="Q1416" t="s">
        <v>4570</v>
      </c>
      <c r="R1416" t="s">
        <v>4940</v>
      </c>
      <c r="S1416" t="s">
        <v>195</v>
      </c>
      <c r="T1416" t="s">
        <v>4570</v>
      </c>
      <c r="U1416" t="s">
        <v>4570</v>
      </c>
      <c r="V1416" t="s">
        <v>4496</v>
      </c>
      <c r="W1416" t="s">
        <v>4570</v>
      </c>
      <c r="X1416" t="s">
        <v>6627</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5011</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6628</v>
      </c>
      <c r="BM1416" t="s">
        <v>4949</v>
      </c>
      <c r="BN1416" t="s">
        <v>5186</v>
      </c>
      <c r="BO1416" t="s">
        <v>4950</v>
      </c>
      <c r="BP1416" s="440" t="str">
        <f t="shared" si="22"/>
        <v>WA.2378.EBD.952.301.A.524111</v>
      </c>
    </row>
    <row r="1417" spans="1:68">
      <c r="A1417" t="s">
        <v>5010</v>
      </c>
      <c r="B1417" t="s">
        <v>4936</v>
      </c>
      <c r="C1417" t="s">
        <v>4937</v>
      </c>
      <c r="D1417" t="s">
        <v>3795</v>
      </c>
      <c r="E1417" t="s">
        <v>197</v>
      </c>
      <c r="F1417" t="s">
        <v>3842</v>
      </c>
      <c r="G1417" t="s">
        <v>2445</v>
      </c>
      <c r="H1417" t="s">
        <v>4938</v>
      </c>
      <c r="I1417">
        <v>5</v>
      </c>
      <c r="J1417" t="s">
        <v>5031</v>
      </c>
      <c r="K1417">
        <v>1</v>
      </c>
      <c r="L1417" t="s">
        <v>812</v>
      </c>
      <c r="M1417" t="s">
        <v>508</v>
      </c>
      <c r="N1417" t="s">
        <v>130</v>
      </c>
      <c r="O1417" t="s">
        <v>510</v>
      </c>
      <c r="P1417" t="s">
        <v>8</v>
      </c>
      <c r="Q1417" t="s">
        <v>4570</v>
      </c>
      <c r="R1417" t="s">
        <v>4940</v>
      </c>
      <c r="S1417" t="s">
        <v>195</v>
      </c>
      <c r="T1417" t="s">
        <v>4570</v>
      </c>
      <c r="U1417" t="s">
        <v>4570</v>
      </c>
      <c r="V1417" t="s">
        <v>4496</v>
      </c>
      <c r="W1417" t="s">
        <v>4570</v>
      </c>
      <c r="X1417" t="s">
        <v>6629</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5011</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6630</v>
      </c>
      <c r="BM1417" t="s">
        <v>4949</v>
      </c>
      <c r="BN1417" t="s">
        <v>5186</v>
      </c>
      <c r="BO1417" t="s">
        <v>4950</v>
      </c>
      <c r="BP1417" s="440" t="str">
        <f t="shared" si="22"/>
        <v>WA.2378.EBD.952.301.B.524111</v>
      </c>
    </row>
    <row r="1418" spans="1:68">
      <c r="A1418" t="s">
        <v>5010</v>
      </c>
      <c r="B1418" t="s">
        <v>4936</v>
      </c>
      <c r="C1418" t="s">
        <v>4937</v>
      </c>
      <c r="D1418" t="s">
        <v>3795</v>
      </c>
      <c r="E1418" t="s">
        <v>197</v>
      </c>
      <c r="F1418" t="s">
        <v>3842</v>
      </c>
      <c r="G1418" t="s">
        <v>2445</v>
      </c>
      <c r="H1418" t="s">
        <v>4938</v>
      </c>
      <c r="I1418">
        <v>5</v>
      </c>
      <c r="J1418" t="s">
        <v>5031</v>
      </c>
      <c r="K1418">
        <v>1</v>
      </c>
      <c r="L1418" t="s">
        <v>812</v>
      </c>
      <c r="M1418" t="s">
        <v>509</v>
      </c>
      <c r="N1418" t="s">
        <v>131</v>
      </c>
      <c r="O1418" t="s">
        <v>510</v>
      </c>
      <c r="P1418" t="s">
        <v>8</v>
      </c>
      <c r="Q1418" t="s">
        <v>4570</v>
      </c>
      <c r="R1418" t="s">
        <v>4940</v>
      </c>
      <c r="S1418" t="s">
        <v>195</v>
      </c>
      <c r="T1418" t="s">
        <v>4570</v>
      </c>
      <c r="U1418" t="s">
        <v>4570</v>
      </c>
      <c r="V1418" t="s">
        <v>4496</v>
      </c>
      <c r="W1418" t="s">
        <v>4570</v>
      </c>
      <c r="X1418" t="s">
        <v>6631</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5011</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6632</v>
      </c>
      <c r="BM1418" t="s">
        <v>4949</v>
      </c>
      <c r="BN1418" t="s">
        <v>5186</v>
      </c>
      <c r="BO1418" t="s">
        <v>4950</v>
      </c>
      <c r="BP1418" s="440" t="str">
        <f t="shared" si="22"/>
        <v>WA.2378.EBD.952.301.C.524111</v>
      </c>
    </row>
    <row r="1419" spans="1:68">
      <c r="A1419" t="s">
        <v>5010</v>
      </c>
      <c r="B1419" t="s">
        <v>4936</v>
      </c>
      <c r="C1419" t="s">
        <v>4937</v>
      </c>
      <c r="D1419" t="s">
        <v>3795</v>
      </c>
      <c r="E1419" t="s">
        <v>197</v>
      </c>
      <c r="F1419" t="s">
        <v>3842</v>
      </c>
      <c r="G1419" t="s">
        <v>2445</v>
      </c>
      <c r="H1419" t="s">
        <v>4938</v>
      </c>
      <c r="I1419">
        <v>5</v>
      </c>
      <c r="J1419" t="s">
        <v>5054</v>
      </c>
      <c r="K1419">
        <v>2</v>
      </c>
      <c r="L1419" t="s">
        <v>812</v>
      </c>
      <c r="M1419" t="s">
        <v>8</v>
      </c>
      <c r="N1419" t="s">
        <v>174</v>
      </c>
      <c r="O1419" t="s">
        <v>510</v>
      </c>
      <c r="P1419" t="s">
        <v>8</v>
      </c>
      <c r="Q1419" t="s">
        <v>4570</v>
      </c>
      <c r="R1419" t="s">
        <v>4940</v>
      </c>
      <c r="S1419" t="s">
        <v>195</v>
      </c>
      <c r="T1419" t="s">
        <v>4570</v>
      </c>
      <c r="U1419" t="s">
        <v>4570</v>
      </c>
      <c r="V1419" t="s">
        <v>4496</v>
      </c>
      <c r="W1419" t="s">
        <v>4570</v>
      </c>
      <c r="X1419" t="s">
        <v>6633</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5011</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6634</v>
      </c>
      <c r="BM1419" t="s">
        <v>4949</v>
      </c>
      <c r="BN1419" t="s">
        <v>5186</v>
      </c>
      <c r="BO1419" t="s">
        <v>4950</v>
      </c>
      <c r="BP1419" s="440" t="str">
        <f t="shared" si="22"/>
        <v>WA.2378.EBD.953.301.A.524111</v>
      </c>
    </row>
    <row r="1420" spans="1:68">
      <c r="A1420" t="s">
        <v>5010</v>
      </c>
      <c r="B1420" t="s">
        <v>4936</v>
      </c>
      <c r="C1420" t="s">
        <v>4937</v>
      </c>
      <c r="D1420" t="s">
        <v>3795</v>
      </c>
      <c r="E1420" t="s">
        <v>197</v>
      </c>
      <c r="F1420" t="s">
        <v>3842</v>
      </c>
      <c r="G1420" t="s">
        <v>2445</v>
      </c>
      <c r="H1420" t="s">
        <v>4938</v>
      </c>
      <c r="I1420">
        <v>5</v>
      </c>
      <c r="J1420" t="s">
        <v>5054</v>
      </c>
      <c r="K1420">
        <v>2</v>
      </c>
      <c r="L1420" t="s">
        <v>812</v>
      </c>
      <c r="M1420" t="s">
        <v>508</v>
      </c>
      <c r="N1420" t="s">
        <v>175</v>
      </c>
      <c r="O1420" t="s">
        <v>510</v>
      </c>
      <c r="P1420" t="s">
        <v>8</v>
      </c>
      <c r="Q1420" t="s">
        <v>4570</v>
      </c>
      <c r="R1420" t="s">
        <v>4940</v>
      </c>
      <c r="S1420" t="s">
        <v>195</v>
      </c>
      <c r="T1420" t="s">
        <v>4570</v>
      </c>
      <c r="U1420" t="s">
        <v>4570</v>
      </c>
      <c r="V1420" t="s">
        <v>4496</v>
      </c>
      <c r="W1420" t="s">
        <v>4570</v>
      </c>
      <c r="X1420" t="s">
        <v>6635</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5011</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6636</v>
      </c>
      <c r="BM1420" t="s">
        <v>4949</v>
      </c>
      <c r="BN1420" t="s">
        <v>5186</v>
      </c>
      <c r="BO1420" t="s">
        <v>4950</v>
      </c>
      <c r="BP1420" s="440" t="str">
        <f t="shared" si="22"/>
        <v>WA.2378.EBD.953.301.B.524111</v>
      </c>
    </row>
    <row r="1421" spans="1:68">
      <c r="A1421" t="s">
        <v>5010</v>
      </c>
      <c r="B1421" t="s">
        <v>4936</v>
      </c>
      <c r="C1421" t="s">
        <v>4937</v>
      </c>
      <c r="D1421" t="s">
        <v>3795</v>
      </c>
      <c r="E1421" t="s">
        <v>197</v>
      </c>
      <c r="F1421" t="s">
        <v>3842</v>
      </c>
      <c r="G1421" t="s">
        <v>2445</v>
      </c>
      <c r="H1421" t="s">
        <v>4938</v>
      </c>
      <c r="I1421">
        <v>5</v>
      </c>
      <c r="J1421" t="s">
        <v>5047</v>
      </c>
      <c r="K1421">
        <v>1</v>
      </c>
      <c r="L1421" t="s">
        <v>812</v>
      </c>
      <c r="M1421" t="s">
        <v>8</v>
      </c>
      <c r="N1421" t="s">
        <v>143</v>
      </c>
      <c r="O1421" t="s">
        <v>510</v>
      </c>
      <c r="P1421" t="s">
        <v>8</v>
      </c>
      <c r="Q1421" t="s">
        <v>4570</v>
      </c>
      <c r="R1421" t="s">
        <v>4940</v>
      </c>
      <c r="S1421" t="s">
        <v>195</v>
      </c>
      <c r="T1421" t="s">
        <v>4570</v>
      </c>
      <c r="U1421" t="s">
        <v>4570</v>
      </c>
      <c r="V1421" t="s">
        <v>4496</v>
      </c>
      <c r="W1421" t="s">
        <v>4570</v>
      </c>
      <c r="X1421" t="s">
        <v>6637</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5011</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6638</v>
      </c>
      <c r="BM1421" t="s">
        <v>4949</v>
      </c>
      <c r="BN1421" t="s">
        <v>5186</v>
      </c>
      <c r="BO1421" t="s">
        <v>4950</v>
      </c>
      <c r="BP1421" s="440" t="str">
        <f t="shared" si="22"/>
        <v>WA.2378.EBD.955.301.A.524111</v>
      </c>
    </row>
    <row r="1422" spans="1:68">
      <c r="A1422" t="s">
        <v>5010</v>
      </c>
      <c r="B1422" t="s">
        <v>4936</v>
      </c>
      <c r="C1422" t="s">
        <v>4937</v>
      </c>
      <c r="D1422" t="s">
        <v>3795</v>
      </c>
      <c r="E1422" t="s">
        <v>197</v>
      </c>
      <c r="F1422" t="s">
        <v>3842</v>
      </c>
      <c r="G1422" t="s">
        <v>2445</v>
      </c>
      <c r="H1422" t="s">
        <v>4938</v>
      </c>
      <c r="I1422">
        <v>5</v>
      </c>
      <c r="J1422" t="s">
        <v>5047</v>
      </c>
      <c r="K1422">
        <v>1</v>
      </c>
      <c r="L1422" t="s">
        <v>812</v>
      </c>
      <c r="M1422" t="s">
        <v>508</v>
      </c>
      <c r="N1422" t="s">
        <v>144</v>
      </c>
      <c r="O1422" t="s">
        <v>510</v>
      </c>
      <c r="P1422" t="s">
        <v>8</v>
      </c>
      <c r="Q1422" t="s">
        <v>4570</v>
      </c>
      <c r="R1422" t="s">
        <v>4940</v>
      </c>
      <c r="S1422" t="s">
        <v>195</v>
      </c>
      <c r="T1422" t="s">
        <v>4570</v>
      </c>
      <c r="U1422" t="s">
        <v>4570</v>
      </c>
      <c r="V1422" t="s">
        <v>4496</v>
      </c>
      <c r="W1422" t="s">
        <v>4570</v>
      </c>
      <c r="X1422" t="s">
        <v>6639</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5011</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6638</v>
      </c>
      <c r="BM1422" t="s">
        <v>4949</v>
      </c>
      <c r="BN1422" t="s">
        <v>5186</v>
      </c>
      <c r="BO1422" t="s">
        <v>4950</v>
      </c>
      <c r="BP1422" s="440" t="str">
        <f t="shared" si="22"/>
        <v>WA.2378.EBD.955.301.B.524111</v>
      </c>
    </row>
    <row r="1423" spans="1:68">
      <c r="A1423" t="s">
        <v>5010</v>
      </c>
      <c r="B1423" t="s">
        <v>4936</v>
      </c>
      <c r="C1423" t="s">
        <v>4937</v>
      </c>
      <c r="D1423" t="s">
        <v>3795</v>
      </c>
      <c r="E1423" t="s">
        <v>197</v>
      </c>
      <c r="F1423" t="s">
        <v>3842</v>
      </c>
      <c r="G1423" t="s">
        <v>2445</v>
      </c>
      <c r="H1423" t="s">
        <v>4938</v>
      </c>
      <c r="I1423">
        <v>5</v>
      </c>
      <c r="J1423" t="s">
        <v>5047</v>
      </c>
      <c r="K1423">
        <v>1</v>
      </c>
      <c r="L1423" t="s">
        <v>812</v>
      </c>
      <c r="M1423" t="s">
        <v>511</v>
      </c>
      <c r="N1423" t="s">
        <v>3329</v>
      </c>
      <c r="O1423" t="s">
        <v>510</v>
      </c>
      <c r="P1423" t="s">
        <v>8</v>
      </c>
      <c r="Q1423" t="s">
        <v>4570</v>
      </c>
      <c r="R1423" t="s">
        <v>4940</v>
      </c>
      <c r="S1423" t="s">
        <v>195</v>
      </c>
      <c r="T1423" t="s">
        <v>4570</v>
      </c>
      <c r="U1423" t="s">
        <v>4570</v>
      </c>
      <c r="V1423" t="s">
        <v>4496</v>
      </c>
      <c r="W1423" t="s">
        <v>4570</v>
      </c>
      <c r="X1423" t="s">
        <v>6640</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5011</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6641</v>
      </c>
      <c r="BM1423" t="s">
        <v>4949</v>
      </c>
      <c r="BN1423" t="s">
        <v>5186</v>
      </c>
      <c r="BO1423" t="s">
        <v>4950</v>
      </c>
      <c r="BP1423" s="440" t="str">
        <f t="shared" si="22"/>
        <v>WA.2378.EBD.955.301.D.524111</v>
      </c>
    </row>
    <row r="1424" spans="1:68">
      <c r="A1424" t="s">
        <v>5010</v>
      </c>
      <c r="B1424" t="s">
        <v>4936</v>
      </c>
      <c r="C1424" t="s">
        <v>4937</v>
      </c>
      <c r="D1424" t="s">
        <v>3795</v>
      </c>
      <c r="E1424" t="s">
        <v>197</v>
      </c>
      <c r="F1424" t="s">
        <v>3842</v>
      </c>
      <c r="G1424" t="s">
        <v>2445</v>
      </c>
      <c r="H1424" t="s">
        <v>4938</v>
      </c>
      <c r="I1424">
        <v>5</v>
      </c>
      <c r="J1424" t="s">
        <v>5047</v>
      </c>
      <c r="K1424">
        <v>1</v>
      </c>
      <c r="L1424" t="s">
        <v>812</v>
      </c>
      <c r="M1424" t="s">
        <v>566</v>
      </c>
      <c r="N1424" t="s">
        <v>147</v>
      </c>
      <c r="O1424" t="s">
        <v>510</v>
      </c>
      <c r="P1424" t="s">
        <v>8</v>
      </c>
      <c r="Q1424" t="s">
        <v>4570</v>
      </c>
      <c r="R1424" t="s">
        <v>4940</v>
      </c>
      <c r="S1424" t="s">
        <v>195</v>
      </c>
      <c r="T1424" t="s">
        <v>4570</v>
      </c>
      <c r="U1424" t="s">
        <v>4570</v>
      </c>
      <c r="V1424" t="s">
        <v>4496</v>
      </c>
      <c r="W1424" t="s">
        <v>4570</v>
      </c>
      <c r="X1424" t="s">
        <v>6642</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5011</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6643</v>
      </c>
      <c r="BM1424" t="s">
        <v>4949</v>
      </c>
      <c r="BN1424" t="s">
        <v>5186</v>
      </c>
      <c r="BO1424" t="s">
        <v>4950</v>
      </c>
      <c r="BP1424" s="440" t="str">
        <f t="shared" si="22"/>
        <v>WA.2378.EBD.955.301.F.524111</v>
      </c>
    </row>
    <row r="1425" spans="1:68">
      <c r="A1425" t="s">
        <v>4935</v>
      </c>
      <c r="B1425" t="s">
        <v>4936</v>
      </c>
      <c r="C1425" t="s">
        <v>4937</v>
      </c>
      <c r="D1425" t="s">
        <v>3795</v>
      </c>
      <c r="E1425" t="s">
        <v>197</v>
      </c>
      <c r="F1425" t="s">
        <v>3842</v>
      </c>
      <c r="G1425" t="s">
        <v>2445</v>
      </c>
      <c r="H1425" t="s">
        <v>4938</v>
      </c>
      <c r="I1425">
        <v>5</v>
      </c>
      <c r="J1425" t="s">
        <v>5031</v>
      </c>
      <c r="K1425">
        <v>1</v>
      </c>
      <c r="L1425" t="s">
        <v>812</v>
      </c>
      <c r="M1425" t="s">
        <v>8</v>
      </c>
      <c r="N1425" t="s">
        <v>129</v>
      </c>
      <c r="O1425" t="s">
        <v>526</v>
      </c>
      <c r="P1425" t="s">
        <v>8</v>
      </c>
      <c r="Q1425" t="s">
        <v>4570</v>
      </c>
      <c r="R1425" t="s">
        <v>4940</v>
      </c>
      <c r="S1425" t="s">
        <v>195</v>
      </c>
      <c r="T1425" t="s">
        <v>4570</v>
      </c>
      <c r="U1425" t="s">
        <v>4570</v>
      </c>
      <c r="V1425" t="s">
        <v>4496</v>
      </c>
      <c r="W1425" t="s">
        <v>4570</v>
      </c>
      <c r="X1425" t="s">
        <v>6644</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4943</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5992</v>
      </c>
      <c r="BM1425" t="s">
        <v>4949</v>
      </c>
      <c r="BN1425" t="s">
        <v>5439</v>
      </c>
      <c r="BO1425" t="s">
        <v>4950</v>
      </c>
      <c r="BP1425" s="440" t="str">
        <f t="shared" si="22"/>
        <v>WA.2378.EBD.952.301.A.521219</v>
      </c>
    </row>
    <row r="1426" spans="1:68">
      <c r="A1426" t="s">
        <v>4935</v>
      </c>
      <c r="B1426" t="s">
        <v>4936</v>
      </c>
      <c r="C1426" t="s">
        <v>4937</v>
      </c>
      <c r="D1426" t="s">
        <v>3795</v>
      </c>
      <c r="E1426" t="s">
        <v>197</v>
      </c>
      <c r="F1426" t="s">
        <v>3842</v>
      </c>
      <c r="G1426" t="s">
        <v>2445</v>
      </c>
      <c r="H1426" t="s">
        <v>4938</v>
      </c>
      <c r="I1426">
        <v>5</v>
      </c>
      <c r="J1426" t="s">
        <v>5031</v>
      </c>
      <c r="K1426">
        <v>1</v>
      </c>
      <c r="L1426" t="s">
        <v>812</v>
      </c>
      <c r="M1426" t="s">
        <v>508</v>
      </c>
      <c r="N1426" t="s">
        <v>130</v>
      </c>
      <c r="O1426" t="s">
        <v>526</v>
      </c>
      <c r="P1426" t="s">
        <v>8</v>
      </c>
      <c r="Q1426" t="s">
        <v>4570</v>
      </c>
      <c r="R1426" t="s">
        <v>4940</v>
      </c>
      <c r="S1426" t="s">
        <v>195</v>
      </c>
      <c r="T1426" t="s">
        <v>4570</v>
      </c>
      <c r="U1426" t="s">
        <v>4570</v>
      </c>
      <c r="V1426" t="s">
        <v>4496</v>
      </c>
      <c r="W1426" t="s">
        <v>4570</v>
      </c>
      <c r="X1426" t="s">
        <v>6645</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4943</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5992</v>
      </c>
      <c r="BM1426" t="s">
        <v>4949</v>
      </c>
      <c r="BN1426" t="s">
        <v>5439</v>
      </c>
      <c r="BO1426" t="s">
        <v>4950</v>
      </c>
      <c r="BP1426" s="440" t="str">
        <f t="shared" si="22"/>
        <v>WA.2378.EBD.952.301.B.521219</v>
      </c>
    </row>
    <row r="1427" spans="1:68">
      <c r="A1427" t="s">
        <v>4935</v>
      </c>
      <c r="B1427" t="s">
        <v>4936</v>
      </c>
      <c r="C1427" t="s">
        <v>4937</v>
      </c>
      <c r="D1427" t="s">
        <v>3795</v>
      </c>
      <c r="E1427" t="s">
        <v>197</v>
      </c>
      <c r="F1427" t="s">
        <v>3842</v>
      </c>
      <c r="G1427" t="s">
        <v>2445</v>
      </c>
      <c r="H1427" t="s">
        <v>4938</v>
      </c>
      <c r="I1427">
        <v>5</v>
      </c>
      <c r="J1427" t="s">
        <v>5054</v>
      </c>
      <c r="K1427">
        <v>2</v>
      </c>
      <c r="L1427" t="s">
        <v>812</v>
      </c>
      <c r="M1427" t="s">
        <v>8</v>
      </c>
      <c r="N1427" t="s">
        <v>174</v>
      </c>
      <c r="O1427" t="s">
        <v>526</v>
      </c>
      <c r="P1427" t="s">
        <v>8</v>
      </c>
      <c r="Q1427" t="s">
        <v>4570</v>
      </c>
      <c r="R1427" t="s">
        <v>4940</v>
      </c>
      <c r="S1427" t="s">
        <v>195</v>
      </c>
      <c r="T1427" t="s">
        <v>4570</v>
      </c>
      <c r="U1427" t="s">
        <v>4570</v>
      </c>
      <c r="V1427" t="s">
        <v>4496</v>
      </c>
      <c r="W1427" t="s">
        <v>4570</v>
      </c>
      <c r="X1427" t="s">
        <v>6646</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4943</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6001</v>
      </c>
      <c r="BM1427" t="s">
        <v>4949</v>
      </c>
      <c r="BN1427" t="s">
        <v>5439</v>
      </c>
      <c r="BO1427" t="s">
        <v>4950</v>
      </c>
      <c r="BP1427" s="440" t="str">
        <f t="shared" si="22"/>
        <v>WA.2378.EBD.953.301.A.521219</v>
      </c>
    </row>
    <row r="1428" spans="1:68">
      <c r="A1428" t="s">
        <v>4935</v>
      </c>
      <c r="B1428" t="s">
        <v>4936</v>
      </c>
      <c r="C1428" t="s">
        <v>4937</v>
      </c>
      <c r="D1428" t="s">
        <v>3795</v>
      </c>
      <c r="E1428" t="s">
        <v>197</v>
      </c>
      <c r="F1428" t="s">
        <v>3842</v>
      </c>
      <c r="G1428" t="s">
        <v>2445</v>
      </c>
      <c r="H1428" t="s">
        <v>4938</v>
      </c>
      <c r="I1428">
        <v>5</v>
      </c>
      <c r="J1428" t="s">
        <v>5054</v>
      </c>
      <c r="K1428">
        <v>2</v>
      </c>
      <c r="L1428" t="s">
        <v>812</v>
      </c>
      <c r="M1428" t="s">
        <v>508</v>
      </c>
      <c r="N1428" t="s">
        <v>175</v>
      </c>
      <c r="O1428" t="s">
        <v>526</v>
      </c>
      <c r="P1428" t="s">
        <v>8</v>
      </c>
      <c r="Q1428" t="s">
        <v>4570</v>
      </c>
      <c r="R1428" t="s">
        <v>4940</v>
      </c>
      <c r="S1428" t="s">
        <v>195</v>
      </c>
      <c r="T1428" t="s">
        <v>4570</v>
      </c>
      <c r="U1428" t="s">
        <v>4570</v>
      </c>
      <c r="V1428" t="s">
        <v>4496</v>
      </c>
      <c r="W1428" t="s">
        <v>4570</v>
      </c>
      <c r="X1428" t="s">
        <v>6647</v>
      </c>
      <c r="Y1428" t="s">
        <v>6648</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4943</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6649</v>
      </c>
      <c r="BM1428" t="s">
        <v>4949</v>
      </c>
      <c r="BN1428" t="s">
        <v>5439</v>
      </c>
      <c r="BO1428" t="s">
        <v>4950</v>
      </c>
      <c r="BP1428" s="440" t="str">
        <f t="shared" si="22"/>
        <v>WA.2378.EBD.953.301.B.521219</v>
      </c>
    </row>
    <row r="1429" spans="1:68">
      <c r="A1429" t="s">
        <v>5010</v>
      </c>
      <c r="B1429" t="s">
        <v>4936</v>
      </c>
      <c r="C1429" t="s">
        <v>4937</v>
      </c>
      <c r="D1429" t="s">
        <v>3795</v>
      </c>
      <c r="E1429" t="s">
        <v>197</v>
      </c>
      <c r="F1429" t="s">
        <v>3842</v>
      </c>
      <c r="G1429" t="s">
        <v>2445</v>
      </c>
      <c r="H1429" t="s">
        <v>4938</v>
      </c>
      <c r="I1429">
        <v>5</v>
      </c>
      <c r="J1429" t="s">
        <v>5031</v>
      </c>
      <c r="K1429">
        <v>1</v>
      </c>
      <c r="L1429" t="s">
        <v>812</v>
      </c>
      <c r="M1429" t="s">
        <v>8</v>
      </c>
      <c r="N1429" t="s">
        <v>129</v>
      </c>
      <c r="O1429" t="s">
        <v>526</v>
      </c>
      <c r="P1429" t="s">
        <v>8</v>
      </c>
      <c r="Q1429" t="s">
        <v>4570</v>
      </c>
      <c r="R1429" t="s">
        <v>4940</v>
      </c>
      <c r="S1429" t="s">
        <v>195</v>
      </c>
      <c r="T1429" t="s">
        <v>4570</v>
      </c>
      <c r="U1429" t="s">
        <v>4570</v>
      </c>
      <c r="V1429" t="s">
        <v>4496</v>
      </c>
      <c r="W1429" t="s">
        <v>4570</v>
      </c>
      <c r="X1429" t="s">
        <v>6644</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5011</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5992</v>
      </c>
      <c r="BM1429" t="s">
        <v>4949</v>
      </c>
      <c r="BN1429" t="s">
        <v>5439</v>
      </c>
      <c r="BO1429" t="s">
        <v>4950</v>
      </c>
      <c r="BP1429" s="440" t="str">
        <f t="shared" si="22"/>
        <v>WA.2378.EBD.952.301.A.521219</v>
      </c>
    </row>
    <row r="1430" spans="1:68">
      <c r="A1430" t="s">
        <v>5010</v>
      </c>
      <c r="B1430" t="s">
        <v>4936</v>
      </c>
      <c r="C1430" t="s">
        <v>4937</v>
      </c>
      <c r="D1430" t="s">
        <v>3795</v>
      </c>
      <c r="E1430" t="s">
        <v>197</v>
      </c>
      <c r="F1430" t="s">
        <v>3842</v>
      </c>
      <c r="G1430" t="s">
        <v>2445</v>
      </c>
      <c r="H1430" t="s">
        <v>4938</v>
      </c>
      <c r="I1430">
        <v>5</v>
      </c>
      <c r="J1430" t="s">
        <v>5031</v>
      </c>
      <c r="K1430">
        <v>1</v>
      </c>
      <c r="L1430" t="s">
        <v>812</v>
      </c>
      <c r="M1430" t="s">
        <v>508</v>
      </c>
      <c r="N1430" t="s">
        <v>130</v>
      </c>
      <c r="O1430" t="s">
        <v>526</v>
      </c>
      <c r="P1430" t="s">
        <v>8</v>
      </c>
      <c r="Q1430" t="s">
        <v>4570</v>
      </c>
      <c r="R1430" t="s">
        <v>4940</v>
      </c>
      <c r="S1430" t="s">
        <v>195</v>
      </c>
      <c r="T1430" t="s">
        <v>4570</v>
      </c>
      <c r="U1430" t="s">
        <v>4570</v>
      </c>
      <c r="V1430" t="s">
        <v>4496</v>
      </c>
      <c r="W1430" t="s">
        <v>4570</v>
      </c>
      <c r="X1430" t="s">
        <v>6645</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5011</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5992</v>
      </c>
      <c r="BM1430" t="s">
        <v>4949</v>
      </c>
      <c r="BN1430" t="s">
        <v>5439</v>
      </c>
      <c r="BO1430" t="s">
        <v>4950</v>
      </c>
      <c r="BP1430" s="440" t="str">
        <f t="shared" si="22"/>
        <v>WA.2378.EBD.952.301.B.521219</v>
      </c>
    </row>
    <row r="1431" spans="1:68">
      <c r="A1431" t="s">
        <v>5010</v>
      </c>
      <c r="B1431" t="s">
        <v>4936</v>
      </c>
      <c r="C1431" t="s">
        <v>4937</v>
      </c>
      <c r="D1431" t="s">
        <v>3795</v>
      </c>
      <c r="E1431" t="s">
        <v>197</v>
      </c>
      <c r="F1431" t="s">
        <v>3842</v>
      </c>
      <c r="G1431" t="s">
        <v>2445</v>
      </c>
      <c r="H1431" t="s">
        <v>4938</v>
      </c>
      <c r="I1431">
        <v>5</v>
      </c>
      <c r="J1431" t="s">
        <v>5054</v>
      </c>
      <c r="K1431">
        <v>2</v>
      </c>
      <c r="L1431" t="s">
        <v>812</v>
      </c>
      <c r="M1431" t="s">
        <v>8</v>
      </c>
      <c r="N1431" t="s">
        <v>174</v>
      </c>
      <c r="O1431" t="s">
        <v>526</v>
      </c>
      <c r="P1431" t="s">
        <v>8</v>
      </c>
      <c r="Q1431" t="s">
        <v>4570</v>
      </c>
      <c r="R1431" t="s">
        <v>4940</v>
      </c>
      <c r="S1431" t="s">
        <v>195</v>
      </c>
      <c r="T1431" t="s">
        <v>4570</v>
      </c>
      <c r="U1431" t="s">
        <v>4570</v>
      </c>
      <c r="V1431" t="s">
        <v>4496</v>
      </c>
      <c r="W1431" t="s">
        <v>4570</v>
      </c>
      <c r="X1431" t="s">
        <v>6646</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5011</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6001</v>
      </c>
      <c r="BM1431" t="s">
        <v>4949</v>
      </c>
      <c r="BN1431" t="s">
        <v>5439</v>
      </c>
      <c r="BO1431" t="s">
        <v>4950</v>
      </c>
      <c r="BP1431" s="440" t="str">
        <f t="shared" si="22"/>
        <v>WA.2378.EBD.953.301.A.521219</v>
      </c>
    </row>
    <row r="1432" spans="1:68">
      <c r="A1432" t="s">
        <v>5010</v>
      </c>
      <c r="B1432" t="s">
        <v>4936</v>
      </c>
      <c r="C1432" t="s">
        <v>4937</v>
      </c>
      <c r="D1432" t="s">
        <v>3795</v>
      </c>
      <c r="E1432" t="s">
        <v>197</v>
      </c>
      <c r="F1432" t="s">
        <v>3842</v>
      </c>
      <c r="G1432" t="s">
        <v>2445</v>
      </c>
      <c r="H1432" t="s">
        <v>4938</v>
      </c>
      <c r="I1432">
        <v>5</v>
      </c>
      <c r="J1432" t="s">
        <v>5054</v>
      </c>
      <c r="K1432">
        <v>2</v>
      </c>
      <c r="L1432" t="s">
        <v>812</v>
      </c>
      <c r="M1432" t="s">
        <v>508</v>
      </c>
      <c r="N1432" t="s">
        <v>175</v>
      </c>
      <c r="O1432" t="s">
        <v>526</v>
      </c>
      <c r="P1432" t="s">
        <v>8</v>
      </c>
      <c r="Q1432" t="s">
        <v>4570</v>
      </c>
      <c r="R1432" t="s">
        <v>4940</v>
      </c>
      <c r="S1432" t="s">
        <v>195</v>
      </c>
      <c r="T1432" t="s">
        <v>4570</v>
      </c>
      <c r="U1432" t="s">
        <v>4570</v>
      </c>
      <c r="V1432" t="s">
        <v>4496</v>
      </c>
      <c r="W1432" t="s">
        <v>4570</v>
      </c>
      <c r="X1432" t="s">
        <v>6647</v>
      </c>
      <c r="Y1432" t="s">
        <v>6648</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5011</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6649</v>
      </c>
      <c r="BM1432" t="s">
        <v>4949</v>
      </c>
      <c r="BN1432" t="s">
        <v>5439</v>
      </c>
      <c r="BO1432" t="s">
        <v>4950</v>
      </c>
      <c r="BP1432" s="440" t="str">
        <f t="shared" si="22"/>
        <v>WA.2378.EBD.953.301.B.521219</v>
      </c>
    </row>
    <row r="1433" spans="1:68">
      <c r="A1433" t="s">
        <v>4935</v>
      </c>
      <c r="B1433" t="s">
        <v>4936</v>
      </c>
      <c r="C1433" t="s">
        <v>4937</v>
      </c>
      <c r="D1433" t="s">
        <v>3795</v>
      </c>
      <c r="E1433" t="s">
        <v>197</v>
      </c>
      <c r="F1433" t="s">
        <v>3842</v>
      </c>
      <c r="G1433" t="s">
        <v>2445</v>
      </c>
      <c r="H1433" t="s">
        <v>4938</v>
      </c>
      <c r="I1433">
        <v>5</v>
      </c>
      <c r="J1433" t="s">
        <v>5031</v>
      </c>
      <c r="K1433">
        <v>1</v>
      </c>
      <c r="L1433" t="s">
        <v>812</v>
      </c>
      <c r="M1433" t="s">
        <v>8</v>
      </c>
      <c r="N1433" t="s">
        <v>129</v>
      </c>
      <c r="O1433" t="s">
        <v>530</v>
      </c>
      <c r="P1433" t="s">
        <v>8</v>
      </c>
      <c r="Q1433" t="s">
        <v>4570</v>
      </c>
      <c r="R1433" t="s">
        <v>4940</v>
      </c>
      <c r="S1433" t="s">
        <v>195</v>
      </c>
      <c r="T1433" t="s">
        <v>4570</v>
      </c>
      <c r="U1433" t="s">
        <v>4570</v>
      </c>
      <c r="V1433" t="s">
        <v>4496</v>
      </c>
      <c r="W1433" t="s">
        <v>4570</v>
      </c>
      <c r="X1433" t="s">
        <v>6650</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4943</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5049</v>
      </c>
      <c r="BM1433" t="s">
        <v>4949</v>
      </c>
      <c r="BN1433" t="s">
        <v>5444</v>
      </c>
      <c r="BO1433" t="s">
        <v>4950</v>
      </c>
      <c r="BP1433" s="440" t="str">
        <f t="shared" si="22"/>
        <v>WA.2378.EBD.952.301.A.521811</v>
      </c>
    </row>
    <row r="1434" spans="1:68">
      <c r="A1434" t="s">
        <v>4935</v>
      </c>
      <c r="B1434" t="s">
        <v>4936</v>
      </c>
      <c r="C1434" t="s">
        <v>4937</v>
      </c>
      <c r="D1434" t="s">
        <v>3795</v>
      </c>
      <c r="E1434" t="s">
        <v>197</v>
      </c>
      <c r="F1434" t="s">
        <v>3842</v>
      </c>
      <c r="G1434" t="s">
        <v>2445</v>
      </c>
      <c r="H1434" t="s">
        <v>4938</v>
      </c>
      <c r="I1434">
        <v>5</v>
      </c>
      <c r="J1434" t="s">
        <v>5031</v>
      </c>
      <c r="K1434">
        <v>1</v>
      </c>
      <c r="L1434" t="s">
        <v>812</v>
      </c>
      <c r="M1434" t="s">
        <v>8</v>
      </c>
      <c r="N1434" t="s">
        <v>129</v>
      </c>
      <c r="O1434" t="s">
        <v>530</v>
      </c>
      <c r="P1434" t="s">
        <v>8</v>
      </c>
      <c r="Q1434" t="s">
        <v>4570</v>
      </c>
      <c r="R1434" t="s">
        <v>4940</v>
      </c>
      <c r="S1434" t="s">
        <v>195</v>
      </c>
      <c r="T1434" t="s">
        <v>4570</v>
      </c>
      <c r="U1434" t="s">
        <v>4570</v>
      </c>
      <c r="V1434" t="s">
        <v>4951</v>
      </c>
      <c r="W1434" t="s">
        <v>4496</v>
      </c>
      <c r="X1434" t="s">
        <v>6651</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4943</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5450</v>
      </c>
      <c r="BM1434" t="s">
        <v>4949</v>
      </c>
      <c r="BN1434" t="s">
        <v>5444</v>
      </c>
      <c r="BO1434" t="s">
        <v>4950</v>
      </c>
      <c r="BP1434" s="440" t="str">
        <f t="shared" si="22"/>
        <v>WA.2378.EBD.952.301.A.521811</v>
      </c>
    </row>
    <row r="1435" spans="1:68">
      <c r="A1435" t="s">
        <v>4935</v>
      </c>
      <c r="B1435" t="s">
        <v>4936</v>
      </c>
      <c r="C1435" t="s">
        <v>4937</v>
      </c>
      <c r="D1435" t="s">
        <v>3795</v>
      </c>
      <c r="E1435" t="s">
        <v>197</v>
      </c>
      <c r="F1435" t="s">
        <v>3842</v>
      </c>
      <c r="G1435" t="s">
        <v>2445</v>
      </c>
      <c r="H1435" t="s">
        <v>4938</v>
      </c>
      <c r="I1435">
        <v>5</v>
      </c>
      <c r="J1435" t="s">
        <v>5031</v>
      </c>
      <c r="K1435">
        <v>1</v>
      </c>
      <c r="L1435" t="s">
        <v>812</v>
      </c>
      <c r="M1435" t="s">
        <v>508</v>
      </c>
      <c r="N1435" t="s">
        <v>130</v>
      </c>
      <c r="O1435" t="s">
        <v>530</v>
      </c>
      <c r="P1435" t="s">
        <v>8</v>
      </c>
      <c r="Q1435" t="s">
        <v>4570</v>
      </c>
      <c r="R1435" t="s">
        <v>4940</v>
      </c>
      <c r="S1435" t="s">
        <v>195</v>
      </c>
      <c r="T1435" t="s">
        <v>4570</v>
      </c>
      <c r="U1435" t="s">
        <v>4570</v>
      </c>
      <c r="V1435" t="s">
        <v>4496</v>
      </c>
      <c r="W1435" t="s">
        <v>4570</v>
      </c>
      <c r="X1435" t="s">
        <v>6652</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4943</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5049</v>
      </c>
      <c r="BM1435" t="s">
        <v>4949</v>
      </c>
      <c r="BN1435" t="s">
        <v>5444</v>
      </c>
      <c r="BO1435" t="s">
        <v>4950</v>
      </c>
      <c r="BP1435" s="440" t="str">
        <f t="shared" si="22"/>
        <v>WA.2378.EBD.952.301.B.521811</v>
      </c>
    </row>
    <row r="1436" spans="1:68">
      <c r="A1436" t="s">
        <v>4935</v>
      </c>
      <c r="B1436" t="s">
        <v>4936</v>
      </c>
      <c r="C1436" t="s">
        <v>4937</v>
      </c>
      <c r="D1436" t="s">
        <v>3795</v>
      </c>
      <c r="E1436" t="s">
        <v>197</v>
      </c>
      <c r="F1436" t="s">
        <v>3842</v>
      </c>
      <c r="G1436" t="s">
        <v>2445</v>
      </c>
      <c r="H1436" t="s">
        <v>4938</v>
      </c>
      <c r="I1436">
        <v>5</v>
      </c>
      <c r="J1436" t="s">
        <v>5031</v>
      </c>
      <c r="K1436">
        <v>1</v>
      </c>
      <c r="L1436" t="s">
        <v>812</v>
      </c>
      <c r="M1436" t="s">
        <v>508</v>
      </c>
      <c r="N1436" t="s">
        <v>130</v>
      </c>
      <c r="O1436" t="s">
        <v>530</v>
      </c>
      <c r="P1436" t="s">
        <v>8</v>
      </c>
      <c r="Q1436" t="s">
        <v>4570</v>
      </c>
      <c r="R1436" t="s">
        <v>4940</v>
      </c>
      <c r="S1436" t="s">
        <v>195</v>
      </c>
      <c r="T1436" t="s">
        <v>4570</v>
      </c>
      <c r="U1436" t="s">
        <v>4570</v>
      </c>
      <c r="V1436" t="s">
        <v>4951</v>
      </c>
      <c r="W1436" t="s">
        <v>4496</v>
      </c>
      <c r="X1436" t="s">
        <v>6653</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4943</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5450</v>
      </c>
      <c r="BM1436" t="s">
        <v>4949</v>
      </c>
      <c r="BN1436" t="s">
        <v>5444</v>
      </c>
      <c r="BO1436" t="s">
        <v>4950</v>
      </c>
      <c r="BP1436" s="440" t="str">
        <f t="shared" si="22"/>
        <v>WA.2378.EBD.952.301.B.521811</v>
      </c>
    </row>
    <row r="1437" spans="1:68">
      <c r="A1437" t="s">
        <v>4935</v>
      </c>
      <c r="B1437" t="s">
        <v>4936</v>
      </c>
      <c r="C1437" t="s">
        <v>4937</v>
      </c>
      <c r="D1437" t="s">
        <v>3795</v>
      </c>
      <c r="E1437" t="s">
        <v>197</v>
      </c>
      <c r="F1437" t="s">
        <v>3842</v>
      </c>
      <c r="G1437" t="s">
        <v>2445</v>
      </c>
      <c r="H1437" t="s">
        <v>4938</v>
      </c>
      <c r="I1437">
        <v>5</v>
      </c>
      <c r="J1437" t="s">
        <v>5031</v>
      </c>
      <c r="K1437">
        <v>1</v>
      </c>
      <c r="L1437" t="s">
        <v>812</v>
      </c>
      <c r="M1437" t="s">
        <v>509</v>
      </c>
      <c r="N1437" t="s">
        <v>131</v>
      </c>
      <c r="O1437" t="s">
        <v>530</v>
      </c>
      <c r="P1437" t="s">
        <v>8</v>
      </c>
      <c r="Q1437" t="s">
        <v>4570</v>
      </c>
      <c r="R1437" t="s">
        <v>4940</v>
      </c>
      <c r="S1437" t="s">
        <v>195</v>
      </c>
      <c r="T1437" t="s">
        <v>4570</v>
      </c>
      <c r="U1437" t="s">
        <v>4570</v>
      </c>
      <c r="V1437" t="s">
        <v>4496</v>
      </c>
      <c r="W1437" t="s">
        <v>4570</v>
      </c>
      <c r="X1437" t="s">
        <v>6654</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4943</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5049</v>
      </c>
      <c r="BM1437" t="s">
        <v>4949</v>
      </c>
      <c r="BN1437" t="s">
        <v>5444</v>
      </c>
      <c r="BO1437" t="s">
        <v>4950</v>
      </c>
      <c r="BP1437" s="440" t="str">
        <f t="shared" si="22"/>
        <v>WA.2378.EBD.952.301.C.521811</v>
      </c>
    </row>
    <row r="1438" spans="1:68">
      <c r="A1438" t="s">
        <v>4935</v>
      </c>
      <c r="B1438" t="s">
        <v>4936</v>
      </c>
      <c r="C1438" t="s">
        <v>4937</v>
      </c>
      <c r="D1438" t="s">
        <v>3795</v>
      </c>
      <c r="E1438" t="s">
        <v>197</v>
      </c>
      <c r="F1438" t="s">
        <v>3842</v>
      </c>
      <c r="G1438" t="s">
        <v>2445</v>
      </c>
      <c r="H1438" t="s">
        <v>4938</v>
      </c>
      <c r="I1438">
        <v>5</v>
      </c>
      <c r="J1438" t="s">
        <v>5031</v>
      </c>
      <c r="K1438">
        <v>1</v>
      </c>
      <c r="L1438" t="s">
        <v>812</v>
      </c>
      <c r="M1438" t="s">
        <v>509</v>
      </c>
      <c r="N1438" t="s">
        <v>131</v>
      </c>
      <c r="O1438" t="s">
        <v>530</v>
      </c>
      <c r="P1438" t="s">
        <v>8</v>
      </c>
      <c r="Q1438" t="s">
        <v>4570</v>
      </c>
      <c r="R1438" t="s">
        <v>4940</v>
      </c>
      <c r="S1438" t="s">
        <v>195</v>
      </c>
      <c r="T1438" t="s">
        <v>4570</v>
      </c>
      <c r="U1438" t="s">
        <v>4570</v>
      </c>
      <c r="V1438" t="s">
        <v>4951</v>
      </c>
      <c r="W1438" t="s">
        <v>4496</v>
      </c>
      <c r="X1438" t="s">
        <v>6655</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4943</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5450</v>
      </c>
      <c r="BM1438" t="s">
        <v>4949</v>
      </c>
      <c r="BN1438" t="s">
        <v>5444</v>
      </c>
      <c r="BO1438" t="s">
        <v>4950</v>
      </c>
      <c r="BP1438" s="440" t="str">
        <f t="shared" si="22"/>
        <v>WA.2378.EBD.952.301.C.521811</v>
      </c>
    </row>
    <row r="1439" spans="1:68">
      <c r="A1439" t="s">
        <v>4935</v>
      </c>
      <c r="B1439" t="s">
        <v>4936</v>
      </c>
      <c r="C1439" t="s">
        <v>4937</v>
      </c>
      <c r="D1439" t="s">
        <v>3795</v>
      </c>
      <c r="E1439" t="s">
        <v>197</v>
      </c>
      <c r="F1439" t="s">
        <v>3842</v>
      </c>
      <c r="G1439" t="s">
        <v>2445</v>
      </c>
      <c r="H1439" t="s">
        <v>4938</v>
      </c>
      <c r="I1439">
        <v>5</v>
      </c>
      <c r="J1439" t="s">
        <v>5047</v>
      </c>
      <c r="K1439">
        <v>1</v>
      </c>
      <c r="L1439" t="s">
        <v>812</v>
      </c>
      <c r="M1439" t="s">
        <v>566</v>
      </c>
      <c r="N1439" t="s">
        <v>147</v>
      </c>
      <c r="O1439" t="s">
        <v>530</v>
      </c>
      <c r="P1439" t="s">
        <v>8</v>
      </c>
      <c r="Q1439" t="s">
        <v>4570</v>
      </c>
      <c r="R1439" t="s">
        <v>4940</v>
      </c>
      <c r="S1439" t="s">
        <v>195</v>
      </c>
      <c r="T1439" t="s">
        <v>4570</v>
      </c>
      <c r="U1439" t="s">
        <v>4570</v>
      </c>
      <c r="V1439" t="s">
        <v>4496</v>
      </c>
      <c r="W1439" t="s">
        <v>4570</v>
      </c>
      <c r="X1439" t="s">
        <v>6656</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4943</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5476</v>
      </c>
      <c r="BM1439" t="s">
        <v>4949</v>
      </c>
      <c r="BN1439" t="s">
        <v>5444</v>
      </c>
      <c r="BO1439" t="s">
        <v>4950</v>
      </c>
      <c r="BP1439" s="440" t="str">
        <f t="shared" si="22"/>
        <v>WA.2378.EBD.955.301.F.521811</v>
      </c>
    </row>
    <row r="1440" spans="1:68">
      <c r="A1440" t="s">
        <v>4935</v>
      </c>
      <c r="B1440" t="s">
        <v>4936</v>
      </c>
      <c r="C1440" t="s">
        <v>4937</v>
      </c>
      <c r="D1440" t="s">
        <v>3795</v>
      </c>
      <c r="E1440" t="s">
        <v>197</v>
      </c>
      <c r="F1440" t="s">
        <v>3842</v>
      </c>
      <c r="G1440" t="s">
        <v>2445</v>
      </c>
      <c r="H1440" t="s">
        <v>4938</v>
      </c>
      <c r="I1440">
        <v>5</v>
      </c>
      <c r="J1440" t="s">
        <v>5047</v>
      </c>
      <c r="K1440">
        <v>1</v>
      </c>
      <c r="L1440" t="s">
        <v>812</v>
      </c>
      <c r="M1440" t="s">
        <v>566</v>
      </c>
      <c r="N1440" t="s">
        <v>147</v>
      </c>
      <c r="O1440" t="s">
        <v>530</v>
      </c>
      <c r="P1440" t="s">
        <v>8</v>
      </c>
      <c r="Q1440" t="s">
        <v>4570</v>
      </c>
      <c r="R1440" t="s">
        <v>4940</v>
      </c>
      <c r="S1440" t="s">
        <v>195</v>
      </c>
      <c r="T1440" t="s">
        <v>4570</v>
      </c>
      <c r="U1440" t="s">
        <v>4570</v>
      </c>
      <c r="V1440" t="s">
        <v>4951</v>
      </c>
      <c r="W1440" t="s">
        <v>4496</v>
      </c>
      <c r="X1440" t="s">
        <v>6657</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4943</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5113</v>
      </c>
      <c r="BM1440" t="s">
        <v>4949</v>
      </c>
      <c r="BN1440" t="s">
        <v>5444</v>
      </c>
      <c r="BO1440" t="s">
        <v>4950</v>
      </c>
      <c r="BP1440" s="440" t="str">
        <f t="shared" si="22"/>
        <v>WA.2378.EBD.955.301.F.521811</v>
      </c>
    </row>
    <row r="1441" spans="1:68">
      <c r="A1441" t="s">
        <v>5010</v>
      </c>
      <c r="B1441" t="s">
        <v>4936</v>
      </c>
      <c r="C1441" t="s">
        <v>4937</v>
      </c>
      <c r="D1441" t="s">
        <v>3795</v>
      </c>
      <c r="E1441" t="s">
        <v>197</v>
      </c>
      <c r="F1441" t="s">
        <v>3842</v>
      </c>
      <c r="G1441" t="s">
        <v>2445</v>
      </c>
      <c r="H1441" t="s">
        <v>4938</v>
      </c>
      <c r="I1441">
        <v>5</v>
      </c>
      <c r="J1441" t="s">
        <v>5031</v>
      </c>
      <c r="K1441">
        <v>1</v>
      </c>
      <c r="L1441" t="s">
        <v>812</v>
      </c>
      <c r="M1441" t="s">
        <v>8</v>
      </c>
      <c r="N1441" t="s">
        <v>129</v>
      </c>
      <c r="O1441" t="s">
        <v>530</v>
      </c>
      <c r="P1441" t="s">
        <v>8</v>
      </c>
      <c r="Q1441" t="s">
        <v>4570</v>
      </c>
      <c r="R1441" t="s">
        <v>4940</v>
      </c>
      <c r="S1441" t="s">
        <v>195</v>
      </c>
      <c r="T1441" t="s">
        <v>4570</v>
      </c>
      <c r="U1441" t="s">
        <v>4570</v>
      </c>
      <c r="V1441" t="s">
        <v>4496</v>
      </c>
      <c r="W1441" t="s">
        <v>4570</v>
      </c>
      <c r="X1441" t="s">
        <v>6650</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5011</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5049</v>
      </c>
      <c r="BM1441" t="s">
        <v>4949</v>
      </c>
      <c r="BN1441" t="s">
        <v>5444</v>
      </c>
      <c r="BO1441" t="s">
        <v>4950</v>
      </c>
      <c r="BP1441" s="440" t="str">
        <f t="shared" si="22"/>
        <v>WA.2378.EBD.952.301.A.521811</v>
      </c>
    </row>
    <row r="1442" spans="1:68">
      <c r="A1442" t="s">
        <v>5010</v>
      </c>
      <c r="B1442" t="s">
        <v>4936</v>
      </c>
      <c r="C1442" t="s">
        <v>4937</v>
      </c>
      <c r="D1442" t="s">
        <v>3795</v>
      </c>
      <c r="E1442" t="s">
        <v>197</v>
      </c>
      <c r="F1442" t="s">
        <v>3842</v>
      </c>
      <c r="G1442" t="s">
        <v>2445</v>
      </c>
      <c r="H1442" t="s">
        <v>4938</v>
      </c>
      <c r="I1442">
        <v>5</v>
      </c>
      <c r="J1442" t="s">
        <v>5031</v>
      </c>
      <c r="K1442">
        <v>1</v>
      </c>
      <c r="L1442" t="s">
        <v>812</v>
      </c>
      <c r="M1442" t="s">
        <v>8</v>
      </c>
      <c r="N1442" t="s">
        <v>129</v>
      </c>
      <c r="O1442" t="s">
        <v>530</v>
      </c>
      <c r="P1442" t="s">
        <v>8</v>
      </c>
      <c r="Q1442" t="s">
        <v>4570</v>
      </c>
      <c r="R1442" t="s">
        <v>4940</v>
      </c>
      <c r="S1442" t="s">
        <v>195</v>
      </c>
      <c r="T1442" t="s">
        <v>4570</v>
      </c>
      <c r="U1442" t="s">
        <v>4570</v>
      </c>
      <c r="V1442" t="s">
        <v>4951</v>
      </c>
      <c r="W1442" t="s">
        <v>4496</v>
      </c>
      <c r="X1442" t="s">
        <v>6651</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5011</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5450</v>
      </c>
      <c r="BM1442" t="s">
        <v>4949</v>
      </c>
      <c r="BN1442" t="s">
        <v>5444</v>
      </c>
      <c r="BO1442" t="s">
        <v>4950</v>
      </c>
      <c r="BP1442" s="440" t="str">
        <f t="shared" si="22"/>
        <v>WA.2378.EBD.952.301.A.521811</v>
      </c>
    </row>
    <row r="1443" spans="1:68">
      <c r="A1443" t="s">
        <v>5010</v>
      </c>
      <c r="B1443" t="s">
        <v>4936</v>
      </c>
      <c r="C1443" t="s">
        <v>4937</v>
      </c>
      <c r="D1443" t="s">
        <v>3795</v>
      </c>
      <c r="E1443" t="s">
        <v>197</v>
      </c>
      <c r="F1443" t="s">
        <v>3842</v>
      </c>
      <c r="G1443" t="s">
        <v>2445</v>
      </c>
      <c r="H1443" t="s">
        <v>4938</v>
      </c>
      <c r="I1443">
        <v>5</v>
      </c>
      <c r="J1443" t="s">
        <v>5031</v>
      </c>
      <c r="K1443">
        <v>1</v>
      </c>
      <c r="L1443" t="s">
        <v>812</v>
      </c>
      <c r="M1443" t="s">
        <v>508</v>
      </c>
      <c r="N1443" t="s">
        <v>130</v>
      </c>
      <c r="O1443" t="s">
        <v>530</v>
      </c>
      <c r="P1443" t="s">
        <v>8</v>
      </c>
      <c r="Q1443" t="s">
        <v>4570</v>
      </c>
      <c r="R1443" t="s">
        <v>4940</v>
      </c>
      <c r="S1443" t="s">
        <v>195</v>
      </c>
      <c r="T1443" t="s">
        <v>4570</v>
      </c>
      <c r="U1443" t="s">
        <v>4570</v>
      </c>
      <c r="V1443" t="s">
        <v>4496</v>
      </c>
      <c r="W1443" t="s">
        <v>4570</v>
      </c>
      <c r="X1443" t="s">
        <v>6652</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5011</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5049</v>
      </c>
      <c r="BM1443" t="s">
        <v>4949</v>
      </c>
      <c r="BN1443" t="s">
        <v>5444</v>
      </c>
      <c r="BO1443" t="s">
        <v>4950</v>
      </c>
      <c r="BP1443" s="440" t="str">
        <f t="shared" si="22"/>
        <v>WA.2378.EBD.952.301.B.521811</v>
      </c>
    </row>
    <row r="1444" spans="1:68">
      <c r="A1444" t="s">
        <v>5010</v>
      </c>
      <c r="B1444" t="s">
        <v>4936</v>
      </c>
      <c r="C1444" t="s">
        <v>4937</v>
      </c>
      <c r="D1444" t="s">
        <v>3795</v>
      </c>
      <c r="E1444" t="s">
        <v>197</v>
      </c>
      <c r="F1444" t="s">
        <v>3842</v>
      </c>
      <c r="G1444" t="s">
        <v>2445</v>
      </c>
      <c r="H1444" t="s">
        <v>4938</v>
      </c>
      <c r="I1444">
        <v>5</v>
      </c>
      <c r="J1444" t="s">
        <v>5031</v>
      </c>
      <c r="K1444">
        <v>1</v>
      </c>
      <c r="L1444" t="s">
        <v>812</v>
      </c>
      <c r="M1444" t="s">
        <v>508</v>
      </c>
      <c r="N1444" t="s">
        <v>130</v>
      </c>
      <c r="O1444" t="s">
        <v>530</v>
      </c>
      <c r="P1444" t="s">
        <v>8</v>
      </c>
      <c r="Q1444" t="s">
        <v>4570</v>
      </c>
      <c r="R1444" t="s">
        <v>4940</v>
      </c>
      <c r="S1444" t="s">
        <v>195</v>
      </c>
      <c r="T1444" t="s">
        <v>4570</v>
      </c>
      <c r="U1444" t="s">
        <v>4570</v>
      </c>
      <c r="V1444" t="s">
        <v>4951</v>
      </c>
      <c r="W1444" t="s">
        <v>4496</v>
      </c>
      <c r="X1444" t="s">
        <v>6653</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5011</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5450</v>
      </c>
      <c r="BM1444" t="s">
        <v>4949</v>
      </c>
      <c r="BN1444" t="s">
        <v>5444</v>
      </c>
      <c r="BO1444" t="s">
        <v>4950</v>
      </c>
      <c r="BP1444" s="440" t="str">
        <f t="shared" si="22"/>
        <v>WA.2378.EBD.952.301.B.521811</v>
      </c>
    </row>
    <row r="1445" spans="1:68">
      <c r="A1445" t="s">
        <v>5010</v>
      </c>
      <c r="B1445" t="s">
        <v>4936</v>
      </c>
      <c r="C1445" t="s">
        <v>4937</v>
      </c>
      <c r="D1445" t="s">
        <v>3795</v>
      </c>
      <c r="E1445" t="s">
        <v>197</v>
      </c>
      <c r="F1445" t="s">
        <v>3842</v>
      </c>
      <c r="G1445" t="s">
        <v>2445</v>
      </c>
      <c r="H1445" t="s">
        <v>4938</v>
      </c>
      <c r="I1445">
        <v>5</v>
      </c>
      <c r="J1445" t="s">
        <v>5031</v>
      </c>
      <c r="K1445">
        <v>1</v>
      </c>
      <c r="L1445" t="s">
        <v>812</v>
      </c>
      <c r="M1445" t="s">
        <v>509</v>
      </c>
      <c r="N1445" t="s">
        <v>131</v>
      </c>
      <c r="O1445" t="s">
        <v>530</v>
      </c>
      <c r="P1445" t="s">
        <v>8</v>
      </c>
      <c r="Q1445" t="s">
        <v>4570</v>
      </c>
      <c r="R1445" t="s">
        <v>4940</v>
      </c>
      <c r="S1445" t="s">
        <v>195</v>
      </c>
      <c r="T1445" t="s">
        <v>4570</v>
      </c>
      <c r="U1445" t="s">
        <v>4570</v>
      </c>
      <c r="V1445" t="s">
        <v>4496</v>
      </c>
      <c r="W1445" t="s">
        <v>4570</v>
      </c>
      <c r="X1445" t="s">
        <v>6654</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5011</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5049</v>
      </c>
      <c r="BM1445" t="s">
        <v>4949</v>
      </c>
      <c r="BN1445" t="s">
        <v>5444</v>
      </c>
      <c r="BO1445" t="s">
        <v>4950</v>
      </c>
      <c r="BP1445" s="440" t="str">
        <f t="shared" si="22"/>
        <v>WA.2378.EBD.952.301.C.521811</v>
      </c>
    </row>
    <row r="1446" spans="1:68">
      <c r="A1446" t="s">
        <v>5010</v>
      </c>
      <c r="B1446" t="s">
        <v>4936</v>
      </c>
      <c r="C1446" t="s">
        <v>4937</v>
      </c>
      <c r="D1446" t="s">
        <v>3795</v>
      </c>
      <c r="E1446" t="s">
        <v>197</v>
      </c>
      <c r="F1446" t="s">
        <v>3842</v>
      </c>
      <c r="G1446" t="s">
        <v>2445</v>
      </c>
      <c r="H1446" t="s">
        <v>4938</v>
      </c>
      <c r="I1446">
        <v>5</v>
      </c>
      <c r="J1446" t="s">
        <v>5031</v>
      </c>
      <c r="K1446">
        <v>1</v>
      </c>
      <c r="L1446" t="s">
        <v>812</v>
      </c>
      <c r="M1446" t="s">
        <v>509</v>
      </c>
      <c r="N1446" t="s">
        <v>131</v>
      </c>
      <c r="O1446" t="s">
        <v>530</v>
      </c>
      <c r="P1446" t="s">
        <v>8</v>
      </c>
      <c r="Q1446" t="s">
        <v>4570</v>
      </c>
      <c r="R1446" t="s">
        <v>4940</v>
      </c>
      <c r="S1446" t="s">
        <v>195</v>
      </c>
      <c r="T1446" t="s">
        <v>4570</v>
      </c>
      <c r="U1446" t="s">
        <v>4570</v>
      </c>
      <c r="V1446" t="s">
        <v>4951</v>
      </c>
      <c r="W1446" t="s">
        <v>4496</v>
      </c>
      <c r="X1446" t="s">
        <v>6655</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5011</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5450</v>
      </c>
      <c r="BM1446" t="s">
        <v>4949</v>
      </c>
      <c r="BN1446" t="s">
        <v>5444</v>
      </c>
      <c r="BO1446" t="s">
        <v>4950</v>
      </c>
      <c r="BP1446" s="440" t="str">
        <f t="shared" si="22"/>
        <v>WA.2378.EBD.952.301.C.521811</v>
      </c>
    </row>
    <row r="1447" spans="1:68">
      <c r="A1447" t="s">
        <v>5010</v>
      </c>
      <c r="B1447" t="s">
        <v>4936</v>
      </c>
      <c r="C1447" t="s">
        <v>4937</v>
      </c>
      <c r="D1447" t="s">
        <v>3795</v>
      </c>
      <c r="E1447" t="s">
        <v>197</v>
      </c>
      <c r="F1447" t="s">
        <v>3842</v>
      </c>
      <c r="G1447" t="s">
        <v>2445</v>
      </c>
      <c r="H1447" t="s">
        <v>4938</v>
      </c>
      <c r="I1447">
        <v>5</v>
      </c>
      <c r="J1447" t="s">
        <v>5047</v>
      </c>
      <c r="K1447">
        <v>1</v>
      </c>
      <c r="L1447" t="s">
        <v>812</v>
      </c>
      <c r="M1447" t="s">
        <v>566</v>
      </c>
      <c r="N1447" t="s">
        <v>147</v>
      </c>
      <c r="O1447" t="s">
        <v>530</v>
      </c>
      <c r="P1447" t="s">
        <v>8</v>
      </c>
      <c r="Q1447" t="s">
        <v>4570</v>
      </c>
      <c r="R1447" t="s">
        <v>4940</v>
      </c>
      <c r="S1447" t="s">
        <v>195</v>
      </c>
      <c r="T1447" t="s">
        <v>4570</v>
      </c>
      <c r="U1447" t="s">
        <v>4570</v>
      </c>
      <c r="V1447" t="s">
        <v>4496</v>
      </c>
      <c r="W1447" t="s">
        <v>4570</v>
      </c>
      <c r="X1447" t="s">
        <v>6656</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5011</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5476</v>
      </c>
      <c r="BM1447" t="s">
        <v>4949</v>
      </c>
      <c r="BN1447" t="s">
        <v>5444</v>
      </c>
      <c r="BO1447" t="s">
        <v>4950</v>
      </c>
      <c r="BP1447" s="440" t="str">
        <f t="shared" si="22"/>
        <v>WA.2378.EBD.955.301.F.521811</v>
      </c>
    </row>
    <row r="1448" spans="1:68">
      <c r="A1448" t="s">
        <v>5010</v>
      </c>
      <c r="B1448" t="s">
        <v>4936</v>
      </c>
      <c r="C1448" t="s">
        <v>4937</v>
      </c>
      <c r="D1448" t="s">
        <v>3795</v>
      </c>
      <c r="E1448" t="s">
        <v>197</v>
      </c>
      <c r="F1448" t="s">
        <v>3842</v>
      </c>
      <c r="G1448" t="s">
        <v>2445</v>
      </c>
      <c r="H1448" t="s">
        <v>4938</v>
      </c>
      <c r="I1448">
        <v>5</v>
      </c>
      <c r="J1448" t="s">
        <v>5047</v>
      </c>
      <c r="K1448">
        <v>1</v>
      </c>
      <c r="L1448" t="s">
        <v>812</v>
      </c>
      <c r="M1448" t="s">
        <v>566</v>
      </c>
      <c r="N1448" t="s">
        <v>147</v>
      </c>
      <c r="O1448" t="s">
        <v>530</v>
      </c>
      <c r="P1448" t="s">
        <v>8</v>
      </c>
      <c r="Q1448" t="s">
        <v>4570</v>
      </c>
      <c r="R1448" t="s">
        <v>4940</v>
      </c>
      <c r="S1448" t="s">
        <v>195</v>
      </c>
      <c r="T1448" t="s">
        <v>4570</v>
      </c>
      <c r="U1448" t="s">
        <v>4570</v>
      </c>
      <c r="V1448" t="s">
        <v>4951</v>
      </c>
      <c r="W1448" t="s">
        <v>4496</v>
      </c>
      <c r="X1448" t="s">
        <v>6657</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5011</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5113</v>
      </c>
      <c r="BM1448" t="s">
        <v>4949</v>
      </c>
      <c r="BN1448" t="s">
        <v>5444</v>
      </c>
      <c r="BO1448" t="s">
        <v>4950</v>
      </c>
      <c r="BP1448" s="440" t="str">
        <f t="shared" si="22"/>
        <v>WA.2378.EBD.955.301.F.521811</v>
      </c>
    </row>
    <row r="1449" spans="1:68">
      <c r="A1449" t="s">
        <v>4935</v>
      </c>
      <c r="B1449" t="s">
        <v>4936</v>
      </c>
      <c r="C1449" t="s">
        <v>4937</v>
      </c>
      <c r="D1449" t="s">
        <v>3795</v>
      </c>
      <c r="E1449" t="s">
        <v>197</v>
      </c>
      <c r="F1449" t="s">
        <v>3812</v>
      </c>
      <c r="G1449" t="s">
        <v>820</v>
      </c>
      <c r="H1449" t="s">
        <v>4938</v>
      </c>
      <c r="I1449">
        <v>9</v>
      </c>
      <c r="J1449" t="s">
        <v>5716</v>
      </c>
      <c r="K1449">
        <v>1</v>
      </c>
      <c r="L1449" t="s">
        <v>546</v>
      </c>
      <c r="M1449" t="s">
        <v>1786</v>
      </c>
      <c r="N1449" t="s">
        <v>2150</v>
      </c>
      <c r="O1449" t="s">
        <v>530</v>
      </c>
      <c r="P1449" t="s">
        <v>8</v>
      </c>
      <c r="Q1449" t="s">
        <v>4570</v>
      </c>
      <c r="R1449" t="s">
        <v>4940</v>
      </c>
      <c r="S1449" t="s">
        <v>195</v>
      </c>
      <c r="T1449" t="s">
        <v>4570</v>
      </c>
      <c r="U1449" t="s">
        <v>4570</v>
      </c>
      <c r="V1449" t="s">
        <v>4496</v>
      </c>
      <c r="W1449" t="s">
        <v>4570</v>
      </c>
      <c r="X1449" t="s">
        <v>6658</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4943</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5049</v>
      </c>
      <c r="BM1449" t="s">
        <v>4949</v>
      </c>
      <c r="BN1449" t="s">
        <v>5444</v>
      </c>
      <c r="BO1449" t="s">
        <v>4950</v>
      </c>
      <c r="BP1449" s="440" t="str">
        <f t="shared" si="22"/>
        <v>WA.2378.EBA.994.002.GA.521811</v>
      </c>
    </row>
    <row r="1450" spans="1:68">
      <c r="A1450" t="s">
        <v>4935</v>
      </c>
      <c r="B1450" t="s">
        <v>4936</v>
      </c>
      <c r="C1450" t="s">
        <v>4937</v>
      </c>
      <c r="D1450" t="s">
        <v>3795</v>
      </c>
      <c r="E1450" t="s">
        <v>197</v>
      </c>
      <c r="F1450" t="s">
        <v>3812</v>
      </c>
      <c r="G1450" t="s">
        <v>820</v>
      </c>
      <c r="H1450" t="s">
        <v>4938</v>
      </c>
      <c r="I1450">
        <v>9</v>
      </c>
      <c r="J1450" t="s">
        <v>5716</v>
      </c>
      <c r="K1450">
        <v>1</v>
      </c>
      <c r="L1450" t="s">
        <v>546</v>
      </c>
      <c r="M1450" t="s">
        <v>1786</v>
      </c>
      <c r="N1450" t="s">
        <v>2150</v>
      </c>
      <c r="O1450" t="s">
        <v>530</v>
      </c>
      <c r="P1450" t="s">
        <v>8</v>
      </c>
      <c r="Q1450" t="s">
        <v>4570</v>
      </c>
      <c r="R1450" t="s">
        <v>4940</v>
      </c>
      <c r="S1450" t="s">
        <v>195</v>
      </c>
      <c r="T1450" t="s">
        <v>4570</v>
      </c>
      <c r="U1450" t="s">
        <v>4570</v>
      </c>
      <c r="V1450" t="s">
        <v>4951</v>
      </c>
      <c r="W1450" t="s">
        <v>4496</v>
      </c>
      <c r="X1450" t="s">
        <v>6659</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4943</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5450</v>
      </c>
      <c r="BM1450" t="s">
        <v>4949</v>
      </c>
      <c r="BN1450" t="s">
        <v>5444</v>
      </c>
      <c r="BO1450" t="s">
        <v>4950</v>
      </c>
      <c r="BP1450" s="440" t="str">
        <f t="shared" si="22"/>
        <v>WA.2378.EBA.994.002.GA.521811</v>
      </c>
    </row>
    <row r="1451" spans="1:68">
      <c r="A1451" t="s">
        <v>4935</v>
      </c>
      <c r="B1451" t="s">
        <v>4936</v>
      </c>
      <c r="C1451" t="s">
        <v>4937</v>
      </c>
      <c r="D1451" t="s">
        <v>3795</v>
      </c>
      <c r="E1451" t="s">
        <v>197</v>
      </c>
      <c r="F1451" t="s">
        <v>3812</v>
      </c>
      <c r="G1451" t="s">
        <v>820</v>
      </c>
      <c r="H1451" t="s">
        <v>4938</v>
      </c>
      <c r="I1451">
        <v>9</v>
      </c>
      <c r="J1451" t="s">
        <v>5716</v>
      </c>
      <c r="K1451">
        <v>1</v>
      </c>
      <c r="L1451" t="s">
        <v>546</v>
      </c>
      <c r="M1451" t="s">
        <v>1786</v>
      </c>
      <c r="N1451" t="s">
        <v>2150</v>
      </c>
      <c r="O1451" t="s">
        <v>530</v>
      </c>
      <c r="P1451" t="s">
        <v>8</v>
      </c>
      <c r="Q1451" t="s">
        <v>4570</v>
      </c>
      <c r="R1451" t="s">
        <v>4940</v>
      </c>
      <c r="S1451" t="s">
        <v>195</v>
      </c>
      <c r="T1451" t="s">
        <v>4570</v>
      </c>
      <c r="U1451" t="s">
        <v>4570</v>
      </c>
      <c r="V1451" t="s">
        <v>5001</v>
      </c>
      <c r="W1451" t="s">
        <v>4951</v>
      </c>
      <c r="X1451" t="s">
        <v>6660</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4943</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6661</v>
      </c>
      <c r="BM1451" t="s">
        <v>4949</v>
      </c>
      <c r="BN1451" t="s">
        <v>5444</v>
      </c>
      <c r="BO1451" t="s">
        <v>4950</v>
      </c>
      <c r="BP1451" s="440" t="str">
        <f t="shared" si="22"/>
        <v>WA.2378.EBA.994.002.GA.521811</v>
      </c>
    </row>
    <row r="1452" spans="1:68">
      <c r="A1452" t="s">
        <v>4935</v>
      </c>
      <c r="B1452" t="s">
        <v>4936</v>
      </c>
      <c r="C1452" t="s">
        <v>4937</v>
      </c>
      <c r="D1452" t="s">
        <v>3795</v>
      </c>
      <c r="E1452" t="s">
        <v>197</v>
      </c>
      <c r="F1452" t="s">
        <v>3812</v>
      </c>
      <c r="G1452" t="s">
        <v>820</v>
      </c>
      <c r="H1452" t="s">
        <v>4938</v>
      </c>
      <c r="I1452">
        <v>9</v>
      </c>
      <c r="J1452" t="s">
        <v>5716</v>
      </c>
      <c r="K1452">
        <v>1</v>
      </c>
      <c r="L1452" t="s">
        <v>546</v>
      </c>
      <c r="M1452" t="s">
        <v>1786</v>
      </c>
      <c r="N1452" t="s">
        <v>2150</v>
      </c>
      <c r="O1452" t="s">
        <v>530</v>
      </c>
      <c r="P1452" t="s">
        <v>8</v>
      </c>
      <c r="Q1452" t="s">
        <v>4570</v>
      </c>
      <c r="R1452" t="s">
        <v>4940</v>
      </c>
      <c r="S1452" t="s">
        <v>195</v>
      </c>
      <c r="T1452" t="s">
        <v>4570</v>
      </c>
      <c r="U1452" t="s">
        <v>4570</v>
      </c>
      <c r="V1452" t="s">
        <v>5092</v>
      </c>
      <c r="W1452" t="s">
        <v>5001</v>
      </c>
      <c r="X1452" t="s">
        <v>6662</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4943</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6663</v>
      </c>
      <c r="BM1452" t="s">
        <v>4949</v>
      </c>
      <c r="BN1452" t="s">
        <v>5444</v>
      </c>
      <c r="BO1452" t="s">
        <v>4950</v>
      </c>
      <c r="BP1452" s="440" t="str">
        <f t="shared" si="22"/>
        <v>WA.2378.EBA.994.002.GA.521811</v>
      </c>
    </row>
    <row r="1453" spans="1:68">
      <c r="A1453" t="s">
        <v>4935</v>
      </c>
      <c r="B1453" t="s">
        <v>4936</v>
      </c>
      <c r="C1453" t="s">
        <v>4937</v>
      </c>
      <c r="D1453" t="s">
        <v>3795</v>
      </c>
      <c r="E1453" t="s">
        <v>197</v>
      </c>
      <c r="F1453" t="s">
        <v>3812</v>
      </c>
      <c r="G1453" t="s">
        <v>820</v>
      </c>
      <c r="H1453" t="s">
        <v>4938</v>
      </c>
      <c r="I1453">
        <v>9</v>
      </c>
      <c r="J1453" t="s">
        <v>5716</v>
      </c>
      <c r="K1453">
        <v>1</v>
      </c>
      <c r="L1453" t="s">
        <v>546</v>
      </c>
      <c r="M1453" t="s">
        <v>1786</v>
      </c>
      <c r="N1453" t="s">
        <v>2150</v>
      </c>
      <c r="O1453" t="s">
        <v>530</v>
      </c>
      <c r="P1453" t="s">
        <v>8</v>
      </c>
      <c r="Q1453" t="s">
        <v>4570</v>
      </c>
      <c r="R1453" t="s">
        <v>4940</v>
      </c>
      <c r="S1453" t="s">
        <v>195</v>
      </c>
      <c r="T1453" t="s">
        <v>4570</v>
      </c>
      <c r="U1453" t="s">
        <v>4570</v>
      </c>
      <c r="V1453" t="s">
        <v>5096</v>
      </c>
      <c r="W1453" t="s">
        <v>5092</v>
      </c>
      <c r="X1453" t="s">
        <v>6664</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4943</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6665</v>
      </c>
      <c r="BM1453" t="s">
        <v>4949</v>
      </c>
      <c r="BN1453" t="s">
        <v>5444</v>
      </c>
      <c r="BO1453" t="s">
        <v>4950</v>
      </c>
      <c r="BP1453" s="440" t="str">
        <f t="shared" si="22"/>
        <v>WA.2378.EBA.994.002.GA.521811</v>
      </c>
    </row>
    <row r="1454" spans="1:68">
      <c r="A1454" t="s">
        <v>4935</v>
      </c>
      <c r="B1454" t="s">
        <v>4936</v>
      </c>
      <c r="C1454" t="s">
        <v>4937</v>
      </c>
      <c r="D1454" t="s">
        <v>3795</v>
      </c>
      <c r="E1454" t="s">
        <v>197</v>
      </c>
      <c r="F1454" t="s">
        <v>3812</v>
      </c>
      <c r="G1454" t="s">
        <v>820</v>
      </c>
      <c r="H1454" t="s">
        <v>4938</v>
      </c>
      <c r="I1454">
        <v>9</v>
      </c>
      <c r="J1454" t="s">
        <v>5716</v>
      </c>
      <c r="K1454">
        <v>1</v>
      </c>
      <c r="L1454" t="s">
        <v>546</v>
      </c>
      <c r="M1454" t="s">
        <v>1786</v>
      </c>
      <c r="N1454" t="s">
        <v>2150</v>
      </c>
      <c r="O1454" t="s">
        <v>530</v>
      </c>
      <c r="P1454" t="s">
        <v>8</v>
      </c>
      <c r="Q1454" t="s">
        <v>4570</v>
      </c>
      <c r="R1454" t="s">
        <v>4940</v>
      </c>
      <c r="S1454" t="s">
        <v>195</v>
      </c>
      <c r="T1454" t="s">
        <v>4570</v>
      </c>
      <c r="U1454" t="s">
        <v>4570</v>
      </c>
      <c r="V1454" t="s">
        <v>5265</v>
      </c>
      <c r="W1454" t="s">
        <v>5096</v>
      </c>
      <c r="X1454" t="s">
        <v>6666</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4943</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6667</v>
      </c>
      <c r="BM1454" t="s">
        <v>4949</v>
      </c>
      <c r="BN1454" t="s">
        <v>5444</v>
      </c>
      <c r="BO1454" t="s">
        <v>4950</v>
      </c>
      <c r="BP1454" s="440" t="str">
        <f t="shared" si="22"/>
        <v>WA.2378.EBA.994.002.GA.521811</v>
      </c>
    </row>
    <row r="1455" spans="1:68">
      <c r="A1455" t="s">
        <v>4935</v>
      </c>
      <c r="B1455" t="s">
        <v>4936</v>
      </c>
      <c r="C1455" t="s">
        <v>4937</v>
      </c>
      <c r="D1455" t="s">
        <v>3795</v>
      </c>
      <c r="E1455" t="s">
        <v>197</v>
      </c>
      <c r="F1455" t="s">
        <v>3812</v>
      </c>
      <c r="G1455" t="s">
        <v>820</v>
      </c>
      <c r="H1455" t="s">
        <v>4938</v>
      </c>
      <c r="I1455">
        <v>9</v>
      </c>
      <c r="J1455" t="s">
        <v>5716</v>
      </c>
      <c r="K1455">
        <v>1</v>
      </c>
      <c r="L1455" t="s">
        <v>546</v>
      </c>
      <c r="M1455" t="s">
        <v>1786</v>
      </c>
      <c r="N1455" t="s">
        <v>2150</v>
      </c>
      <c r="O1455" t="s">
        <v>530</v>
      </c>
      <c r="P1455" t="s">
        <v>8</v>
      </c>
      <c r="Q1455" t="s">
        <v>4570</v>
      </c>
      <c r="R1455" t="s">
        <v>4940</v>
      </c>
      <c r="S1455" t="s">
        <v>195</v>
      </c>
      <c r="T1455" t="s">
        <v>4570</v>
      </c>
      <c r="U1455" t="s">
        <v>4570</v>
      </c>
      <c r="V1455" t="s">
        <v>5269</v>
      </c>
      <c r="W1455" t="s">
        <v>5265</v>
      </c>
      <c r="X1455" t="s">
        <v>6668</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4943</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6669</v>
      </c>
      <c r="BM1455" t="s">
        <v>4949</v>
      </c>
      <c r="BN1455" t="s">
        <v>5444</v>
      </c>
      <c r="BO1455" t="s">
        <v>4950</v>
      </c>
      <c r="BP1455" s="440" t="str">
        <f t="shared" si="22"/>
        <v>WA.2378.EBA.994.002.GA.521811</v>
      </c>
    </row>
    <row r="1456" spans="1:68">
      <c r="A1456" t="s">
        <v>4935</v>
      </c>
      <c r="B1456" t="s">
        <v>4936</v>
      </c>
      <c r="C1456" t="s">
        <v>4937</v>
      </c>
      <c r="D1456" t="s">
        <v>3795</v>
      </c>
      <c r="E1456" t="s">
        <v>197</v>
      </c>
      <c r="F1456" t="s">
        <v>3812</v>
      </c>
      <c r="G1456" t="s">
        <v>820</v>
      </c>
      <c r="H1456" t="s">
        <v>4938</v>
      </c>
      <c r="I1456">
        <v>9</v>
      </c>
      <c r="J1456" t="s">
        <v>5716</v>
      </c>
      <c r="K1456">
        <v>1</v>
      </c>
      <c r="L1456" t="s">
        <v>546</v>
      </c>
      <c r="M1456" t="s">
        <v>1786</v>
      </c>
      <c r="N1456" t="s">
        <v>2150</v>
      </c>
      <c r="O1456" t="s">
        <v>530</v>
      </c>
      <c r="P1456" t="s">
        <v>8</v>
      </c>
      <c r="Q1456" t="s">
        <v>4570</v>
      </c>
      <c r="R1456" t="s">
        <v>4940</v>
      </c>
      <c r="S1456" t="s">
        <v>195</v>
      </c>
      <c r="T1456" t="s">
        <v>4570</v>
      </c>
      <c r="U1456" t="s">
        <v>4570</v>
      </c>
      <c r="V1456" t="s">
        <v>5413</v>
      </c>
      <c r="W1456" t="s">
        <v>5269</v>
      </c>
      <c r="X1456" t="s">
        <v>6670</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4943</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6671</v>
      </c>
      <c r="BM1456" t="s">
        <v>4949</v>
      </c>
      <c r="BN1456" t="s">
        <v>5444</v>
      </c>
      <c r="BO1456" t="s">
        <v>4950</v>
      </c>
      <c r="BP1456" s="440" t="str">
        <f t="shared" si="22"/>
        <v>WA.2378.EBA.994.002.GA.521811</v>
      </c>
    </row>
    <row r="1457" spans="1:68">
      <c r="A1457" t="s">
        <v>4935</v>
      </c>
      <c r="B1457" t="s">
        <v>4936</v>
      </c>
      <c r="C1457" t="s">
        <v>4937</v>
      </c>
      <c r="D1457" t="s">
        <v>3795</v>
      </c>
      <c r="E1457" t="s">
        <v>197</v>
      </c>
      <c r="F1457" t="s">
        <v>3812</v>
      </c>
      <c r="G1457" t="s">
        <v>820</v>
      </c>
      <c r="H1457" t="s">
        <v>4938</v>
      </c>
      <c r="I1457">
        <v>9</v>
      </c>
      <c r="J1457" t="s">
        <v>5716</v>
      </c>
      <c r="K1457">
        <v>1</v>
      </c>
      <c r="L1457" t="s">
        <v>546</v>
      </c>
      <c r="M1457" t="s">
        <v>1786</v>
      </c>
      <c r="N1457" t="s">
        <v>2150</v>
      </c>
      <c r="O1457" t="s">
        <v>530</v>
      </c>
      <c r="P1457" t="s">
        <v>8</v>
      </c>
      <c r="Q1457" t="s">
        <v>4570</v>
      </c>
      <c r="R1457" t="s">
        <v>4940</v>
      </c>
      <c r="S1457" t="s">
        <v>195</v>
      </c>
      <c r="T1457" t="s">
        <v>4570</v>
      </c>
      <c r="U1457" t="s">
        <v>4570</v>
      </c>
      <c r="V1457" t="s">
        <v>5417</v>
      </c>
      <c r="W1457" t="s">
        <v>5413</v>
      </c>
      <c r="X1457" t="s">
        <v>6672</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4943</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6673</v>
      </c>
      <c r="BM1457" t="s">
        <v>4949</v>
      </c>
      <c r="BN1457" t="s">
        <v>5444</v>
      </c>
      <c r="BO1457" t="s">
        <v>4950</v>
      </c>
      <c r="BP1457" s="440" t="str">
        <f t="shared" si="22"/>
        <v>WA.2378.EBA.994.002.GA.521811</v>
      </c>
    </row>
    <row r="1458" spans="1:68">
      <c r="A1458" t="s">
        <v>5010</v>
      </c>
      <c r="B1458" t="s">
        <v>4936</v>
      </c>
      <c r="C1458" t="s">
        <v>4937</v>
      </c>
      <c r="D1458" t="s">
        <v>3795</v>
      </c>
      <c r="E1458" t="s">
        <v>197</v>
      </c>
      <c r="F1458" t="s">
        <v>3812</v>
      </c>
      <c r="G1458" t="s">
        <v>820</v>
      </c>
      <c r="H1458" t="s">
        <v>4938</v>
      </c>
      <c r="I1458">
        <v>9</v>
      </c>
      <c r="J1458" t="s">
        <v>5716</v>
      </c>
      <c r="K1458">
        <v>1</v>
      </c>
      <c r="L1458" t="s">
        <v>546</v>
      </c>
      <c r="M1458" t="s">
        <v>1786</v>
      </c>
      <c r="N1458" t="s">
        <v>2150</v>
      </c>
      <c r="O1458" t="s">
        <v>530</v>
      </c>
      <c r="P1458" t="s">
        <v>8</v>
      </c>
      <c r="Q1458" t="s">
        <v>4570</v>
      </c>
      <c r="R1458" t="s">
        <v>4940</v>
      </c>
      <c r="S1458" t="s">
        <v>195</v>
      </c>
      <c r="T1458" t="s">
        <v>4570</v>
      </c>
      <c r="U1458" t="s">
        <v>4570</v>
      </c>
      <c r="V1458" t="s">
        <v>4496</v>
      </c>
      <c r="W1458" t="s">
        <v>4570</v>
      </c>
      <c r="X1458" t="s">
        <v>6658</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5011</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5049</v>
      </c>
      <c r="BM1458" t="s">
        <v>4949</v>
      </c>
      <c r="BN1458" t="s">
        <v>5444</v>
      </c>
      <c r="BO1458" t="s">
        <v>4950</v>
      </c>
      <c r="BP1458" s="440" t="str">
        <f t="shared" si="22"/>
        <v>WA.2378.EBA.994.002.GA.521811</v>
      </c>
    </row>
    <row r="1459" spans="1:68">
      <c r="A1459" t="s">
        <v>5010</v>
      </c>
      <c r="B1459" t="s">
        <v>4936</v>
      </c>
      <c r="C1459" t="s">
        <v>4937</v>
      </c>
      <c r="D1459" t="s">
        <v>3795</v>
      </c>
      <c r="E1459" t="s">
        <v>197</v>
      </c>
      <c r="F1459" t="s">
        <v>3812</v>
      </c>
      <c r="G1459" t="s">
        <v>820</v>
      </c>
      <c r="H1459" t="s">
        <v>4938</v>
      </c>
      <c r="I1459">
        <v>9</v>
      </c>
      <c r="J1459" t="s">
        <v>5716</v>
      </c>
      <c r="K1459">
        <v>1</v>
      </c>
      <c r="L1459" t="s">
        <v>546</v>
      </c>
      <c r="M1459" t="s">
        <v>1786</v>
      </c>
      <c r="N1459" t="s">
        <v>2150</v>
      </c>
      <c r="O1459" t="s">
        <v>530</v>
      </c>
      <c r="P1459" t="s">
        <v>8</v>
      </c>
      <c r="Q1459" t="s">
        <v>4570</v>
      </c>
      <c r="R1459" t="s">
        <v>4940</v>
      </c>
      <c r="S1459" t="s">
        <v>195</v>
      </c>
      <c r="T1459" t="s">
        <v>4570</v>
      </c>
      <c r="U1459" t="s">
        <v>4570</v>
      </c>
      <c r="V1459" t="s">
        <v>4951</v>
      </c>
      <c r="W1459" t="s">
        <v>4496</v>
      </c>
      <c r="X1459" t="s">
        <v>6659</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5011</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5450</v>
      </c>
      <c r="BM1459" t="s">
        <v>4949</v>
      </c>
      <c r="BN1459" t="s">
        <v>5444</v>
      </c>
      <c r="BO1459" t="s">
        <v>4950</v>
      </c>
      <c r="BP1459" s="440" t="str">
        <f t="shared" si="22"/>
        <v>WA.2378.EBA.994.002.GA.521811</v>
      </c>
    </row>
    <row r="1460" spans="1:68">
      <c r="A1460" t="s">
        <v>5010</v>
      </c>
      <c r="B1460" t="s">
        <v>4936</v>
      </c>
      <c r="C1460" t="s">
        <v>4937</v>
      </c>
      <c r="D1460" t="s">
        <v>3795</v>
      </c>
      <c r="E1460" t="s">
        <v>197</v>
      </c>
      <c r="F1460" t="s">
        <v>3812</v>
      </c>
      <c r="G1460" t="s">
        <v>820</v>
      </c>
      <c r="H1460" t="s">
        <v>4938</v>
      </c>
      <c r="I1460">
        <v>9</v>
      </c>
      <c r="J1460" t="s">
        <v>5716</v>
      </c>
      <c r="K1460">
        <v>1</v>
      </c>
      <c r="L1460" t="s">
        <v>546</v>
      </c>
      <c r="M1460" t="s">
        <v>1786</v>
      </c>
      <c r="N1460" t="s">
        <v>2150</v>
      </c>
      <c r="O1460" t="s">
        <v>530</v>
      </c>
      <c r="P1460" t="s">
        <v>8</v>
      </c>
      <c r="Q1460" t="s">
        <v>4570</v>
      </c>
      <c r="R1460" t="s">
        <v>4940</v>
      </c>
      <c r="S1460" t="s">
        <v>195</v>
      </c>
      <c r="T1460" t="s">
        <v>4570</v>
      </c>
      <c r="U1460" t="s">
        <v>4570</v>
      </c>
      <c r="V1460" t="s">
        <v>5001</v>
      </c>
      <c r="W1460" t="s">
        <v>4951</v>
      </c>
      <c r="X1460" t="s">
        <v>6660</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5011</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6661</v>
      </c>
      <c r="BM1460" t="s">
        <v>4949</v>
      </c>
      <c r="BN1460" t="s">
        <v>5444</v>
      </c>
      <c r="BO1460" t="s">
        <v>4950</v>
      </c>
      <c r="BP1460" s="440" t="str">
        <f t="shared" si="22"/>
        <v>WA.2378.EBA.994.002.GA.521811</v>
      </c>
    </row>
    <row r="1461" spans="1:68">
      <c r="A1461" t="s">
        <v>5010</v>
      </c>
      <c r="B1461" t="s">
        <v>4936</v>
      </c>
      <c r="C1461" t="s">
        <v>4937</v>
      </c>
      <c r="D1461" t="s">
        <v>3795</v>
      </c>
      <c r="E1461" t="s">
        <v>197</v>
      </c>
      <c r="F1461" t="s">
        <v>3812</v>
      </c>
      <c r="G1461" t="s">
        <v>820</v>
      </c>
      <c r="H1461" t="s">
        <v>4938</v>
      </c>
      <c r="I1461">
        <v>9</v>
      </c>
      <c r="J1461" t="s">
        <v>5716</v>
      </c>
      <c r="K1461">
        <v>1</v>
      </c>
      <c r="L1461" t="s">
        <v>546</v>
      </c>
      <c r="M1461" t="s">
        <v>1786</v>
      </c>
      <c r="N1461" t="s">
        <v>2150</v>
      </c>
      <c r="O1461" t="s">
        <v>530</v>
      </c>
      <c r="P1461" t="s">
        <v>8</v>
      </c>
      <c r="Q1461" t="s">
        <v>4570</v>
      </c>
      <c r="R1461" t="s">
        <v>4940</v>
      </c>
      <c r="S1461" t="s">
        <v>195</v>
      </c>
      <c r="T1461" t="s">
        <v>4570</v>
      </c>
      <c r="U1461" t="s">
        <v>4570</v>
      </c>
      <c r="V1461" t="s">
        <v>5092</v>
      </c>
      <c r="W1461" t="s">
        <v>5001</v>
      </c>
      <c r="X1461" t="s">
        <v>6662</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5011</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6663</v>
      </c>
      <c r="BM1461" t="s">
        <v>4949</v>
      </c>
      <c r="BN1461" t="s">
        <v>5444</v>
      </c>
      <c r="BO1461" t="s">
        <v>4950</v>
      </c>
      <c r="BP1461" s="440" t="str">
        <f t="shared" si="22"/>
        <v>WA.2378.EBA.994.002.GA.521811</v>
      </c>
    </row>
    <row r="1462" spans="1:68">
      <c r="A1462" t="s">
        <v>5010</v>
      </c>
      <c r="B1462" t="s">
        <v>4936</v>
      </c>
      <c r="C1462" t="s">
        <v>4937</v>
      </c>
      <c r="D1462" t="s">
        <v>3795</v>
      </c>
      <c r="E1462" t="s">
        <v>197</v>
      </c>
      <c r="F1462" t="s">
        <v>3812</v>
      </c>
      <c r="G1462" t="s">
        <v>820</v>
      </c>
      <c r="H1462" t="s">
        <v>4938</v>
      </c>
      <c r="I1462">
        <v>9</v>
      </c>
      <c r="J1462" t="s">
        <v>5716</v>
      </c>
      <c r="K1462">
        <v>1</v>
      </c>
      <c r="L1462" t="s">
        <v>546</v>
      </c>
      <c r="M1462" t="s">
        <v>1786</v>
      </c>
      <c r="N1462" t="s">
        <v>2150</v>
      </c>
      <c r="O1462" t="s">
        <v>530</v>
      </c>
      <c r="P1462" t="s">
        <v>8</v>
      </c>
      <c r="Q1462" t="s">
        <v>4570</v>
      </c>
      <c r="R1462" t="s">
        <v>4940</v>
      </c>
      <c r="S1462" t="s">
        <v>195</v>
      </c>
      <c r="T1462" t="s">
        <v>4570</v>
      </c>
      <c r="U1462" t="s">
        <v>4570</v>
      </c>
      <c r="V1462" t="s">
        <v>5096</v>
      </c>
      <c r="W1462" t="s">
        <v>5092</v>
      </c>
      <c r="X1462" t="s">
        <v>6664</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5011</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6665</v>
      </c>
      <c r="BM1462" t="s">
        <v>4949</v>
      </c>
      <c r="BN1462" t="s">
        <v>5444</v>
      </c>
      <c r="BO1462" t="s">
        <v>4950</v>
      </c>
      <c r="BP1462" s="440" t="str">
        <f t="shared" si="22"/>
        <v>WA.2378.EBA.994.002.GA.521811</v>
      </c>
    </row>
    <row r="1463" spans="1:68">
      <c r="A1463" t="s">
        <v>5010</v>
      </c>
      <c r="B1463" t="s">
        <v>4936</v>
      </c>
      <c r="C1463" t="s">
        <v>4937</v>
      </c>
      <c r="D1463" t="s">
        <v>3795</v>
      </c>
      <c r="E1463" t="s">
        <v>197</v>
      </c>
      <c r="F1463" t="s">
        <v>3812</v>
      </c>
      <c r="G1463" t="s">
        <v>820</v>
      </c>
      <c r="H1463" t="s">
        <v>4938</v>
      </c>
      <c r="I1463">
        <v>9</v>
      </c>
      <c r="J1463" t="s">
        <v>5716</v>
      </c>
      <c r="K1463">
        <v>1</v>
      </c>
      <c r="L1463" t="s">
        <v>546</v>
      </c>
      <c r="M1463" t="s">
        <v>1786</v>
      </c>
      <c r="N1463" t="s">
        <v>2150</v>
      </c>
      <c r="O1463" t="s">
        <v>530</v>
      </c>
      <c r="P1463" t="s">
        <v>8</v>
      </c>
      <c r="Q1463" t="s">
        <v>4570</v>
      </c>
      <c r="R1463" t="s">
        <v>4940</v>
      </c>
      <c r="S1463" t="s">
        <v>195</v>
      </c>
      <c r="T1463" t="s">
        <v>4570</v>
      </c>
      <c r="U1463" t="s">
        <v>4570</v>
      </c>
      <c r="V1463" t="s">
        <v>5265</v>
      </c>
      <c r="W1463" t="s">
        <v>5096</v>
      </c>
      <c r="X1463" t="s">
        <v>6666</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5011</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6667</v>
      </c>
      <c r="BM1463" t="s">
        <v>4949</v>
      </c>
      <c r="BN1463" t="s">
        <v>5444</v>
      </c>
      <c r="BO1463" t="s">
        <v>4950</v>
      </c>
      <c r="BP1463" s="440" t="str">
        <f t="shared" si="22"/>
        <v>WA.2378.EBA.994.002.GA.521811</v>
      </c>
    </row>
    <row r="1464" spans="1:68">
      <c r="A1464" t="s">
        <v>5010</v>
      </c>
      <c r="B1464" t="s">
        <v>4936</v>
      </c>
      <c r="C1464" t="s">
        <v>4937</v>
      </c>
      <c r="D1464" t="s">
        <v>3795</v>
      </c>
      <c r="E1464" t="s">
        <v>197</v>
      </c>
      <c r="F1464" t="s">
        <v>3812</v>
      </c>
      <c r="G1464" t="s">
        <v>820</v>
      </c>
      <c r="H1464" t="s">
        <v>4938</v>
      </c>
      <c r="I1464">
        <v>9</v>
      </c>
      <c r="J1464" t="s">
        <v>5716</v>
      </c>
      <c r="K1464">
        <v>1</v>
      </c>
      <c r="L1464" t="s">
        <v>546</v>
      </c>
      <c r="M1464" t="s">
        <v>1786</v>
      </c>
      <c r="N1464" t="s">
        <v>2150</v>
      </c>
      <c r="O1464" t="s">
        <v>530</v>
      </c>
      <c r="P1464" t="s">
        <v>8</v>
      </c>
      <c r="Q1464" t="s">
        <v>4570</v>
      </c>
      <c r="R1464" t="s">
        <v>4940</v>
      </c>
      <c r="S1464" t="s">
        <v>195</v>
      </c>
      <c r="T1464" t="s">
        <v>4570</v>
      </c>
      <c r="U1464" t="s">
        <v>4570</v>
      </c>
      <c r="V1464" t="s">
        <v>5269</v>
      </c>
      <c r="W1464" t="s">
        <v>5265</v>
      </c>
      <c r="X1464" t="s">
        <v>6668</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5011</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6669</v>
      </c>
      <c r="BM1464" t="s">
        <v>4949</v>
      </c>
      <c r="BN1464" t="s">
        <v>5444</v>
      </c>
      <c r="BO1464" t="s">
        <v>4950</v>
      </c>
      <c r="BP1464" s="440" t="str">
        <f t="shared" si="22"/>
        <v>WA.2378.EBA.994.002.GA.521811</v>
      </c>
    </row>
    <row r="1465" spans="1:68">
      <c r="A1465" t="s">
        <v>5010</v>
      </c>
      <c r="B1465" t="s">
        <v>4936</v>
      </c>
      <c r="C1465" t="s">
        <v>4937</v>
      </c>
      <c r="D1465" t="s">
        <v>3795</v>
      </c>
      <c r="E1465" t="s">
        <v>197</v>
      </c>
      <c r="F1465" t="s">
        <v>3812</v>
      </c>
      <c r="G1465" t="s">
        <v>820</v>
      </c>
      <c r="H1465" t="s">
        <v>4938</v>
      </c>
      <c r="I1465">
        <v>9</v>
      </c>
      <c r="J1465" t="s">
        <v>5716</v>
      </c>
      <c r="K1465">
        <v>1</v>
      </c>
      <c r="L1465" t="s">
        <v>546</v>
      </c>
      <c r="M1465" t="s">
        <v>1786</v>
      </c>
      <c r="N1465" t="s">
        <v>2150</v>
      </c>
      <c r="O1465" t="s">
        <v>530</v>
      </c>
      <c r="P1465" t="s">
        <v>8</v>
      </c>
      <c r="Q1465" t="s">
        <v>4570</v>
      </c>
      <c r="R1465" t="s">
        <v>4940</v>
      </c>
      <c r="S1465" t="s">
        <v>195</v>
      </c>
      <c r="T1465" t="s">
        <v>4570</v>
      </c>
      <c r="U1465" t="s">
        <v>4570</v>
      </c>
      <c r="V1465" t="s">
        <v>5413</v>
      </c>
      <c r="W1465" t="s">
        <v>5269</v>
      </c>
      <c r="X1465" t="s">
        <v>6670</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5011</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6671</v>
      </c>
      <c r="BM1465" t="s">
        <v>4949</v>
      </c>
      <c r="BN1465" t="s">
        <v>5444</v>
      </c>
      <c r="BO1465" t="s">
        <v>4950</v>
      </c>
      <c r="BP1465" s="440" t="str">
        <f t="shared" si="22"/>
        <v>WA.2378.EBA.994.002.GA.521811</v>
      </c>
    </row>
    <row r="1466" spans="1:68">
      <c r="A1466" t="s">
        <v>5010</v>
      </c>
      <c r="B1466" t="s">
        <v>4936</v>
      </c>
      <c r="C1466" t="s">
        <v>4937</v>
      </c>
      <c r="D1466" t="s">
        <v>3795</v>
      </c>
      <c r="E1466" t="s">
        <v>197</v>
      </c>
      <c r="F1466" t="s">
        <v>3812</v>
      </c>
      <c r="G1466" t="s">
        <v>820</v>
      </c>
      <c r="H1466" t="s">
        <v>4938</v>
      </c>
      <c r="I1466">
        <v>9</v>
      </c>
      <c r="J1466" t="s">
        <v>5716</v>
      </c>
      <c r="K1466">
        <v>1</v>
      </c>
      <c r="L1466" t="s">
        <v>546</v>
      </c>
      <c r="M1466" t="s">
        <v>1786</v>
      </c>
      <c r="N1466" t="s">
        <v>2150</v>
      </c>
      <c r="O1466" t="s">
        <v>530</v>
      </c>
      <c r="P1466" t="s">
        <v>8</v>
      </c>
      <c r="Q1466" t="s">
        <v>4570</v>
      </c>
      <c r="R1466" t="s">
        <v>4940</v>
      </c>
      <c r="S1466" t="s">
        <v>195</v>
      </c>
      <c r="T1466" t="s">
        <v>4570</v>
      </c>
      <c r="U1466" t="s">
        <v>4570</v>
      </c>
      <c r="V1466" t="s">
        <v>5417</v>
      </c>
      <c r="W1466" t="s">
        <v>5413</v>
      </c>
      <c r="X1466" t="s">
        <v>6672</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5011</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6673</v>
      </c>
      <c r="BM1466" t="s">
        <v>4949</v>
      </c>
      <c r="BN1466" t="s">
        <v>5444</v>
      </c>
      <c r="BO1466" t="s">
        <v>4950</v>
      </c>
      <c r="BP1466" s="440" t="str">
        <f t="shared" si="22"/>
        <v>WA.2378.EBA.994.002.GA.521811</v>
      </c>
    </row>
    <row r="1467" spans="1:68">
      <c r="A1467" t="s">
        <v>4935</v>
      </c>
      <c r="B1467" t="s">
        <v>4936</v>
      </c>
      <c r="C1467" t="s">
        <v>4937</v>
      </c>
      <c r="D1467" t="s">
        <v>3795</v>
      </c>
      <c r="E1467" t="s">
        <v>197</v>
      </c>
      <c r="F1467" t="s">
        <v>3812</v>
      </c>
      <c r="G1467" t="s">
        <v>820</v>
      </c>
      <c r="H1467" t="s">
        <v>4938</v>
      </c>
      <c r="I1467">
        <v>9</v>
      </c>
      <c r="J1467" t="s">
        <v>5716</v>
      </c>
      <c r="K1467">
        <v>1</v>
      </c>
      <c r="L1467" t="s">
        <v>546</v>
      </c>
      <c r="M1467" t="s">
        <v>2187</v>
      </c>
      <c r="N1467" t="s">
        <v>2188</v>
      </c>
      <c r="O1467" t="s">
        <v>553</v>
      </c>
      <c r="P1467" t="s">
        <v>8</v>
      </c>
      <c r="Q1467" t="s">
        <v>4570</v>
      </c>
      <c r="R1467" t="s">
        <v>4940</v>
      </c>
      <c r="S1467" t="s">
        <v>195</v>
      </c>
      <c r="T1467" t="s">
        <v>4570</v>
      </c>
      <c r="U1467" t="s">
        <v>4570</v>
      </c>
      <c r="V1467" t="s">
        <v>4496</v>
      </c>
      <c r="W1467" t="s">
        <v>4570</v>
      </c>
      <c r="X1467" t="s">
        <v>6674</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4943</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6675</v>
      </c>
      <c r="BM1467" t="s">
        <v>4949</v>
      </c>
      <c r="BN1467" t="s">
        <v>95</v>
      </c>
      <c r="BO1467" t="s">
        <v>4950</v>
      </c>
      <c r="BP1467" s="440" t="str">
        <f t="shared" si="22"/>
        <v>WA.2378.EBA.994.002.GB.522141</v>
      </c>
    </row>
    <row r="1468" spans="1:68">
      <c r="A1468" t="s">
        <v>4935</v>
      </c>
      <c r="B1468" t="s">
        <v>4936</v>
      </c>
      <c r="C1468" t="s">
        <v>4937</v>
      </c>
      <c r="D1468" t="s">
        <v>3795</v>
      </c>
      <c r="E1468" t="s">
        <v>197</v>
      </c>
      <c r="F1468" t="s">
        <v>3812</v>
      </c>
      <c r="G1468" t="s">
        <v>820</v>
      </c>
      <c r="H1468" t="s">
        <v>4938</v>
      </c>
      <c r="I1468">
        <v>9</v>
      </c>
      <c r="J1468" t="s">
        <v>5716</v>
      </c>
      <c r="K1468">
        <v>1</v>
      </c>
      <c r="L1468" t="s">
        <v>546</v>
      </c>
      <c r="M1468" t="s">
        <v>2187</v>
      </c>
      <c r="N1468" t="s">
        <v>2188</v>
      </c>
      <c r="O1468" t="s">
        <v>553</v>
      </c>
      <c r="P1468" t="s">
        <v>8</v>
      </c>
      <c r="Q1468" t="s">
        <v>4570</v>
      </c>
      <c r="R1468" t="s">
        <v>4940</v>
      </c>
      <c r="S1468" t="s">
        <v>195</v>
      </c>
      <c r="T1468" t="s">
        <v>4570</v>
      </c>
      <c r="U1468" t="s">
        <v>4570</v>
      </c>
      <c r="V1468" t="s">
        <v>4951</v>
      </c>
      <c r="W1468" t="s">
        <v>4496</v>
      </c>
      <c r="X1468" t="s">
        <v>6676</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4943</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6677</v>
      </c>
      <c r="BM1468" t="s">
        <v>4949</v>
      </c>
      <c r="BN1468" t="s">
        <v>95</v>
      </c>
      <c r="BO1468" t="s">
        <v>4950</v>
      </c>
      <c r="BP1468" s="440" t="str">
        <f t="shared" si="22"/>
        <v>WA.2378.EBA.994.002.GB.522141</v>
      </c>
    </row>
    <row r="1469" spans="1:68">
      <c r="A1469" t="s">
        <v>5010</v>
      </c>
      <c r="B1469" t="s">
        <v>4936</v>
      </c>
      <c r="C1469" t="s">
        <v>4937</v>
      </c>
      <c r="D1469" t="s">
        <v>3795</v>
      </c>
      <c r="E1469" t="s">
        <v>197</v>
      </c>
      <c r="F1469" t="s">
        <v>3812</v>
      </c>
      <c r="G1469" t="s">
        <v>820</v>
      </c>
      <c r="H1469" t="s">
        <v>4938</v>
      </c>
      <c r="I1469">
        <v>9</v>
      </c>
      <c r="J1469" t="s">
        <v>5716</v>
      </c>
      <c r="K1469">
        <v>1</v>
      </c>
      <c r="L1469" t="s">
        <v>546</v>
      </c>
      <c r="M1469" t="s">
        <v>2187</v>
      </c>
      <c r="N1469" t="s">
        <v>2188</v>
      </c>
      <c r="O1469" t="s">
        <v>553</v>
      </c>
      <c r="P1469" t="s">
        <v>8</v>
      </c>
      <c r="Q1469" t="s">
        <v>4570</v>
      </c>
      <c r="R1469" t="s">
        <v>4940</v>
      </c>
      <c r="S1469" t="s">
        <v>195</v>
      </c>
      <c r="T1469" t="s">
        <v>4570</v>
      </c>
      <c r="U1469" t="s">
        <v>4570</v>
      </c>
      <c r="V1469" t="s">
        <v>4496</v>
      </c>
      <c r="W1469" t="s">
        <v>4570</v>
      </c>
      <c r="X1469" t="s">
        <v>6674</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5011</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6675</v>
      </c>
      <c r="BM1469" t="s">
        <v>4949</v>
      </c>
      <c r="BN1469" t="s">
        <v>95</v>
      </c>
      <c r="BO1469" t="s">
        <v>4950</v>
      </c>
      <c r="BP1469" s="440" t="str">
        <f t="shared" si="22"/>
        <v>WA.2378.EBA.994.002.GB.522141</v>
      </c>
    </row>
    <row r="1470" spans="1:68">
      <c r="A1470" t="s">
        <v>5010</v>
      </c>
      <c r="B1470" t="s">
        <v>4936</v>
      </c>
      <c r="C1470" t="s">
        <v>4937</v>
      </c>
      <c r="D1470" t="s">
        <v>3795</v>
      </c>
      <c r="E1470" t="s">
        <v>197</v>
      </c>
      <c r="F1470" t="s">
        <v>3812</v>
      </c>
      <c r="G1470" t="s">
        <v>820</v>
      </c>
      <c r="H1470" t="s">
        <v>4938</v>
      </c>
      <c r="I1470">
        <v>9</v>
      </c>
      <c r="J1470" t="s">
        <v>5716</v>
      </c>
      <c r="K1470">
        <v>1</v>
      </c>
      <c r="L1470" t="s">
        <v>546</v>
      </c>
      <c r="M1470" t="s">
        <v>2187</v>
      </c>
      <c r="N1470" t="s">
        <v>2188</v>
      </c>
      <c r="O1470" t="s">
        <v>553</v>
      </c>
      <c r="P1470" t="s">
        <v>8</v>
      </c>
      <c r="Q1470" t="s">
        <v>4570</v>
      </c>
      <c r="R1470" t="s">
        <v>4940</v>
      </c>
      <c r="S1470" t="s">
        <v>195</v>
      </c>
      <c r="T1470" t="s">
        <v>4570</v>
      </c>
      <c r="U1470" t="s">
        <v>4570</v>
      </c>
      <c r="V1470" t="s">
        <v>4951</v>
      </c>
      <c r="W1470" t="s">
        <v>4496</v>
      </c>
      <c r="X1470" t="s">
        <v>6676</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5011</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6677</v>
      </c>
      <c r="BM1470" t="s">
        <v>4949</v>
      </c>
      <c r="BN1470" t="s">
        <v>95</v>
      </c>
      <c r="BO1470" t="s">
        <v>4950</v>
      </c>
      <c r="BP1470" s="440" t="str">
        <f t="shared" si="22"/>
        <v>WA.2378.EBA.994.002.GB.522141</v>
      </c>
    </row>
    <row r="1471" spans="1:68">
      <c r="A1471" t="s">
        <v>4935</v>
      </c>
      <c r="B1471" t="s">
        <v>4936</v>
      </c>
      <c r="C1471" t="s">
        <v>4937</v>
      </c>
      <c r="D1471" t="s">
        <v>3795</v>
      </c>
      <c r="E1471" t="s">
        <v>197</v>
      </c>
      <c r="F1471" t="s">
        <v>3812</v>
      </c>
      <c r="G1471" t="s">
        <v>820</v>
      </c>
      <c r="H1471" t="s">
        <v>4938</v>
      </c>
      <c r="I1471">
        <v>9</v>
      </c>
      <c r="J1471" t="s">
        <v>5716</v>
      </c>
      <c r="K1471">
        <v>1</v>
      </c>
      <c r="L1471" t="s">
        <v>501</v>
      </c>
      <c r="M1471" t="s">
        <v>1786</v>
      </c>
      <c r="N1471" t="s">
        <v>1787</v>
      </c>
      <c r="O1471" t="s">
        <v>534</v>
      </c>
      <c r="P1471" t="s">
        <v>8</v>
      </c>
      <c r="Q1471" t="s">
        <v>4570</v>
      </c>
      <c r="R1471" t="s">
        <v>4940</v>
      </c>
      <c r="S1471" t="s">
        <v>195</v>
      </c>
      <c r="T1471" t="s">
        <v>4570</v>
      </c>
      <c r="U1471" t="s">
        <v>4570</v>
      </c>
      <c r="V1471" t="s">
        <v>4496</v>
      </c>
      <c r="W1471" t="s">
        <v>4570</v>
      </c>
      <c r="X1471" t="s">
        <v>6678</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4943</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6134</v>
      </c>
      <c r="BG1471" t="s">
        <v>4644</v>
      </c>
      <c r="BH1471" t="s">
        <v>4947</v>
      </c>
      <c r="BK1471" t="s">
        <v>4633</v>
      </c>
      <c r="BL1471" t="s">
        <v>6679</v>
      </c>
      <c r="BM1471" t="s">
        <v>6137</v>
      </c>
      <c r="BN1471" t="s">
        <v>76</v>
      </c>
      <c r="BO1471" t="s">
        <v>4950</v>
      </c>
      <c r="BP1471" s="440" t="str">
        <f t="shared" si="22"/>
        <v>WA.2378.EBA.994.001.GA.511111</v>
      </c>
    </row>
    <row r="1472" spans="1:68">
      <c r="A1472" t="s">
        <v>4935</v>
      </c>
      <c r="B1472" t="s">
        <v>4936</v>
      </c>
      <c r="C1472" t="s">
        <v>4937</v>
      </c>
      <c r="D1472" t="s">
        <v>3795</v>
      </c>
      <c r="E1472" t="s">
        <v>197</v>
      </c>
      <c r="F1472" t="s">
        <v>3812</v>
      </c>
      <c r="G1472" t="s">
        <v>820</v>
      </c>
      <c r="H1472" t="s">
        <v>4938</v>
      </c>
      <c r="I1472">
        <v>9</v>
      </c>
      <c r="J1472" t="s">
        <v>5716</v>
      </c>
      <c r="K1472">
        <v>1</v>
      </c>
      <c r="L1472" t="s">
        <v>501</v>
      </c>
      <c r="M1472" t="s">
        <v>1786</v>
      </c>
      <c r="N1472" t="s">
        <v>1787</v>
      </c>
      <c r="O1472" t="s">
        <v>534</v>
      </c>
      <c r="P1472" t="s">
        <v>8</v>
      </c>
      <c r="Q1472" t="s">
        <v>4570</v>
      </c>
      <c r="R1472" t="s">
        <v>4940</v>
      </c>
      <c r="S1472" t="s">
        <v>195</v>
      </c>
      <c r="T1472" t="s">
        <v>4570</v>
      </c>
      <c r="U1472" t="s">
        <v>4570</v>
      </c>
      <c r="V1472" t="s">
        <v>4951</v>
      </c>
      <c r="W1472" t="s">
        <v>4496</v>
      </c>
      <c r="X1472" t="s">
        <v>6680</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4943</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6134</v>
      </c>
      <c r="BG1472" t="s">
        <v>4644</v>
      </c>
      <c r="BH1472" t="s">
        <v>4947</v>
      </c>
      <c r="BK1472" t="s">
        <v>4633</v>
      </c>
      <c r="BL1472" t="s">
        <v>6681</v>
      </c>
      <c r="BM1472" t="s">
        <v>6137</v>
      </c>
      <c r="BN1472" t="s">
        <v>76</v>
      </c>
      <c r="BO1472" t="s">
        <v>4950</v>
      </c>
      <c r="BP1472" s="440" t="str">
        <f t="shared" si="22"/>
        <v>WA.2378.EBA.994.001.GA.511111</v>
      </c>
    </row>
    <row r="1473" spans="1:68">
      <c r="A1473" t="s">
        <v>4935</v>
      </c>
      <c r="B1473" t="s">
        <v>4936</v>
      </c>
      <c r="C1473" t="s">
        <v>4937</v>
      </c>
      <c r="D1473" t="s">
        <v>3795</v>
      </c>
      <c r="E1473" t="s">
        <v>197</v>
      </c>
      <c r="F1473" t="s">
        <v>3812</v>
      </c>
      <c r="G1473" t="s">
        <v>820</v>
      </c>
      <c r="H1473" t="s">
        <v>4938</v>
      </c>
      <c r="I1473">
        <v>9</v>
      </c>
      <c r="J1473" t="s">
        <v>5716</v>
      </c>
      <c r="K1473">
        <v>1</v>
      </c>
      <c r="L1473" t="s">
        <v>501</v>
      </c>
      <c r="M1473" t="s">
        <v>1786</v>
      </c>
      <c r="N1473" t="s">
        <v>1787</v>
      </c>
      <c r="O1473" t="s">
        <v>534</v>
      </c>
      <c r="P1473" t="s">
        <v>8</v>
      </c>
      <c r="Q1473" t="s">
        <v>4570</v>
      </c>
      <c r="R1473" t="s">
        <v>4940</v>
      </c>
      <c r="S1473" t="s">
        <v>195</v>
      </c>
      <c r="T1473" t="s">
        <v>4570</v>
      </c>
      <c r="U1473" t="s">
        <v>4570</v>
      </c>
      <c r="V1473" t="s">
        <v>5001</v>
      </c>
      <c r="W1473" t="s">
        <v>4951</v>
      </c>
      <c r="X1473" t="s">
        <v>6682</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4943</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6134</v>
      </c>
      <c r="BG1473" t="s">
        <v>4644</v>
      </c>
      <c r="BH1473" t="s">
        <v>4947</v>
      </c>
      <c r="BK1473" t="s">
        <v>4633</v>
      </c>
      <c r="BL1473" t="s">
        <v>6683</v>
      </c>
      <c r="BM1473" t="s">
        <v>6137</v>
      </c>
      <c r="BN1473" t="s">
        <v>76</v>
      </c>
      <c r="BO1473" t="s">
        <v>4950</v>
      </c>
      <c r="BP1473" s="440" t="str">
        <f t="shared" si="22"/>
        <v>WA.2378.EBA.994.001.GA.511111</v>
      </c>
    </row>
    <row r="1474" spans="1:68">
      <c r="A1474" t="s">
        <v>5010</v>
      </c>
      <c r="B1474" t="s">
        <v>4936</v>
      </c>
      <c r="C1474" t="s">
        <v>4937</v>
      </c>
      <c r="D1474" t="s">
        <v>3795</v>
      </c>
      <c r="E1474" t="s">
        <v>197</v>
      </c>
      <c r="F1474" t="s">
        <v>3812</v>
      </c>
      <c r="G1474" t="s">
        <v>820</v>
      </c>
      <c r="H1474" t="s">
        <v>4938</v>
      </c>
      <c r="I1474">
        <v>9</v>
      </c>
      <c r="J1474" t="s">
        <v>5716</v>
      </c>
      <c r="K1474">
        <v>1</v>
      </c>
      <c r="L1474" t="s">
        <v>501</v>
      </c>
      <c r="M1474" t="s">
        <v>1786</v>
      </c>
      <c r="N1474" t="s">
        <v>1787</v>
      </c>
      <c r="O1474" t="s">
        <v>534</v>
      </c>
      <c r="P1474" t="s">
        <v>8</v>
      </c>
      <c r="Q1474" t="s">
        <v>4570</v>
      </c>
      <c r="R1474" t="s">
        <v>4940</v>
      </c>
      <c r="S1474" t="s">
        <v>195</v>
      </c>
      <c r="T1474" t="s">
        <v>4570</v>
      </c>
      <c r="U1474" t="s">
        <v>4570</v>
      </c>
      <c r="V1474" t="s">
        <v>4496</v>
      </c>
      <c r="W1474" t="s">
        <v>4570</v>
      </c>
      <c r="X1474" t="s">
        <v>6678</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5011</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6134</v>
      </c>
      <c r="BG1474" t="s">
        <v>4644</v>
      </c>
      <c r="BH1474" t="s">
        <v>4947</v>
      </c>
      <c r="BK1474" t="s">
        <v>4633</v>
      </c>
      <c r="BL1474" t="s">
        <v>6679</v>
      </c>
      <c r="BM1474" t="s">
        <v>6137</v>
      </c>
      <c r="BN1474" t="s">
        <v>76</v>
      </c>
      <c r="BO1474" t="s">
        <v>4950</v>
      </c>
      <c r="BP1474" s="440" t="str">
        <f t="shared" ref="BP1474:BP1537" si="23">_xlfn.TEXTJOIN(".",TRUE,D1474,E1474,F1474,J1474,L1474,M1474,O1474)</f>
        <v>WA.2378.EBA.994.001.GA.511111</v>
      </c>
    </row>
    <row r="1475" spans="1:68">
      <c r="A1475" t="s">
        <v>5010</v>
      </c>
      <c r="B1475" t="s">
        <v>4936</v>
      </c>
      <c r="C1475" t="s">
        <v>4937</v>
      </c>
      <c r="D1475" t="s">
        <v>3795</v>
      </c>
      <c r="E1475" t="s">
        <v>197</v>
      </c>
      <c r="F1475" t="s">
        <v>3812</v>
      </c>
      <c r="G1475" t="s">
        <v>820</v>
      </c>
      <c r="H1475" t="s">
        <v>4938</v>
      </c>
      <c r="I1475">
        <v>9</v>
      </c>
      <c r="J1475" t="s">
        <v>5716</v>
      </c>
      <c r="K1475">
        <v>1</v>
      </c>
      <c r="L1475" t="s">
        <v>501</v>
      </c>
      <c r="M1475" t="s">
        <v>1786</v>
      </c>
      <c r="N1475" t="s">
        <v>1787</v>
      </c>
      <c r="O1475" t="s">
        <v>534</v>
      </c>
      <c r="P1475" t="s">
        <v>8</v>
      </c>
      <c r="Q1475" t="s">
        <v>4570</v>
      </c>
      <c r="R1475" t="s">
        <v>4940</v>
      </c>
      <c r="S1475" t="s">
        <v>195</v>
      </c>
      <c r="T1475" t="s">
        <v>4570</v>
      </c>
      <c r="U1475" t="s">
        <v>4570</v>
      </c>
      <c r="V1475" t="s">
        <v>4951</v>
      </c>
      <c r="W1475" t="s">
        <v>4496</v>
      </c>
      <c r="X1475" t="s">
        <v>6680</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5011</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6134</v>
      </c>
      <c r="BG1475" t="s">
        <v>4644</v>
      </c>
      <c r="BH1475" t="s">
        <v>4947</v>
      </c>
      <c r="BK1475" t="s">
        <v>4633</v>
      </c>
      <c r="BL1475" t="s">
        <v>6681</v>
      </c>
      <c r="BM1475" t="s">
        <v>6137</v>
      </c>
      <c r="BN1475" t="s">
        <v>76</v>
      </c>
      <c r="BO1475" t="s">
        <v>4950</v>
      </c>
      <c r="BP1475" s="440" t="str">
        <f t="shared" si="23"/>
        <v>WA.2378.EBA.994.001.GA.511111</v>
      </c>
    </row>
    <row r="1476" spans="1:68">
      <c r="A1476" t="s">
        <v>5010</v>
      </c>
      <c r="B1476" t="s">
        <v>4936</v>
      </c>
      <c r="C1476" t="s">
        <v>4937</v>
      </c>
      <c r="D1476" t="s">
        <v>3795</v>
      </c>
      <c r="E1476" t="s">
        <v>197</v>
      </c>
      <c r="F1476" t="s">
        <v>3812</v>
      </c>
      <c r="G1476" t="s">
        <v>820</v>
      </c>
      <c r="H1476" t="s">
        <v>4938</v>
      </c>
      <c r="I1476">
        <v>9</v>
      </c>
      <c r="J1476" t="s">
        <v>5716</v>
      </c>
      <c r="K1476">
        <v>1</v>
      </c>
      <c r="L1476" t="s">
        <v>501</v>
      </c>
      <c r="M1476" t="s">
        <v>1786</v>
      </c>
      <c r="N1476" t="s">
        <v>1787</v>
      </c>
      <c r="O1476" t="s">
        <v>534</v>
      </c>
      <c r="P1476" t="s">
        <v>8</v>
      </c>
      <c r="Q1476" t="s">
        <v>4570</v>
      </c>
      <c r="R1476" t="s">
        <v>4940</v>
      </c>
      <c r="S1476" t="s">
        <v>195</v>
      </c>
      <c r="T1476" t="s">
        <v>4570</v>
      </c>
      <c r="U1476" t="s">
        <v>4570</v>
      </c>
      <c r="V1476" t="s">
        <v>5001</v>
      </c>
      <c r="W1476" t="s">
        <v>4951</v>
      </c>
      <c r="X1476" t="s">
        <v>6682</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5011</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6134</v>
      </c>
      <c r="BG1476" t="s">
        <v>4644</v>
      </c>
      <c r="BH1476" t="s">
        <v>4947</v>
      </c>
      <c r="BK1476" t="s">
        <v>4633</v>
      </c>
      <c r="BL1476" t="s">
        <v>6683</v>
      </c>
      <c r="BM1476" t="s">
        <v>6137</v>
      </c>
      <c r="BN1476" t="s">
        <v>76</v>
      </c>
      <c r="BO1476" t="s">
        <v>4950</v>
      </c>
      <c r="BP1476" s="440" t="str">
        <f t="shared" si="23"/>
        <v>WA.2378.EBA.994.001.GA.511111</v>
      </c>
    </row>
    <row r="1477" spans="1:68">
      <c r="A1477" t="s">
        <v>4935</v>
      </c>
      <c r="B1477" t="s">
        <v>4936</v>
      </c>
      <c r="C1477" t="s">
        <v>4937</v>
      </c>
      <c r="D1477" t="s">
        <v>3795</v>
      </c>
      <c r="E1477" t="s">
        <v>197</v>
      </c>
      <c r="F1477" t="s">
        <v>3812</v>
      </c>
      <c r="G1477" t="s">
        <v>820</v>
      </c>
      <c r="H1477" t="s">
        <v>4938</v>
      </c>
      <c r="I1477">
        <v>9</v>
      </c>
      <c r="J1477" t="s">
        <v>5716</v>
      </c>
      <c r="K1477">
        <v>1</v>
      </c>
      <c r="L1477" t="s">
        <v>501</v>
      </c>
      <c r="M1477" t="s">
        <v>1786</v>
      </c>
      <c r="N1477" t="s">
        <v>1787</v>
      </c>
      <c r="O1477" t="s">
        <v>536</v>
      </c>
      <c r="P1477" t="s">
        <v>8</v>
      </c>
      <c r="Q1477" t="s">
        <v>4570</v>
      </c>
      <c r="R1477" t="s">
        <v>4940</v>
      </c>
      <c r="S1477" t="s">
        <v>195</v>
      </c>
      <c r="T1477" t="s">
        <v>4570</v>
      </c>
      <c r="U1477" t="s">
        <v>4570</v>
      </c>
      <c r="V1477" t="s">
        <v>4496</v>
      </c>
      <c r="W1477" t="s">
        <v>4570</v>
      </c>
      <c r="X1477" t="s">
        <v>6684</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4943</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6134</v>
      </c>
      <c r="BG1477" t="s">
        <v>4644</v>
      </c>
      <c r="BH1477" t="s">
        <v>4947</v>
      </c>
      <c r="BK1477" t="s">
        <v>4634</v>
      </c>
      <c r="BL1477" t="s">
        <v>6685</v>
      </c>
      <c r="BM1477" t="s">
        <v>6137</v>
      </c>
      <c r="BN1477" t="s">
        <v>76</v>
      </c>
      <c r="BO1477" t="s">
        <v>4950</v>
      </c>
      <c r="BP1477" s="440" t="str">
        <f t="shared" si="23"/>
        <v>WA.2378.EBA.994.001.GA.511119</v>
      </c>
    </row>
    <row r="1478" spans="1:68">
      <c r="A1478" t="s">
        <v>4935</v>
      </c>
      <c r="B1478" t="s">
        <v>4936</v>
      </c>
      <c r="C1478" t="s">
        <v>4937</v>
      </c>
      <c r="D1478" t="s">
        <v>3795</v>
      </c>
      <c r="E1478" t="s">
        <v>197</v>
      </c>
      <c r="F1478" t="s">
        <v>3812</v>
      </c>
      <c r="G1478" t="s">
        <v>820</v>
      </c>
      <c r="H1478" t="s">
        <v>4938</v>
      </c>
      <c r="I1478">
        <v>9</v>
      </c>
      <c r="J1478" t="s">
        <v>5716</v>
      </c>
      <c r="K1478">
        <v>1</v>
      </c>
      <c r="L1478" t="s">
        <v>501</v>
      </c>
      <c r="M1478" t="s">
        <v>1786</v>
      </c>
      <c r="N1478" t="s">
        <v>1787</v>
      </c>
      <c r="O1478" t="s">
        <v>536</v>
      </c>
      <c r="P1478" t="s">
        <v>8</v>
      </c>
      <c r="Q1478" t="s">
        <v>4570</v>
      </c>
      <c r="R1478" t="s">
        <v>4940</v>
      </c>
      <c r="S1478" t="s">
        <v>195</v>
      </c>
      <c r="T1478" t="s">
        <v>4570</v>
      </c>
      <c r="U1478" t="s">
        <v>4570</v>
      </c>
      <c r="V1478" t="s">
        <v>4951</v>
      </c>
      <c r="W1478" t="s">
        <v>4496</v>
      </c>
      <c r="X1478" t="s">
        <v>6686</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4943</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6134</v>
      </c>
      <c r="BG1478" t="s">
        <v>4644</v>
      </c>
      <c r="BH1478" t="s">
        <v>4947</v>
      </c>
      <c r="BK1478" t="s">
        <v>4634</v>
      </c>
      <c r="BL1478" t="s">
        <v>6687</v>
      </c>
      <c r="BM1478" t="s">
        <v>6137</v>
      </c>
      <c r="BN1478" t="s">
        <v>76</v>
      </c>
      <c r="BO1478" t="s">
        <v>4950</v>
      </c>
      <c r="BP1478" s="440" t="str">
        <f t="shared" si="23"/>
        <v>WA.2378.EBA.994.001.GA.511119</v>
      </c>
    </row>
    <row r="1479" spans="1:68">
      <c r="A1479" t="s">
        <v>4935</v>
      </c>
      <c r="B1479" t="s">
        <v>4936</v>
      </c>
      <c r="C1479" t="s">
        <v>4937</v>
      </c>
      <c r="D1479" t="s">
        <v>3795</v>
      </c>
      <c r="E1479" t="s">
        <v>197</v>
      </c>
      <c r="F1479" t="s">
        <v>3812</v>
      </c>
      <c r="G1479" t="s">
        <v>820</v>
      </c>
      <c r="H1479" t="s">
        <v>4938</v>
      </c>
      <c r="I1479">
        <v>9</v>
      </c>
      <c r="J1479" t="s">
        <v>5716</v>
      </c>
      <c r="K1479">
        <v>1</v>
      </c>
      <c r="L1479" t="s">
        <v>501</v>
      </c>
      <c r="M1479" t="s">
        <v>1786</v>
      </c>
      <c r="N1479" t="s">
        <v>1787</v>
      </c>
      <c r="O1479" t="s">
        <v>536</v>
      </c>
      <c r="P1479" t="s">
        <v>8</v>
      </c>
      <c r="Q1479" t="s">
        <v>4570</v>
      </c>
      <c r="R1479" t="s">
        <v>4940</v>
      </c>
      <c r="S1479" t="s">
        <v>195</v>
      </c>
      <c r="T1479" t="s">
        <v>4570</v>
      </c>
      <c r="U1479" t="s">
        <v>4570</v>
      </c>
      <c r="V1479" t="s">
        <v>5001</v>
      </c>
      <c r="W1479" t="s">
        <v>4951</v>
      </c>
      <c r="X1479" t="s">
        <v>6688</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4943</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6134</v>
      </c>
      <c r="BG1479" t="s">
        <v>4644</v>
      </c>
      <c r="BH1479" t="s">
        <v>4947</v>
      </c>
      <c r="BK1479" t="s">
        <v>4634</v>
      </c>
      <c r="BL1479" t="s">
        <v>6689</v>
      </c>
      <c r="BM1479" t="s">
        <v>6137</v>
      </c>
      <c r="BN1479" t="s">
        <v>76</v>
      </c>
      <c r="BO1479" t="s">
        <v>4950</v>
      </c>
      <c r="BP1479" s="440" t="str">
        <f t="shared" si="23"/>
        <v>WA.2378.EBA.994.001.GA.511119</v>
      </c>
    </row>
    <row r="1480" spans="1:68">
      <c r="A1480" t="s">
        <v>5010</v>
      </c>
      <c r="B1480" t="s">
        <v>4936</v>
      </c>
      <c r="C1480" t="s">
        <v>4937</v>
      </c>
      <c r="D1480" t="s">
        <v>3795</v>
      </c>
      <c r="E1480" t="s">
        <v>197</v>
      </c>
      <c r="F1480" t="s">
        <v>3812</v>
      </c>
      <c r="G1480" t="s">
        <v>820</v>
      </c>
      <c r="H1480" t="s">
        <v>4938</v>
      </c>
      <c r="I1480">
        <v>9</v>
      </c>
      <c r="J1480" t="s">
        <v>5716</v>
      </c>
      <c r="K1480">
        <v>1</v>
      </c>
      <c r="L1480" t="s">
        <v>501</v>
      </c>
      <c r="M1480" t="s">
        <v>1786</v>
      </c>
      <c r="N1480" t="s">
        <v>1787</v>
      </c>
      <c r="O1480" t="s">
        <v>536</v>
      </c>
      <c r="P1480" t="s">
        <v>8</v>
      </c>
      <c r="Q1480" t="s">
        <v>4570</v>
      </c>
      <c r="R1480" t="s">
        <v>4940</v>
      </c>
      <c r="S1480" t="s">
        <v>195</v>
      </c>
      <c r="T1480" t="s">
        <v>4570</v>
      </c>
      <c r="U1480" t="s">
        <v>4570</v>
      </c>
      <c r="V1480" t="s">
        <v>4496</v>
      </c>
      <c r="W1480" t="s">
        <v>4570</v>
      </c>
      <c r="X1480" t="s">
        <v>6684</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5011</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6134</v>
      </c>
      <c r="BG1480" t="s">
        <v>4644</v>
      </c>
      <c r="BH1480" t="s">
        <v>4947</v>
      </c>
      <c r="BK1480" t="s">
        <v>4634</v>
      </c>
      <c r="BL1480" t="s">
        <v>6685</v>
      </c>
      <c r="BM1480" t="s">
        <v>6137</v>
      </c>
      <c r="BN1480" t="s">
        <v>76</v>
      </c>
      <c r="BO1480" t="s">
        <v>4950</v>
      </c>
      <c r="BP1480" s="440" t="str">
        <f t="shared" si="23"/>
        <v>WA.2378.EBA.994.001.GA.511119</v>
      </c>
    </row>
    <row r="1481" spans="1:68">
      <c r="A1481" t="s">
        <v>5010</v>
      </c>
      <c r="B1481" t="s">
        <v>4936</v>
      </c>
      <c r="C1481" t="s">
        <v>4937</v>
      </c>
      <c r="D1481" t="s">
        <v>3795</v>
      </c>
      <c r="E1481" t="s">
        <v>197</v>
      </c>
      <c r="F1481" t="s">
        <v>3812</v>
      </c>
      <c r="G1481" t="s">
        <v>820</v>
      </c>
      <c r="H1481" t="s">
        <v>4938</v>
      </c>
      <c r="I1481">
        <v>9</v>
      </c>
      <c r="J1481" t="s">
        <v>5716</v>
      </c>
      <c r="K1481">
        <v>1</v>
      </c>
      <c r="L1481" t="s">
        <v>501</v>
      </c>
      <c r="M1481" t="s">
        <v>1786</v>
      </c>
      <c r="N1481" t="s">
        <v>1787</v>
      </c>
      <c r="O1481" t="s">
        <v>536</v>
      </c>
      <c r="P1481" t="s">
        <v>8</v>
      </c>
      <c r="Q1481" t="s">
        <v>4570</v>
      </c>
      <c r="R1481" t="s">
        <v>4940</v>
      </c>
      <c r="S1481" t="s">
        <v>195</v>
      </c>
      <c r="T1481" t="s">
        <v>4570</v>
      </c>
      <c r="U1481" t="s">
        <v>4570</v>
      </c>
      <c r="V1481" t="s">
        <v>4951</v>
      </c>
      <c r="W1481" t="s">
        <v>4496</v>
      </c>
      <c r="X1481" t="s">
        <v>6686</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5011</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6134</v>
      </c>
      <c r="BG1481" t="s">
        <v>4644</v>
      </c>
      <c r="BH1481" t="s">
        <v>4947</v>
      </c>
      <c r="BK1481" t="s">
        <v>4634</v>
      </c>
      <c r="BL1481" t="s">
        <v>6687</v>
      </c>
      <c r="BM1481" t="s">
        <v>6137</v>
      </c>
      <c r="BN1481" t="s">
        <v>76</v>
      </c>
      <c r="BO1481" t="s">
        <v>4950</v>
      </c>
      <c r="BP1481" s="440" t="str">
        <f t="shared" si="23"/>
        <v>WA.2378.EBA.994.001.GA.511119</v>
      </c>
    </row>
    <row r="1482" spans="1:68">
      <c r="A1482" t="s">
        <v>5010</v>
      </c>
      <c r="B1482" t="s">
        <v>4936</v>
      </c>
      <c r="C1482" t="s">
        <v>4937</v>
      </c>
      <c r="D1482" t="s">
        <v>3795</v>
      </c>
      <c r="E1482" t="s">
        <v>197</v>
      </c>
      <c r="F1482" t="s">
        <v>3812</v>
      </c>
      <c r="G1482" t="s">
        <v>820</v>
      </c>
      <c r="H1482" t="s">
        <v>4938</v>
      </c>
      <c r="I1482">
        <v>9</v>
      </c>
      <c r="J1482" t="s">
        <v>5716</v>
      </c>
      <c r="K1482">
        <v>1</v>
      </c>
      <c r="L1482" t="s">
        <v>501</v>
      </c>
      <c r="M1482" t="s">
        <v>1786</v>
      </c>
      <c r="N1482" t="s">
        <v>1787</v>
      </c>
      <c r="O1482" t="s">
        <v>536</v>
      </c>
      <c r="P1482" t="s">
        <v>8</v>
      </c>
      <c r="Q1482" t="s">
        <v>4570</v>
      </c>
      <c r="R1482" t="s">
        <v>4940</v>
      </c>
      <c r="S1482" t="s">
        <v>195</v>
      </c>
      <c r="T1482" t="s">
        <v>4570</v>
      </c>
      <c r="U1482" t="s">
        <v>4570</v>
      </c>
      <c r="V1482" t="s">
        <v>5001</v>
      </c>
      <c r="W1482" t="s">
        <v>4951</v>
      </c>
      <c r="X1482" t="s">
        <v>6688</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5011</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6134</v>
      </c>
      <c r="BG1482" t="s">
        <v>4644</v>
      </c>
      <c r="BH1482" t="s">
        <v>4947</v>
      </c>
      <c r="BK1482" t="s">
        <v>4634</v>
      </c>
      <c r="BL1482" t="s">
        <v>6689</v>
      </c>
      <c r="BM1482" t="s">
        <v>6137</v>
      </c>
      <c r="BN1482" t="s">
        <v>76</v>
      </c>
      <c r="BO1482" t="s">
        <v>4950</v>
      </c>
      <c r="BP1482" s="440" t="str">
        <f t="shared" si="23"/>
        <v>WA.2378.EBA.994.001.GA.511119</v>
      </c>
    </row>
    <row r="1483" spans="1:68">
      <c r="A1483" t="s">
        <v>4935</v>
      </c>
      <c r="B1483" t="s">
        <v>4936</v>
      </c>
      <c r="C1483" t="s">
        <v>4937</v>
      </c>
      <c r="D1483" t="s">
        <v>3795</v>
      </c>
      <c r="E1483" t="s">
        <v>197</v>
      </c>
      <c r="F1483" t="s">
        <v>3812</v>
      </c>
      <c r="G1483" t="s">
        <v>820</v>
      </c>
      <c r="H1483" t="s">
        <v>4938</v>
      </c>
      <c r="I1483">
        <v>9</v>
      </c>
      <c r="J1483" t="s">
        <v>5716</v>
      </c>
      <c r="K1483">
        <v>1</v>
      </c>
      <c r="L1483" t="s">
        <v>501</v>
      </c>
      <c r="M1483" t="s">
        <v>1786</v>
      </c>
      <c r="N1483" t="s">
        <v>1787</v>
      </c>
      <c r="O1483" t="s">
        <v>537</v>
      </c>
      <c r="P1483" t="s">
        <v>8</v>
      </c>
      <c r="Q1483" t="s">
        <v>4570</v>
      </c>
      <c r="R1483" t="s">
        <v>4940</v>
      </c>
      <c r="S1483" t="s">
        <v>195</v>
      </c>
      <c r="T1483" t="s">
        <v>4570</v>
      </c>
      <c r="U1483" t="s">
        <v>4570</v>
      </c>
      <c r="V1483" t="s">
        <v>4496</v>
      </c>
      <c r="W1483" t="s">
        <v>4570</v>
      </c>
      <c r="X1483" t="s">
        <v>6690</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4943</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6134</v>
      </c>
      <c r="BG1483" t="s">
        <v>4644</v>
      </c>
      <c r="BH1483" t="s">
        <v>4947</v>
      </c>
      <c r="BK1483" t="s">
        <v>4635</v>
      </c>
      <c r="BL1483" t="s">
        <v>6139</v>
      </c>
      <c r="BM1483" t="s">
        <v>6137</v>
      </c>
      <c r="BN1483" t="s">
        <v>76</v>
      </c>
      <c r="BO1483" t="s">
        <v>4950</v>
      </c>
      <c r="BP1483" s="440" t="str">
        <f t="shared" si="23"/>
        <v>WA.2378.EBA.994.001.GA.511121</v>
      </c>
    </row>
    <row r="1484" spans="1:68">
      <c r="A1484" t="s">
        <v>4935</v>
      </c>
      <c r="B1484" t="s">
        <v>4936</v>
      </c>
      <c r="C1484" t="s">
        <v>4937</v>
      </c>
      <c r="D1484" t="s">
        <v>3795</v>
      </c>
      <c r="E1484" t="s">
        <v>197</v>
      </c>
      <c r="F1484" t="s">
        <v>3812</v>
      </c>
      <c r="G1484" t="s">
        <v>820</v>
      </c>
      <c r="H1484" t="s">
        <v>4938</v>
      </c>
      <c r="I1484">
        <v>9</v>
      </c>
      <c r="J1484" t="s">
        <v>5716</v>
      </c>
      <c r="K1484">
        <v>1</v>
      </c>
      <c r="L1484" t="s">
        <v>501</v>
      </c>
      <c r="M1484" t="s">
        <v>1786</v>
      </c>
      <c r="N1484" t="s">
        <v>1787</v>
      </c>
      <c r="O1484" t="s">
        <v>537</v>
      </c>
      <c r="P1484" t="s">
        <v>8</v>
      </c>
      <c r="Q1484" t="s">
        <v>4570</v>
      </c>
      <c r="R1484" t="s">
        <v>4940</v>
      </c>
      <c r="S1484" t="s">
        <v>195</v>
      </c>
      <c r="T1484" t="s">
        <v>4570</v>
      </c>
      <c r="U1484" t="s">
        <v>4570</v>
      </c>
      <c r="V1484" t="s">
        <v>4951</v>
      </c>
      <c r="W1484" t="s">
        <v>4496</v>
      </c>
      <c r="X1484" t="s">
        <v>6691</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4943</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6134</v>
      </c>
      <c r="BG1484" t="s">
        <v>4644</v>
      </c>
      <c r="BH1484" t="s">
        <v>4947</v>
      </c>
      <c r="BK1484" t="s">
        <v>4635</v>
      </c>
      <c r="BL1484" t="s">
        <v>6692</v>
      </c>
      <c r="BM1484" t="s">
        <v>6137</v>
      </c>
      <c r="BN1484" t="s">
        <v>76</v>
      </c>
      <c r="BO1484" t="s">
        <v>4950</v>
      </c>
      <c r="BP1484" s="440" t="str">
        <f t="shared" si="23"/>
        <v>WA.2378.EBA.994.001.GA.511121</v>
      </c>
    </row>
    <row r="1485" spans="1:68">
      <c r="A1485" t="s">
        <v>4935</v>
      </c>
      <c r="B1485" t="s">
        <v>4936</v>
      </c>
      <c r="C1485" t="s">
        <v>4937</v>
      </c>
      <c r="D1485" t="s">
        <v>3795</v>
      </c>
      <c r="E1485" t="s">
        <v>197</v>
      </c>
      <c r="F1485" t="s">
        <v>3812</v>
      </c>
      <c r="G1485" t="s">
        <v>820</v>
      </c>
      <c r="H1485" t="s">
        <v>4938</v>
      </c>
      <c r="I1485">
        <v>9</v>
      </c>
      <c r="J1485" t="s">
        <v>5716</v>
      </c>
      <c r="K1485">
        <v>1</v>
      </c>
      <c r="L1485" t="s">
        <v>501</v>
      </c>
      <c r="M1485" t="s">
        <v>1786</v>
      </c>
      <c r="N1485" t="s">
        <v>1787</v>
      </c>
      <c r="O1485" t="s">
        <v>537</v>
      </c>
      <c r="P1485" t="s">
        <v>8</v>
      </c>
      <c r="Q1485" t="s">
        <v>4570</v>
      </c>
      <c r="R1485" t="s">
        <v>4940</v>
      </c>
      <c r="S1485" t="s">
        <v>195</v>
      </c>
      <c r="T1485" t="s">
        <v>4570</v>
      </c>
      <c r="U1485" t="s">
        <v>4570</v>
      </c>
      <c r="V1485" t="s">
        <v>5001</v>
      </c>
      <c r="W1485" t="s">
        <v>4951</v>
      </c>
      <c r="X1485" t="s">
        <v>6693</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4943</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6134</v>
      </c>
      <c r="BG1485" t="s">
        <v>4644</v>
      </c>
      <c r="BH1485" t="s">
        <v>4947</v>
      </c>
      <c r="BK1485" t="s">
        <v>4635</v>
      </c>
      <c r="BL1485" t="s">
        <v>6694</v>
      </c>
      <c r="BM1485" t="s">
        <v>6137</v>
      </c>
      <c r="BN1485" t="s">
        <v>76</v>
      </c>
      <c r="BO1485" t="s">
        <v>4950</v>
      </c>
      <c r="BP1485" s="440" t="str">
        <f t="shared" si="23"/>
        <v>WA.2378.EBA.994.001.GA.511121</v>
      </c>
    </row>
    <row r="1486" spans="1:68">
      <c r="A1486" t="s">
        <v>5010</v>
      </c>
      <c r="B1486" t="s">
        <v>4936</v>
      </c>
      <c r="C1486" t="s">
        <v>4937</v>
      </c>
      <c r="D1486" t="s">
        <v>3795</v>
      </c>
      <c r="E1486" t="s">
        <v>197</v>
      </c>
      <c r="F1486" t="s">
        <v>3812</v>
      </c>
      <c r="G1486" t="s">
        <v>820</v>
      </c>
      <c r="H1486" t="s">
        <v>4938</v>
      </c>
      <c r="I1486">
        <v>9</v>
      </c>
      <c r="J1486" t="s">
        <v>5716</v>
      </c>
      <c r="K1486">
        <v>1</v>
      </c>
      <c r="L1486" t="s">
        <v>501</v>
      </c>
      <c r="M1486" t="s">
        <v>1786</v>
      </c>
      <c r="N1486" t="s">
        <v>1787</v>
      </c>
      <c r="O1486" t="s">
        <v>537</v>
      </c>
      <c r="P1486" t="s">
        <v>8</v>
      </c>
      <c r="Q1486" t="s">
        <v>4570</v>
      </c>
      <c r="R1486" t="s">
        <v>4940</v>
      </c>
      <c r="S1486" t="s">
        <v>195</v>
      </c>
      <c r="T1486" t="s">
        <v>4570</v>
      </c>
      <c r="U1486" t="s">
        <v>4570</v>
      </c>
      <c r="V1486" t="s">
        <v>4496</v>
      </c>
      <c r="W1486" t="s">
        <v>4570</v>
      </c>
      <c r="X1486" t="s">
        <v>6690</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5011</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6134</v>
      </c>
      <c r="BG1486" t="s">
        <v>4644</v>
      </c>
      <c r="BH1486" t="s">
        <v>4947</v>
      </c>
      <c r="BK1486" t="s">
        <v>4635</v>
      </c>
      <c r="BL1486" t="s">
        <v>6139</v>
      </c>
      <c r="BM1486" t="s">
        <v>6137</v>
      </c>
      <c r="BN1486" t="s">
        <v>76</v>
      </c>
      <c r="BO1486" t="s">
        <v>4950</v>
      </c>
      <c r="BP1486" s="440" t="str">
        <f t="shared" si="23"/>
        <v>WA.2378.EBA.994.001.GA.511121</v>
      </c>
    </row>
    <row r="1487" spans="1:68">
      <c r="A1487" t="s">
        <v>5010</v>
      </c>
      <c r="B1487" t="s">
        <v>4936</v>
      </c>
      <c r="C1487" t="s">
        <v>4937</v>
      </c>
      <c r="D1487" t="s">
        <v>3795</v>
      </c>
      <c r="E1487" t="s">
        <v>197</v>
      </c>
      <c r="F1487" t="s">
        <v>3812</v>
      </c>
      <c r="G1487" t="s">
        <v>820</v>
      </c>
      <c r="H1487" t="s">
        <v>4938</v>
      </c>
      <c r="I1487">
        <v>9</v>
      </c>
      <c r="J1487" t="s">
        <v>5716</v>
      </c>
      <c r="K1487">
        <v>1</v>
      </c>
      <c r="L1487" t="s">
        <v>501</v>
      </c>
      <c r="M1487" t="s">
        <v>1786</v>
      </c>
      <c r="N1487" t="s">
        <v>1787</v>
      </c>
      <c r="O1487" t="s">
        <v>537</v>
      </c>
      <c r="P1487" t="s">
        <v>8</v>
      </c>
      <c r="Q1487" t="s">
        <v>4570</v>
      </c>
      <c r="R1487" t="s">
        <v>4940</v>
      </c>
      <c r="S1487" t="s">
        <v>195</v>
      </c>
      <c r="T1487" t="s">
        <v>4570</v>
      </c>
      <c r="U1487" t="s">
        <v>4570</v>
      </c>
      <c r="V1487" t="s">
        <v>4951</v>
      </c>
      <c r="W1487" t="s">
        <v>4496</v>
      </c>
      <c r="X1487" t="s">
        <v>6691</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5011</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6134</v>
      </c>
      <c r="BG1487" t="s">
        <v>4644</v>
      </c>
      <c r="BH1487" t="s">
        <v>4947</v>
      </c>
      <c r="BK1487" t="s">
        <v>4635</v>
      </c>
      <c r="BL1487" t="s">
        <v>6692</v>
      </c>
      <c r="BM1487" t="s">
        <v>6137</v>
      </c>
      <c r="BN1487" t="s">
        <v>76</v>
      </c>
      <c r="BO1487" t="s">
        <v>4950</v>
      </c>
      <c r="BP1487" s="440" t="str">
        <f t="shared" si="23"/>
        <v>WA.2378.EBA.994.001.GA.511121</v>
      </c>
    </row>
    <row r="1488" spans="1:68">
      <c r="A1488" t="s">
        <v>5010</v>
      </c>
      <c r="B1488" t="s">
        <v>4936</v>
      </c>
      <c r="C1488" t="s">
        <v>4937</v>
      </c>
      <c r="D1488" t="s">
        <v>3795</v>
      </c>
      <c r="E1488" t="s">
        <v>197</v>
      </c>
      <c r="F1488" t="s">
        <v>3812</v>
      </c>
      <c r="G1488" t="s">
        <v>820</v>
      </c>
      <c r="H1488" t="s">
        <v>4938</v>
      </c>
      <c r="I1488">
        <v>9</v>
      </c>
      <c r="J1488" t="s">
        <v>5716</v>
      </c>
      <c r="K1488">
        <v>1</v>
      </c>
      <c r="L1488" t="s">
        <v>501</v>
      </c>
      <c r="M1488" t="s">
        <v>1786</v>
      </c>
      <c r="N1488" t="s">
        <v>1787</v>
      </c>
      <c r="O1488" t="s">
        <v>537</v>
      </c>
      <c r="P1488" t="s">
        <v>8</v>
      </c>
      <c r="Q1488" t="s">
        <v>4570</v>
      </c>
      <c r="R1488" t="s">
        <v>4940</v>
      </c>
      <c r="S1488" t="s">
        <v>195</v>
      </c>
      <c r="T1488" t="s">
        <v>4570</v>
      </c>
      <c r="U1488" t="s">
        <v>4570</v>
      </c>
      <c r="V1488" t="s">
        <v>5001</v>
      </c>
      <c r="W1488" t="s">
        <v>4951</v>
      </c>
      <c r="X1488" t="s">
        <v>6693</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5011</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6134</v>
      </c>
      <c r="BG1488" t="s">
        <v>4644</v>
      </c>
      <c r="BH1488" t="s">
        <v>4947</v>
      </c>
      <c r="BK1488" t="s">
        <v>4635</v>
      </c>
      <c r="BL1488" t="s">
        <v>6694</v>
      </c>
      <c r="BM1488" t="s">
        <v>6137</v>
      </c>
      <c r="BN1488" t="s">
        <v>76</v>
      </c>
      <c r="BO1488" t="s">
        <v>4950</v>
      </c>
      <c r="BP1488" s="440" t="str">
        <f t="shared" si="23"/>
        <v>WA.2378.EBA.994.001.GA.511121</v>
      </c>
    </row>
    <row r="1489" spans="1:68">
      <c r="A1489" t="s">
        <v>4935</v>
      </c>
      <c r="B1489" t="s">
        <v>4936</v>
      </c>
      <c r="C1489" t="s">
        <v>4937</v>
      </c>
      <c r="D1489" t="s">
        <v>3795</v>
      </c>
      <c r="E1489" t="s">
        <v>197</v>
      </c>
      <c r="F1489" t="s">
        <v>3812</v>
      </c>
      <c r="G1489" t="s">
        <v>820</v>
      </c>
      <c r="H1489" t="s">
        <v>4938</v>
      </c>
      <c r="I1489">
        <v>9</v>
      </c>
      <c r="J1489" t="s">
        <v>5716</v>
      </c>
      <c r="K1489">
        <v>1</v>
      </c>
      <c r="L1489" t="s">
        <v>501</v>
      </c>
      <c r="M1489" t="s">
        <v>1786</v>
      </c>
      <c r="N1489" t="s">
        <v>1787</v>
      </c>
      <c r="O1489" t="s">
        <v>538</v>
      </c>
      <c r="P1489" t="s">
        <v>8</v>
      </c>
      <c r="Q1489" t="s">
        <v>4570</v>
      </c>
      <c r="R1489" t="s">
        <v>4940</v>
      </c>
      <c r="S1489" t="s">
        <v>195</v>
      </c>
      <c r="T1489" t="s">
        <v>4570</v>
      </c>
      <c r="U1489" t="s">
        <v>4570</v>
      </c>
      <c r="V1489" t="s">
        <v>4496</v>
      </c>
      <c r="W1489" t="s">
        <v>4570</v>
      </c>
      <c r="X1489" t="s">
        <v>6695</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4943</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6134</v>
      </c>
      <c r="BG1489" t="s">
        <v>4644</v>
      </c>
      <c r="BH1489" t="s">
        <v>4947</v>
      </c>
      <c r="BK1489" t="s">
        <v>4636</v>
      </c>
      <c r="BL1489" t="s">
        <v>6696</v>
      </c>
      <c r="BM1489" t="s">
        <v>6137</v>
      </c>
      <c r="BN1489" t="s">
        <v>76</v>
      </c>
      <c r="BO1489" t="s">
        <v>4950</v>
      </c>
      <c r="BP1489" s="440" t="str">
        <f t="shared" si="23"/>
        <v>WA.2378.EBA.994.001.GA.511122</v>
      </c>
    </row>
    <row r="1490" spans="1:68">
      <c r="A1490" t="s">
        <v>4935</v>
      </c>
      <c r="B1490" t="s">
        <v>4936</v>
      </c>
      <c r="C1490" t="s">
        <v>4937</v>
      </c>
      <c r="D1490" t="s">
        <v>3795</v>
      </c>
      <c r="E1490" t="s">
        <v>197</v>
      </c>
      <c r="F1490" t="s">
        <v>3812</v>
      </c>
      <c r="G1490" t="s">
        <v>820</v>
      </c>
      <c r="H1490" t="s">
        <v>4938</v>
      </c>
      <c r="I1490">
        <v>9</v>
      </c>
      <c r="J1490" t="s">
        <v>5716</v>
      </c>
      <c r="K1490">
        <v>1</v>
      </c>
      <c r="L1490" t="s">
        <v>501</v>
      </c>
      <c r="M1490" t="s">
        <v>1786</v>
      </c>
      <c r="N1490" t="s">
        <v>1787</v>
      </c>
      <c r="O1490" t="s">
        <v>538</v>
      </c>
      <c r="P1490" t="s">
        <v>8</v>
      </c>
      <c r="Q1490" t="s">
        <v>4570</v>
      </c>
      <c r="R1490" t="s">
        <v>4940</v>
      </c>
      <c r="S1490" t="s">
        <v>195</v>
      </c>
      <c r="T1490" t="s">
        <v>4570</v>
      </c>
      <c r="U1490" t="s">
        <v>4570</v>
      </c>
      <c r="V1490" t="s">
        <v>4951</v>
      </c>
      <c r="W1490" t="s">
        <v>4496</v>
      </c>
      <c r="X1490" t="s">
        <v>6697</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4943</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6134</v>
      </c>
      <c r="BG1490" t="s">
        <v>4644</v>
      </c>
      <c r="BH1490" t="s">
        <v>4947</v>
      </c>
      <c r="BK1490" t="s">
        <v>4636</v>
      </c>
      <c r="BL1490" t="s">
        <v>6698</v>
      </c>
      <c r="BM1490" t="s">
        <v>6137</v>
      </c>
      <c r="BN1490" t="s">
        <v>76</v>
      </c>
      <c r="BO1490" t="s">
        <v>4950</v>
      </c>
      <c r="BP1490" s="440" t="str">
        <f t="shared" si="23"/>
        <v>WA.2378.EBA.994.001.GA.511122</v>
      </c>
    </row>
    <row r="1491" spans="1:68">
      <c r="A1491" t="s">
        <v>4935</v>
      </c>
      <c r="B1491" t="s">
        <v>4936</v>
      </c>
      <c r="C1491" t="s">
        <v>4937</v>
      </c>
      <c r="D1491" t="s">
        <v>3795</v>
      </c>
      <c r="E1491" t="s">
        <v>197</v>
      </c>
      <c r="F1491" t="s">
        <v>3812</v>
      </c>
      <c r="G1491" t="s">
        <v>820</v>
      </c>
      <c r="H1491" t="s">
        <v>4938</v>
      </c>
      <c r="I1491">
        <v>9</v>
      </c>
      <c r="J1491" t="s">
        <v>5716</v>
      </c>
      <c r="K1491">
        <v>1</v>
      </c>
      <c r="L1491" t="s">
        <v>501</v>
      </c>
      <c r="M1491" t="s">
        <v>1786</v>
      </c>
      <c r="N1491" t="s">
        <v>1787</v>
      </c>
      <c r="O1491" t="s">
        <v>538</v>
      </c>
      <c r="P1491" t="s">
        <v>8</v>
      </c>
      <c r="Q1491" t="s">
        <v>4570</v>
      </c>
      <c r="R1491" t="s">
        <v>4940</v>
      </c>
      <c r="S1491" t="s">
        <v>195</v>
      </c>
      <c r="T1491" t="s">
        <v>4570</v>
      </c>
      <c r="U1491" t="s">
        <v>4570</v>
      </c>
      <c r="V1491" t="s">
        <v>5001</v>
      </c>
      <c r="W1491" t="s">
        <v>4951</v>
      </c>
      <c r="X1491" t="s">
        <v>6699</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4943</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6134</v>
      </c>
      <c r="BG1491" t="s">
        <v>4644</v>
      </c>
      <c r="BH1491" t="s">
        <v>4947</v>
      </c>
      <c r="BK1491" t="s">
        <v>4636</v>
      </c>
      <c r="BL1491" t="s">
        <v>6700</v>
      </c>
      <c r="BM1491" t="s">
        <v>6137</v>
      </c>
      <c r="BN1491" t="s">
        <v>76</v>
      </c>
      <c r="BO1491" t="s">
        <v>4950</v>
      </c>
      <c r="BP1491" s="440" t="str">
        <f t="shared" si="23"/>
        <v>WA.2378.EBA.994.001.GA.511122</v>
      </c>
    </row>
    <row r="1492" spans="1:68">
      <c r="A1492" t="s">
        <v>5010</v>
      </c>
      <c r="B1492" t="s">
        <v>4936</v>
      </c>
      <c r="C1492" t="s">
        <v>4937</v>
      </c>
      <c r="D1492" t="s">
        <v>3795</v>
      </c>
      <c r="E1492" t="s">
        <v>197</v>
      </c>
      <c r="F1492" t="s">
        <v>3812</v>
      </c>
      <c r="G1492" t="s">
        <v>820</v>
      </c>
      <c r="H1492" t="s">
        <v>4938</v>
      </c>
      <c r="I1492">
        <v>9</v>
      </c>
      <c r="J1492" t="s">
        <v>5716</v>
      </c>
      <c r="K1492">
        <v>1</v>
      </c>
      <c r="L1492" t="s">
        <v>501</v>
      </c>
      <c r="M1492" t="s">
        <v>1786</v>
      </c>
      <c r="N1492" t="s">
        <v>1787</v>
      </c>
      <c r="O1492" t="s">
        <v>538</v>
      </c>
      <c r="P1492" t="s">
        <v>8</v>
      </c>
      <c r="Q1492" t="s">
        <v>4570</v>
      </c>
      <c r="R1492" t="s">
        <v>4940</v>
      </c>
      <c r="S1492" t="s">
        <v>195</v>
      </c>
      <c r="T1492" t="s">
        <v>4570</v>
      </c>
      <c r="U1492" t="s">
        <v>4570</v>
      </c>
      <c r="V1492" t="s">
        <v>4496</v>
      </c>
      <c r="W1492" t="s">
        <v>4570</v>
      </c>
      <c r="X1492" t="s">
        <v>6695</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5011</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6134</v>
      </c>
      <c r="BG1492" t="s">
        <v>4644</v>
      </c>
      <c r="BH1492" t="s">
        <v>4947</v>
      </c>
      <c r="BK1492" t="s">
        <v>4636</v>
      </c>
      <c r="BL1492" t="s">
        <v>6696</v>
      </c>
      <c r="BM1492" t="s">
        <v>6137</v>
      </c>
      <c r="BN1492" t="s">
        <v>76</v>
      </c>
      <c r="BO1492" t="s">
        <v>4950</v>
      </c>
      <c r="BP1492" s="440" t="str">
        <f t="shared" si="23"/>
        <v>WA.2378.EBA.994.001.GA.511122</v>
      </c>
    </row>
    <row r="1493" spans="1:68">
      <c r="A1493" t="s">
        <v>5010</v>
      </c>
      <c r="B1493" t="s">
        <v>4936</v>
      </c>
      <c r="C1493" t="s">
        <v>4937</v>
      </c>
      <c r="D1493" t="s">
        <v>3795</v>
      </c>
      <c r="E1493" t="s">
        <v>197</v>
      </c>
      <c r="F1493" t="s">
        <v>3812</v>
      </c>
      <c r="G1493" t="s">
        <v>820</v>
      </c>
      <c r="H1493" t="s">
        <v>4938</v>
      </c>
      <c r="I1493">
        <v>9</v>
      </c>
      <c r="J1493" t="s">
        <v>5716</v>
      </c>
      <c r="K1493">
        <v>1</v>
      </c>
      <c r="L1493" t="s">
        <v>501</v>
      </c>
      <c r="M1493" t="s">
        <v>1786</v>
      </c>
      <c r="N1493" t="s">
        <v>1787</v>
      </c>
      <c r="O1493" t="s">
        <v>538</v>
      </c>
      <c r="P1493" t="s">
        <v>8</v>
      </c>
      <c r="Q1493" t="s">
        <v>4570</v>
      </c>
      <c r="R1493" t="s">
        <v>4940</v>
      </c>
      <c r="S1493" t="s">
        <v>195</v>
      </c>
      <c r="T1493" t="s">
        <v>4570</v>
      </c>
      <c r="U1493" t="s">
        <v>4570</v>
      </c>
      <c r="V1493" t="s">
        <v>4951</v>
      </c>
      <c r="W1493" t="s">
        <v>4496</v>
      </c>
      <c r="X1493" t="s">
        <v>6697</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5011</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6134</v>
      </c>
      <c r="BG1493" t="s">
        <v>4644</v>
      </c>
      <c r="BH1493" t="s">
        <v>4947</v>
      </c>
      <c r="BK1493" t="s">
        <v>4636</v>
      </c>
      <c r="BL1493" t="s">
        <v>6698</v>
      </c>
      <c r="BM1493" t="s">
        <v>6137</v>
      </c>
      <c r="BN1493" t="s">
        <v>76</v>
      </c>
      <c r="BO1493" t="s">
        <v>4950</v>
      </c>
      <c r="BP1493" s="440" t="str">
        <f t="shared" si="23"/>
        <v>WA.2378.EBA.994.001.GA.511122</v>
      </c>
    </row>
    <row r="1494" spans="1:68">
      <c r="A1494" t="s">
        <v>5010</v>
      </c>
      <c r="B1494" t="s">
        <v>4936</v>
      </c>
      <c r="C1494" t="s">
        <v>4937</v>
      </c>
      <c r="D1494" t="s">
        <v>3795</v>
      </c>
      <c r="E1494" t="s">
        <v>197</v>
      </c>
      <c r="F1494" t="s">
        <v>3812</v>
      </c>
      <c r="G1494" t="s">
        <v>820</v>
      </c>
      <c r="H1494" t="s">
        <v>4938</v>
      </c>
      <c r="I1494">
        <v>9</v>
      </c>
      <c r="J1494" t="s">
        <v>5716</v>
      </c>
      <c r="K1494">
        <v>1</v>
      </c>
      <c r="L1494" t="s">
        <v>501</v>
      </c>
      <c r="M1494" t="s">
        <v>1786</v>
      </c>
      <c r="N1494" t="s">
        <v>1787</v>
      </c>
      <c r="O1494" t="s">
        <v>538</v>
      </c>
      <c r="P1494" t="s">
        <v>8</v>
      </c>
      <c r="Q1494" t="s">
        <v>4570</v>
      </c>
      <c r="R1494" t="s">
        <v>4940</v>
      </c>
      <c r="S1494" t="s">
        <v>195</v>
      </c>
      <c r="T1494" t="s">
        <v>4570</v>
      </c>
      <c r="U1494" t="s">
        <v>4570</v>
      </c>
      <c r="V1494" t="s">
        <v>5001</v>
      </c>
      <c r="W1494" t="s">
        <v>4951</v>
      </c>
      <c r="X1494" t="s">
        <v>6699</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5011</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6134</v>
      </c>
      <c r="BG1494" t="s">
        <v>4644</v>
      </c>
      <c r="BH1494" t="s">
        <v>4947</v>
      </c>
      <c r="BK1494" t="s">
        <v>4636</v>
      </c>
      <c r="BL1494" t="s">
        <v>6700</v>
      </c>
      <c r="BM1494" t="s">
        <v>6137</v>
      </c>
      <c r="BN1494" t="s">
        <v>76</v>
      </c>
      <c r="BO1494" t="s">
        <v>4950</v>
      </c>
      <c r="BP1494" s="440" t="str">
        <f t="shared" si="23"/>
        <v>WA.2378.EBA.994.001.GA.511122</v>
      </c>
    </row>
    <row r="1495" spans="1:68">
      <c r="A1495" t="s">
        <v>4935</v>
      </c>
      <c r="B1495" t="s">
        <v>4936</v>
      </c>
      <c r="C1495" t="s">
        <v>4937</v>
      </c>
      <c r="D1495" t="s">
        <v>3795</v>
      </c>
      <c r="E1495" t="s">
        <v>197</v>
      </c>
      <c r="F1495" t="s">
        <v>3812</v>
      </c>
      <c r="G1495" t="s">
        <v>820</v>
      </c>
      <c r="H1495" t="s">
        <v>4938</v>
      </c>
      <c r="I1495">
        <v>9</v>
      </c>
      <c r="J1495" t="s">
        <v>5716</v>
      </c>
      <c r="K1495">
        <v>1</v>
      </c>
      <c r="L1495" t="s">
        <v>501</v>
      </c>
      <c r="M1495" t="s">
        <v>1786</v>
      </c>
      <c r="N1495" t="s">
        <v>1787</v>
      </c>
      <c r="O1495" t="s">
        <v>539</v>
      </c>
      <c r="P1495" t="s">
        <v>8</v>
      </c>
      <c r="Q1495" t="s">
        <v>4570</v>
      </c>
      <c r="R1495" t="s">
        <v>4940</v>
      </c>
      <c r="S1495" t="s">
        <v>195</v>
      </c>
      <c r="T1495" t="s">
        <v>4570</v>
      </c>
      <c r="U1495" t="s">
        <v>4570</v>
      </c>
      <c r="V1495" t="s">
        <v>4496</v>
      </c>
      <c r="W1495" t="s">
        <v>4570</v>
      </c>
      <c r="X1495" t="s">
        <v>6701</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4943</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6134</v>
      </c>
      <c r="BG1495" t="s">
        <v>4644</v>
      </c>
      <c r="BH1495" t="s">
        <v>4947</v>
      </c>
      <c r="BK1495" t="s">
        <v>4637</v>
      </c>
      <c r="BL1495" t="s">
        <v>6702</v>
      </c>
      <c r="BM1495" t="s">
        <v>6137</v>
      </c>
      <c r="BN1495" t="s">
        <v>76</v>
      </c>
      <c r="BO1495" t="s">
        <v>4950</v>
      </c>
      <c r="BP1495" s="440" t="str">
        <f t="shared" si="23"/>
        <v>WA.2378.EBA.994.001.GA.511123</v>
      </c>
    </row>
    <row r="1496" spans="1:68">
      <c r="A1496" t="s">
        <v>4935</v>
      </c>
      <c r="B1496" t="s">
        <v>4936</v>
      </c>
      <c r="C1496" t="s">
        <v>4937</v>
      </c>
      <c r="D1496" t="s">
        <v>3795</v>
      </c>
      <c r="E1496" t="s">
        <v>197</v>
      </c>
      <c r="F1496" t="s">
        <v>3812</v>
      </c>
      <c r="G1496" t="s">
        <v>820</v>
      </c>
      <c r="H1496" t="s">
        <v>4938</v>
      </c>
      <c r="I1496">
        <v>9</v>
      </c>
      <c r="J1496" t="s">
        <v>5716</v>
      </c>
      <c r="K1496">
        <v>1</v>
      </c>
      <c r="L1496" t="s">
        <v>501</v>
      </c>
      <c r="M1496" t="s">
        <v>1786</v>
      </c>
      <c r="N1496" t="s">
        <v>1787</v>
      </c>
      <c r="O1496" t="s">
        <v>539</v>
      </c>
      <c r="P1496" t="s">
        <v>8</v>
      </c>
      <c r="Q1496" t="s">
        <v>4570</v>
      </c>
      <c r="R1496" t="s">
        <v>4940</v>
      </c>
      <c r="S1496" t="s">
        <v>195</v>
      </c>
      <c r="T1496" t="s">
        <v>4570</v>
      </c>
      <c r="U1496" t="s">
        <v>4570</v>
      </c>
      <c r="V1496" t="s">
        <v>4951</v>
      </c>
      <c r="W1496" t="s">
        <v>4496</v>
      </c>
      <c r="X1496" t="s">
        <v>6703</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4943</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6134</v>
      </c>
      <c r="BG1496" t="s">
        <v>4644</v>
      </c>
      <c r="BH1496" t="s">
        <v>4947</v>
      </c>
      <c r="BK1496" t="s">
        <v>4637</v>
      </c>
      <c r="BL1496" t="s">
        <v>6704</v>
      </c>
      <c r="BM1496" t="s">
        <v>6137</v>
      </c>
      <c r="BN1496" t="s">
        <v>76</v>
      </c>
      <c r="BO1496" t="s">
        <v>4950</v>
      </c>
      <c r="BP1496" s="440" t="str">
        <f t="shared" si="23"/>
        <v>WA.2378.EBA.994.001.GA.511123</v>
      </c>
    </row>
    <row r="1497" spans="1:68">
      <c r="A1497" t="s">
        <v>4935</v>
      </c>
      <c r="B1497" t="s">
        <v>4936</v>
      </c>
      <c r="C1497" t="s">
        <v>4937</v>
      </c>
      <c r="D1497" t="s">
        <v>3795</v>
      </c>
      <c r="E1497" t="s">
        <v>197</v>
      </c>
      <c r="F1497" t="s">
        <v>3812</v>
      </c>
      <c r="G1497" t="s">
        <v>820</v>
      </c>
      <c r="H1497" t="s">
        <v>4938</v>
      </c>
      <c r="I1497">
        <v>9</v>
      </c>
      <c r="J1497" t="s">
        <v>5716</v>
      </c>
      <c r="K1497">
        <v>1</v>
      </c>
      <c r="L1497" t="s">
        <v>501</v>
      </c>
      <c r="M1497" t="s">
        <v>1786</v>
      </c>
      <c r="N1497" t="s">
        <v>1787</v>
      </c>
      <c r="O1497" t="s">
        <v>539</v>
      </c>
      <c r="P1497" t="s">
        <v>8</v>
      </c>
      <c r="Q1497" t="s">
        <v>4570</v>
      </c>
      <c r="R1497" t="s">
        <v>4940</v>
      </c>
      <c r="S1497" t="s">
        <v>195</v>
      </c>
      <c r="T1497" t="s">
        <v>4570</v>
      </c>
      <c r="U1497" t="s">
        <v>4570</v>
      </c>
      <c r="V1497" t="s">
        <v>5001</v>
      </c>
      <c r="W1497" t="s">
        <v>4951</v>
      </c>
      <c r="X1497" t="s">
        <v>6705</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4943</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6134</v>
      </c>
      <c r="BG1497" t="s">
        <v>4644</v>
      </c>
      <c r="BH1497" t="s">
        <v>4947</v>
      </c>
      <c r="BK1497" t="s">
        <v>4637</v>
      </c>
      <c r="BL1497" t="s">
        <v>6706</v>
      </c>
      <c r="BM1497" t="s">
        <v>6137</v>
      </c>
      <c r="BN1497" t="s">
        <v>76</v>
      </c>
      <c r="BO1497" t="s">
        <v>4950</v>
      </c>
      <c r="BP1497" s="440" t="str">
        <f t="shared" si="23"/>
        <v>WA.2378.EBA.994.001.GA.511123</v>
      </c>
    </row>
    <row r="1498" spans="1:68">
      <c r="A1498" t="s">
        <v>5010</v>
      </c>
      <c r="B1498" t="s">
        <v>4936</v>
      </c>
      <c r="C1498" t="s">
        <v>4937</v>
      </c>
      <c r="D1498" t="s">
        <v>3795</v>
      </c>
      <c r="E1498" t="s">
        <v>197</v>
      </c>
      <c r="F1498" t="s">
        <v>3812</v>
      </c>
      <c r="G1498" t="s">
        <v>820</v>
      </c>
      <c r="H1498" t="s">
        <v>4938</v>
      </c>
      <c r="I1498">
        <v>9</v>
      </c>
      <c r="J1498" t="s">
        <v>5716</v>
      </c>
      <c r="K1498">
        <v>1</v>
      </c>
      <c r="L1498" t="s">
        <v>501</v>
      </c>
      <c r="M1498" t="s">
        <v>1786</v>
      </c>
      <c r="N1498" t="s">
        <v>1787</v>
      </c>
      <c r="O1498" t="s">
        <v>539</v>
      </c>
      <c r="P1498" t="s">
        <v>8</v>
      </c>
      <c r="Q1498" t="s">
        <v>4570</v>
      </c>
      <c r="R1498" t="s">
        <v>4940</v>
      </c>
      <c r="S1498" t="s">
        <v>195</v>
      </c>
      <c r="T1498" t="s">
        <v>4570</v>
      </c>
      <c r="U1498" t="s">
        <v>4570</v>
      </c>
      <c r="V1498" t="s">
        <v>4496</v>
      </c>
      <c r="W1498" t="s">
        <v>4570</v>
      </c>
      <c r="X1498" t="s">
        <v>6701</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5011</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6134</v>
      </c>
      <c r="BG1498" t="s">
        <v>4644</v>
      </c>
      <c r="BH1498" t="s">
        <v>4947</v>
      </c>
      <c r="BK1498" t="s">
        <v>4637</v>
      </c>
      <c r="BL1498" t="s">
        <v>6702</v>
      </c>
      <c r="BM1498" t="s">
        <v>6137</v>
      </c>
      <c r="BN1498" t="s">
        <v>76</v>
      </c>
      <c r="BO1498" t="s">
        <v>4950</v>
      </c>
      <c r="BP1498" s="440" t="str">
        <f t="shared" si="23"/>
        <v>WA.2378.EBA.994.001.GA.511123</v>
      </c>
    </row>
    <row r="1499" spans="1:68">
      <c r="A1499" t="s">
        <v>5010</v>
      </c>
      <c r="B1499" t="s">
        <v>4936</v>
      </c>
      <c r="C1499" t="s">
        <v>4937</v>
      </c>
      <c r="D1499" t="s">
        <v>3795</v>
      </c>
      <c r="E1499" t="s">
        <v>197</v>
      </c>
      <c r="F1499" t="s">
        <v>3812</v>
      </c>
      <c r="G1499" t="s">
        <v>820</v>
      </c>
      <c r="H1499" t="s">
        <v>4938</v>
      </c>
      <c r="I1499">
        <v>9</v>
      </c>
      <c r="J1499" t="s">
        <v>5716</v>
      </c>
      <c r="K1499">
        <v>1</v>
      </c>
      <c r="L1499" t="s">
        <v>501</v>
      </c>
      <c r="M1499" t="s">
        <v>1786</v>
      </c>
      <c r="N1499" t="s">
        <v>1787</v>
      </c>
      <c r="O1499" t="s">
        <v>539</v>
      </c>
      <c r="P1499" t="s">
        <v>8</v>
      </c>
      <c r="Q1499" t="s">
        <v>4570</v>
      </c>
      <c r="R1499" t="s">
        <v>4940</v>
      </c>
      <c r="S1499" t="s">
        <v>195</v>
      </c>
      <c r="T1499" t="s">
        <v>4570</v>
      </c>
      <c r="U1499" t="s">
        <v>4570</v>
      </c>
      <c r="V1499" t="s">
        <v>4951</v>
      </c>
      <c r="W1499" t="s">
        <v>4496</v>
      </c>
      <c r="X1499" t="s">
        <v>6703</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5011</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6134</v>
      </c>
      <c r="BG1499" t="s">
        <v>4644</v>
      </c>
      <c r="BH1499" t="s">
        <v>4947</v>
      </c>
      <c r="BK1499" t="s">
        <v>4637</v>
      </c>
      <c r="BL1499" t="s">
        <v>6704</v>
      </c>
      <c r="BM1499" t="s">
        <v>6137</v>
      </c>
      <c r="BN1499" t="s">
        <v>76</v>
      </c>
      <c r="BO1499" t="s">
        <v>4950</v>
      </c>
      <c r="BP1499" s="440" t="str">
        <f t="shared" si="23"/>
        <v>WA.2378.EBA.994.001.GA.511123</v>
      </c>
    </row>
    <row r="1500" spans="1:68">
      <c r="A1500" t="s">
        <v>5010</v>
      </c>
      <c r="B1500" t="s">
        <v>4936</v>
      </c>
      <c r="C1500" t="s">
        <v>4937</v>
      </c>
      <c r="D1500" t="s">
        <v>3795</v>
      </c>
      <c r="E1500" t="s">
        <v>197</v>
      </c>
      <c r="F1500" t="s">
        <v>3812</v>
      </c>
      <c r="G1500" t="s">
        <v>820</v>
      </c>
      <c r="H1500" t="s">
        <v>4938</v>
      </c>
      <c r="I1500">
        <v>9</v>
      </c>
      <c r="J1500" t="s">
        <v>5716</v>
      </c>
      <c r="K1500">
        <v>1</v>
      </c>
      <c r="L1500" t="s">
        <v>501</v>
      </c>
      <c r="M1500" t="s">
        <v>1786</v>
      </c>
      <c r="N1500" t="s">
        <v>1787</v>
      </c>
      <c r="O1500" t="s">
        <v>539</v>
      </c>
      <c r="P1500" t="s">
        <v>8</v>
      </c>
      <c r="Q1500" t="s">
        <v>4570</v>
      </c>
      <c r="R1500" t="s">
        <v>4940</v>
      </c>
      <c r="S1500" t="s">
        <v>195</v>
      </c>
      <c r="T1500" t="s">
        <v>4570</v>
      </c>
      <c r="U1500" t="s">
        <v>4570</v>
      </c>
      <c r="V1500" t="s">
        <v>5001</v>
      </c>
      <c r="W1500" t="s">
        <v>4951</v>
      </c>
      <c r="X1500" t="s">
        <v>6705</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5011</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6134</v>
      </c>
      <c r="BG1500" t="s">
        <v>4644</v>
      </c>
      <c r="BH1500" t="s">
        <v>4947</v>
      </c>
      <c r="BK1500" t="s">
        <v>4637</v>
      </c>
      <c r="BL1500" t="s">
        <v>6706</v>
      </c>
      <c r="BM1500" t="s">
        <v>6137</v>
      </c>
      <c r="BN1500" t="s">
        <v>76</v>
      </c>
      <c r="BO1500" t="s">
        <v>4950</v>
      </c>
      <c r="BP1500" s="440" t="str">
        <f t="shared" si="23"/>
        <v>WA.2378.EBA.994.001.GA.511123</v>
      </c>
    </row>
    <row r="1501" spans="1:68">
      <c r="A1501" t="s">
        <v>4935</v>
      </c>
      <c r="B1501" t="s">
        <v>4936</v>
      </c>
      <c r="C1501" t="s">
        <v>4937</v>
      </c>
      <c r="D1501" t="s">
        <v>3795</v>
      </c>
      <c r="E1501" t="s">
        <v>197</v>
      </c>
      <c r="F1501" t="s">
        <v>3812</v>
      </c>
      <c r="G1501" t="s">
        <v>820</v>
      </c>
      <c r="H1501" t="s">
        <v>4938</v>
      </c>
      <c r="I1501">
        <v>9</v>
      </c>
      <c r="J1501" t="s">
        <v>5716</v>
      </c>
      <c r="K1501">
        <v>1</v>
      </c>
      <c r="L1501" t="s">
        <v>501</v>
      </c>
      <c r="M1501" t="s">
        <v>1786</v>
      </c>
      <c r="N1501" t="s">
        <v>1787</v>
      </c>
      <c r="O1501" t="s">
        <v>540</v>
      </c>
      <c r="P1501" t="s">
        <v>8</v>
      </c>
      <c r="Q1501" t="s">
        <v>4570</v>
      </c>
      <c r="R1501" t="s">
        <v>4940</v>
      </c>
      <c r="S1501" t="s">
        <v>195</v>
      </c>
      <c r="T1501" t="s">
        <v>4570</v>
      </c>
      <c r="U1501" t="s">
        <v>4570</v>
      </c>
      <c r="V1501" t="s">
        <v>4496</v>
      </c>
      <c r="W1501" t="s">
        <v>4570</v>
      </c>
      <c r="X1501" t="s">
        <v>6707</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4943</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6134</v>
      </c>
      <c r="BG1501" t="s">
        <v>4644</v>
      </c>
      <c r="BH1501" t="s">
        <v>4947</v>
      </c>
      <c r="BK1501" t="s">
        <v>4638</v>
      </c>
      <c r="BL1501" t="s">
        <v>6708</v>
      </c>
      <c r="BM1501" t="s">
        <v>6137</v>
      </c>
      <c r="BN1501" t="s">
        <v>76</v>
      </c>
      <c r="BO1501" t="s">
        <v>4950</v>
      </c>
      <c r="BP1501" s="440" t="str">
        <f t="shared" si="23"/>
        <v>WA.2378.EBA.994.001.GA.511124</v>
      </c>
    </row>
    <row r="1502" spans="1:68">
      <c r="A1502" t="s">
        <v>4935</v>
      </c>
      <c r="B1502" t="s">
        <v>4936</v>
      </c>
      <c r="C1502" t="s">
        <v>4937</v>
      </c>
      <c r="D1502" t="s">
        <v>3795</v>
      </c>
      <c r="E1502" t="s">
        <v>197</v>
      </c>
      <c r="F1502" t="s">
        <v>3812</v>
      </c>
      <c r="G1502" t="s">
        <v>820</v>
      </c>
      <c r="H1502" t="s">
        <v>4938</v>
      </c>
      <c r="I1502">
        <v>9</v>
      </c>
      <c r="J1502" t="s">
        <v>5716</v>
      </c>
      <c r="K1502">
        <v>1</v>
      </c>
      <c r="L1502" t="s">
        <v>501</v>
      </c>
      <c r="M1502" t="s">
        <v>1786</v>
      </c>
      <c r="N1502" t="s">
        <v>1787</v>
      </c>
      <c r="O1502" t="s">
        <v>540</v>
      </c>
      <c r="P1502" t="s">
        <v>8</v>
      </c>
      <c r="Q1502" t="s">
        <v>4570</v>
      </c>
      <c r="R1502" t="s">
        <v>4940</v>
      </c>
      <c r="S1502" t="s">
        <v>195</v>
      </c>
      <c r="T1502" t="s">
        <v>4570</v>
      </c>
      <c r="U1502" t="s">
        <v>4570</v>
      </c>
      <c r="V1502" t="s">
        <v>4951</v>
      </c>
      <c r="W1502" t="s">
        <v>4496</v>
      </c>
      <c r="X1502" t="s">
        <v>6709</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4943</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6134</v>
      </c>
      <c r="BG1502" t="s">
        <v>4644</v>
      </c>
      <c r="BH1502" t="s">
        <v>4947</v>
      </c>
      <c r="BK1502" t="s">
        <v>4638</v>
      </c>
      <c r="BL1502" t="s">
        <v>6710</v>
      </c>
      <c r="BM1502" t="s">
        <v>6137</v>
      </c>
      <c r="BN1502" t="s">
        <v>76</v>
      </c>
      <c r="BO1502" t="s">
        <v>4950</v>
      </c>
      <c r="BP1502" s="440" t="str">
        <f t="shared" si="23"/>
        <v>WA.2378.EBA.994.001.GA.511124</v>
      </c>
    </row>
    <row r="1503" spans="1:68">
      <c r="A1503" t="s">
        <v>4935</v>
      </c>
      <c r="B1503" t="s">
        <v>4936</v>
      </c>
      <c r="C1503" t="s">
        <v>4937</v>
      </c>
      <c r="D1503" t="s">
        <v>3795</v>
      </c>
      <c r="E1503" t="s">
        <v>197</v>
      </c>
      <c r="F1503" t="s">
        <v>3812</v>
      </c>
      <c r="G1503" t="s">
        <v>820</v>
      </c>
      <c r="H1503" t="s">
        <v>4938</v>
      </c>
      <c r="I1503">
        <v>9</v>
      </c>
      <c r="J1503" t="s">
        <v>5716</v>
      </c>
      <c r="K1503">
        <v>1</v>
      </c>
      <c r="L1503" t="s">
        <v>501</v>
      </c>
      <c r="M1503" t="s">
        <v>1786</v>
      </c>
      <c r="N1503" t="s">
        <v>1787</v>
      </c>
      <c r="O1503" t="s">
        <v>540</v>
      </c>
      <c r="P1503" t="s">
        <v>8</v>
      </c>
      <c r="Q1503" t="s">
        <v>4570</v>
      </c>
      <c r="R1503" t="s">
        <v>4940</v>
      </c>
      <c r="S1503" t="s">
        <v>195</v>
      </c>
      <c r="T1503" t="s">
        <v>4570</v>
      </c>
      <c r="U1503" t="s">
        <v>4570</v>
      </c>
      <c r="V1503" t="s">
        <v>5001</v>
      </c>
      <c r="W1503" t="s">
        <v>4951</v>
      </c>
      <c r="X1503" t="s">
        <v>6711</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4943</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6134</v>
      </c>
      <c r="BG1503" t="s">
        <v>4644</v>
      </c>
      <c r="BH1503" t="s">
        <v>4947</v>
      </c>
      <c r="BK1503" t="s">
        <v>4638</v>
      </c>
      <c r="BL1503" t="s">
        <v>6712</v>
      </c>
      <c r="BM1503" t="s">
        <v>6137</v>
      </c>
      <c r="BN1503" t="s">
        <v>76</v>
      </c>
      <c r="BO1503" t="s">
        <v>4950</v>
      </c>
      <c r="BP1503" s="440" t="str">
        <f t="shared" si="23"/>
        <v>WA.2378.EBA.994.001.GA.511124</v>
      </c>
    </row>
    <row r="1504" spans="1:68">
      <c r="A1504" t="s">
        <v>5010</v>
      </c>
      <c r="B1504" t="s">
        <v>4936</v>
      </c>
      <c r="C1504" t="s">
        <v>4937</v>
      </c>
      <c r="D1504" t="s">
        <v>3795</v>
      </c>
      <c r="E1504" t="s">
        <v>197</v>
      </c>
      <c r="F1504" t="s">
        <v>3812</v>
      </c>
      <c r="G1504" t="s">
        <v>820</v>
      </c>
      <c r="H1504" t="s">
        <v>4938</v>
      </c>
      <c r="I1504">
        <v>9</v>
      </c>
      <c r="J1504" t="s">
        <v>5716</v>
      </c>
      <c r="K1504">
        <v>1</v>
      </c>
      <c r="L1504" t="s">
        <v>501</v>
      </c>
      <c r="M1504" t="s">
        <v>1786</v>
      </c>
      <c r="N1504" t="s">
        <v>1787</v>
      </c>
      <c r="O1504" t="s">
        <v>540</v>
      </c>
      <c r="P1504" t="s">
        <v>8</v>
      </c>
      <c r="Q1504" t="s">
        <v>4570</v>
      </c>
      <c r="R1504" t="s">
        <v>4940</v>
      </c>
      <c r="S1504" t="s">
        <v>195</v>
      </c>
      <c r="T1504" t="s">
        <v>4570</v>
      </c>
      <c r="U1504" t="s">
        <v>4570</v>
      </c>
      <c r="V1504" t="s">
        <v>4496</v>
      </c>
      <c r="W1504" t="s">
        <v>4570</v>
      </c>
      <c r="X1504" t="s">
        <v>6707</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5011</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6134</v>
      </c>
      <c r="BG1504" t="s">
        <v>4644</v>
      </c>
      <c r="BH1504" t="s">
        <v>4947</v>
      </c>
      <c r="BK1504" t="s">
        <v>4638</v>
      </c>
      <c r="BL1504" t="s">
        <v>6708</v>
      </c>
      <c r="BM1504" t="s">
        <v>6137</v>
      </c>
      <c r="BN1504" t="s">
        <v>76</v>
      </c>
      <c r="BO1504" t="s">
        <v>4950</v>
      </c>
      <c r="BP1504" s="440" t="str">
        <f t="shared" si="23"/>
        <v>WA.2378.EBA.994.001.GA.511124</v>
      </c>
    </row>
    <row r="1505" spans="1:68">
      <c r="A1505" t="s">
        <v>5010</v>
      </c>
      <c r="B1505" t="s">
        <v>4936</v>
      </c>
      <c r="C1505" t="s">
        <v>4937</v>
      </c>
      <c r="D1505" t="s">
        <v>3795</v>
      </c>
      <c r="E1505" t="s">
        <v>197</v>
      </c>
      <c r="F1505" t="s">
        <v>3812</v>
      </c>
      <c r="G1505" t="s">
        <v>820</v>
      </c>
      <c r="H1505" t="s">
        <v>4938</v>
      </c>
      <c r="I1505">
        <v>9</v>
      </c>
      <c r="J1505" t="s">
        <v>5716</v>
      </c>
      <c r="K1505">
        <v>1</v>
      </c>
      <c r="L1505" t="s">
        <v>501</v>
      </c>
      <c r="M1505" t="s">
        <v>1786</v>
      </c>
      <c r="N1505" t="s">
        <v>1787</v>
      </c>
      <c r="O1505" t="s">
        <v>540</v>
      </c>
      <c r="P1505" t="s">
        <v>8</v>
      </c>
      <c r="Q1505" t="s">
        <v>4570</v>
      </c>
      <c r="R1505" t="s">
        <v>4940</v>
      </c>
      <c r="S1505" t="s">
        <v>195</v>
      </c>
      <c r="T1505" t="s">
        <v>4570</v>
      </c>
      <c r="U1505" t="s">
        <v>4570</v>
      </c>
      <c r="V1505" t="s">
        <v>4951</v>
      </c>
      <c r="W1505" t="s">
        <v>4496</v>
      </c>
      <c r="X1505" t="s">
        <v>6709</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5011</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6134</v>
      </c>
      <c r="BG1505" t="s">
        <v>4644</v>
      </c>
      <c r="BH1505" t="s">
        <v>4947</v>
      </c>
      <c r="BK1505" t="s">
        <v>4638</v>
      </c>
      <c r="BL1505" t="s">
        <v>6710</v>
      </c>
      <c r="BM1505" t="s">
        <v>6137</v>
      </c>
      <c r="BN1505" t="s">
        <v>76</v>
      </c>
      <c r="BO1505" t="s">
        <v>4950</v>
      </c>
      <c r="BP1505" s="440" t="str">
        <f t="shared" si="23"/>
        <v>WA.2378.EBA.994.001.GA.511124</v>
      </c>
    </row>
    <row r="1506" spans="1:68">
      <c r="A1506" t="s">
        <v>5010</v>
      </c>
      <c r="B1506" t="s">
        <v>4936</v>
      </c>
      <c r="C1506" t="s">
        <v>4937</v>
      </c>
      <c r="D1506" t="s">
        <v>3795</v>
      </c>
      <c r="E1506" t="s">
        <v>197</v>
      </c>
      <c r="F1506" t="s">
        <v>3812</v>
      </c>
      <c r="G1506" t="s">
        <v>820</v>
      </c>
      <c r="H1506" t="s">
        <v>4938</v>
      </c>
      <c r="I1506">
        <v>9</v>
      </c>
      <c r="J1506" t="s">
        <v>5716</v>
      </c>
      <c r="K1506">
        <v>1</v>
      </c>
      <c r="L1506" t="s">
        <v>501</v>
      </c>
      <c r="M1506" t="s">
        <v>1786</v>
      </c>
      <c r="N1506" t="s">
        <v>1787</v>
      </c>
      <c r="O1506" t="s">
        <v>540</v>
      </c>
      <c r="P1506" t="s">
        <v>8</v>
      </c>
      <c r="Q1506" t="s">
        <v>4570</v>
      </c>
      <c r="R1506" t="s">
        <v>4940</v>
      </c>
      <c r="S1506" t="s">
        <v>195</v>
      </c>
      <c r="T1506" t="s">
        <v>4570</v>
      </c>
      <c r="U1506" t="s">
        <v>4570</v>
      </c>
      <c r="V1506" t="s">
        <v>5001</v>
      </c>
      <c r="W1506" t="s">
        <v>4951</v>
      </c>
      <c r="X1506" t="s">
        <v>6711</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5011</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6134</v>
      </c>
      <c r="BG1506" t="s">
        <v>4644</v>
      </c>
      <c r="BH1506" t="s">
        <v>4947</v>
      </c>
      <c r="BK1506" t="s">
        <v>4638</v>
      </c>
      <c r="BL1506" t="s">
        <v>6712</v>
      </c>
      <c r="BM1506" t="s">
        <v>6137</v>
      </c>
      <c r="BN1506" t="s">
        <v>76</v>
      </c>
      <c r="BO1506" t="s">
        <v>4950</v>
      </c>
      <c r="BP1506" s="440" t="str">
        <f t="shared" si="23"/>
        <v>WA.2378.EBA.994.001.GA.511124</v>
      </c>
    </row>
    <row r="1507" spans="1:68">
      <c r="A1507" t="s">
        <v>4935</v>
      </c>
      <c r="B1507" t="s">
        <v>4936</v>
      </c>
      <c r="C1507" t="s">
        <v>4937</v>
      </c>
      <c r="D1507" t="s">
        <v>3795</v>
      </c>
      <c r="E1507" t="s">
        <v>197</v>
      </c>
      <c r="F1507" t="s">
        <v>3812</v>
      </c>
      <c r="G1507" t="s">
        <v>820</v>
      </c>
      <c r="H1507" t="s">
        <v>4938</v>
      </c>
      <c r="I1507">
        <v>9</v>
      </c>
      <c r="J1507" t="s">
        <v>5716</v>
      </c>
      <c r="K1507">
        <v>1</v>
      </c>
      <c r="L1507" t="s">
        <v>501</v>
      </c>
      <c r="M1507" t="s">
        <v>1786</v>
      </c>
      <c r="N1507" t="s">
        <v>1787</v>
      </c>
      <c r="O1507" t="s">
        <v>541</v>
      </c>
      <c r="P1507" t="s">
        <v>8</v>
      </c>
      <c r="Q1507" t="s">
        <v>4570</v>
      </c>
      <c r="R1507" t="s">
        <v>4940</v>
      </c>
      <c r="S1507" t="s">
        <v>195</v>
      </c>
      <c r="T1507" t="s">
        <v>4570</v>
      </c>
      <c r="U1507" t="s">
        <v>4570</v>
      </c>
      <c r="V1507" t="s">
        <v>4496</v>
      </c>
      <c r="W1507" t="s">
        <v>4570</v>
      </c>
      <c r="X1507" t="s">
        <v>6713</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4943</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6134</v>
      </c>
      <c r="BG1507" t="s">
        <v>4644</v>
      </c>
      <c r="BH1507" t="s">
        <v>4947</v>
      </c>
      <c r="BK1507" t="s">
        <v>4639</v>
      </c>
      <c r="BL1507" t="s">
        <v>6714</v>
      </c>
      <c r="BM1507" t="s">
        <v>6137</v>
      </c>
      <c r="BN1507" t="s">
        <v>76</v>
      </c>
      <c r="BO1507" t="s">
        <v>4950</v>
      </c>
      <c r="BP1507" s="440" t="str">
        <f t="shared" si="23"/>
        <v>WA.2378.EBA.994.001.GA.511125</v>
      </c>
    </row>
    <row r="1508" spans="1:68">
      <c r="A1508" t="s">
        <v>4935</v>
      </c>
      <c r="B1508" t="s">
        <v>4936</v>
      </c>
      <c r="C1508" t="s">
        <v>4937</v>
      </c>
      <c r="D1508" t="s">
        <v>3795</v>
      </c>
      <c r="E1508" t="s">
        <v>197</v>
      </c>
      <c r="F1508" t="s">
        <v>3812</v>
      </c>
      <c r="G1508" t="s">
        <v>820</v>
      </c>
      <c r="H1508" t="s">
        <v>4938</v>
      </c>
      <c r="I1508">
        <v>9</v>
      </c>
      <c r="J1508" t="s">
        <v>5716</v>
      </c>
      <c r="K1508">
        <v>1</v>
      </c>
      <c r="L1508" t="s">
        <v>501</v>
      </c>
      <c r="M1508" t="s">
        <v>1786</v>
      </c>
      <c r="N1508" t="s">
        <v>1787</v>
      </c>
      <c r="O1508" t="s">
        <v>541</v>
      </c>
      <c r="P1508" t="s">
        <v>8</v>
      </c>
      <c r="Q1508" t="s">
        <v>4570</v>
      </c>
      <c r="R1508" t="s">
        <v>4940</v>
      </c>
      <c r="S1508" t="s">
        <v>195</v>
      </c>
      <c r="T1508" t="s">
        <v>4570</v>
      </c>
      <c r="U1508" t="s">
        <v>4570</v>
      </c>
      <c r="V1508" t="s">
        <v>4951</v>
      </c>
      <c r="W1508" t="s">
        <v>4496</v>
      </c>
      <c r="X1508" t="s">
        <v>6715</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4943</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6134</v>
      </c>
      <c r="BG1508" t="s">
        <v>4644</v>
      </c>
      <c r="BH1508" t="s">
        <v>4947</v>
      </c>
      <c r="BK1508" t="s">
        <v>4639</v>
      </c>
      <c r="BL1508" t="s">
        <v>6716</v>
      </c>
      <c r="BM1508" t="s">
        <v>6137</v>
      </c>
      <c r="BN1508" t="s">
        <v>76</v>
      </c>
      <c r="BO1508" t="s">
        <v>4950</v>
      </c>
      <c r="BP1508" s="440" t="str">
        <f t="shared" si="23"/>
        <v>WA.2378.EBA.994.001.GA.511125</v>
      </c>
    </row>
    <row r="1509" spans="1:68">
      <c r="A1509" t="s">
        <v>4935</v>
      </c>
      <c r="B1509" t="s">
        <v>4936</v>
      </c>
      <c r="C1509" t="s">
        <v>4937</v>
      </c>
      <c r="D1509" t="s">
        <v>3795</v>
      </c>
      <c r="E1509" t="s">
        <v>197</v>
      </c>
      <c r="F1509" t="s">
        <v>3812</v>
      </c>
      <c r="G1509" t="s">
        <v>820</v>
      </c>
      <c r="H1509" t="s">
        <v>4938</v>
      </c>
      <c r="I1509">
        <v>9</v>
      </c>
      <c r="J1509" t="s">
        <v>5716</v>
      </c>
      <c r="K1509">
        <v>1</v>
      </c>
      <c r="L1509" t="s">
        <v>501</v>
      </c>
      <c r="M1509" t="s">
        <v>1786</v>
      </c>
      <c r="N1509" t="s">
        <v>1787</v>
      </c>
      <c r="O1509" t="s">
        <v>541</v>
      </c>
      <c r="P1509" t="s">
        <v>8</v>
      </c>
      <c r="Q1509" t="s">
        <v>4570</v>
      </c>
      <c r="R1509" t="s">
        <v>4940</v>
      </c>
      <c r="S1509" t="s">
        <v>195</v>
      </c>
      <c r="T1509" t="s">
        <v>4570</v>
      </c>
      <c r="U1509" t="s">
        <v>4570</v>
      </c>
      <c r="V1509" t="s">
        <v>5001</v>
      </c>
      <c r="W1509" t="s">
        <v>4951</v>
      </c>
      <c r="X1509" t="s">
        <v>6717</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4943</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6134</v>
      </c>
      <c r="BG1509" t="s">
        <v>4644</v>
      </c>
      <c r="BH1509" t="s">
        <v>4947</v>
      </c>
      <c r="BK1509" t="s">
        <v>4639</v>
      </c>
      <c r="BL1509" t="s">
        <v>6718</v>
      </c>
      <c r="BM1509" t="s">
        <v>6137</v>
      </c>
      <c r="BN1509" t="s">
        <v>76</v>
      </c>
      <c r="BO1509" t="s">
        <v>4950</v>
      </c>
      <c r="BP1509" s="440" t="str">
        <f t="shared" si="23"/>
        <v>WA.2378.EBA.994.001.GA.511125</v>
      </c>
    </row>
    <row r="1510" spans="1:68">
      <c r="A1510" t="s">
        <v>5010</v>
      </c>
      <c r="B1510" t="s">
        <v>4936</v>
      </c>
      <c r="C1510" t="s">
        <v>4937</v>
      </c>
      <c r="D1510" t="s">
        <v>3795</v>
      </c>
      <c r="E1510" t="s">
        <v>197</v>
      </c>
      <c r="F1510" t="s">
        <v>3812</v>
      </c>
      <c r="G1510" t="s">
        <v>820</v>
      </c>
      <c r="H1510" t="s">
        <v>4938</v>
      </c>
      <c r="I1510">
        <v>9</v>
      </c>
      <c r="J1510" t="s">
        <v>5716</v>
      </c>
      <c r="K1510">
        <v>1</v>
      </c>
      <c r="L1510" t="s">
        <v>501</v>
      </c>
      <c r="M1510" t="s">
        <v>1786</v>
      </c>
      <c r="N1510" t="s">
        <v>1787</v>
      </c>
      <c r="O1510" t="s">
        <v>541</v>
      </c>
      <c r="P1510" t="s">
        <v>8</v>
      </c>
      <c r="Q1510" t="s">
        <v>4570</v>
      </c>
      <c r="R1510" t="s">
        <v>4940</v>
      </c>
      <c r="S1510" t="s">
        <v>195</v>
      </c>
      <c r="T1510" t="s">
        <v>4570</v>
      </c>
      <c r="U1510" t="s">
        <v>4570</v>
      </c>
      <c r="V1510" t="s">
        <v>4496</v>
      </c>
      <c r="W1510" t="s">
        <v>4570</v>
      </c>
      <c r="X1510" t="s">
        <v>6713</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5011</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6134</v>
      </c>
      <c r="BG1510" t="s">
        <v>4644</v>
      </c>
      <c r="BH1510" t="s">
        <v>4947</v>
      </c>
      <c r="BK1510" t="s">
        <v>4639</v>
      </c>
      <c r="BL1510" t="s">
        <v>6714</v>
      </c>
      <c r="BM1510" t="s">
        <v>6137</v>
      </c>
      <c r="BN1510" t="s">
        <v>76</v>
      </c>
      <c r="BO1510" t="s">
        <v>4950</v>
      </c>
      <c r="BP1510" s="440" t="str">
        <f t="shared" si="23"/>
        <v>WA.2378.EBA.994.001.GA.511125</v>
      </c>
    </row>
    <row r="1511" spans="1:68">
      <c r="A1511" t="s">
        <v>5010</v>
      </c>
      <c r="B1511" t="s">
        <v>4936</v>
      </c>
      <c r="C1511" t="s">
        <v>4937</v>
      </c>
      <c r="D1511" t="s">
        <v>3795</v>
      </c>
      <c r="E1511" t="s">
        <v>197</v>
      </c>
      <c r="F1511" t="s">
        <v>3812</v>
      </c>
      <c r="G1511" t="s">
        <v>820</v>
      </c>
      <c r="H1511" t="s">
        <v>4938</v>
      </c>
      <c r="I1511">
        <v>9</v>
      </c>
      <c r="J1511" t="s">
        <v>5716</v>
      </c>
      <c r="K1511">
        <v>1</v>
      </c>
      <c r="L1511" t="s">
        <v>501</v>
      </c>
      <c r="M1511" t="s">
        <v>1786</v>
      </c>
      <c r="N1511" t="s">
        <v>1787</v>
      </c>
      <c r="O1511" t="s">
        <v>541</v>
      </c>
      <c r="P1511" t="s">
        <v>8</v>
      </c>
      <c r="Q1511" t="s">
        <v>4570</v>
      </c>
      <c r="R1511" t="s">
        <v>4940</v>
      </c>
      <c r="S1511" t="s">
        <v>195</v>
      </c>
      <c r="T1511" t="s">
        <v>4570</v>
      </c>
      <c r="U1511" t="s">
        <v>4570</v>
      </c>
      <c r="V1511" t="s">
        <v>4951</v>
      </c>
      <c r="W1511" t="s">
        <v>4496</v>
      </c>
      <c r="X1511" t="s">
        <v>6715</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5011</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6134</v>
      </c>
      <c r="BG1511" t="s">
        <v>4644</v>
      </c>
      <c r="BH1511" t="s">
        <v>4947</v>
      </c>
      <c r="BK1511" t="s">
        <v>4639</v>
      </c>
      <c r="BL1511" t="s">
        <v>6716</v>
      </c>
      <c r="BM1511" t="s">
        <v>6137</v>
      </c>
      <c r="BN1511" t="s">
        <v>76</v>
      </c>
      <c r="BO1511" t="s">
        <v>4950</v>
      </c>
      <c r="BP1511" s="440" t="str">
        <f t="shared" si="23"/>
        <v>WA.2378.EBA.994.001.GA.511125</v>
      </c>
    </row>
    <row r="1512" spans="1:68">
      <c r="A1512" t="s">
        <v>5010</v>
      </c>
      <c r="B1512" t="s">
        <v>4936</v>
      </c>
      <c r="C1512" t="s">
        <v>4937</v>
      </c>
      <c r="D1512" t="s">
        <v>3795</v>
      </c>
      <c r="E1512" t="s">
        <v>197</v>
      </c>
      <c r="F1512" t="s">
        <v>3812</v>
      </c>
      <c r="G1512" t="s">
        <v>820</v>
      </c>
      <c r="H1512" t="s">
        <v>4938</v>
      </c>
      <c r="I1512">
        <v>9</v>
      </c>
      <c r="J1512" t="s">
        <v>5716</v>
      </c>
      <c r="K1512">
        <v>1</v>
      </c>
      <c r="L1512" t="s">
        <v>501</v>
      </c>
      <c r="M1512" t="s">
        <v>1786</v>
      </c>
      <c r="N1512" t="s">
        <v>1787</v>
      </c>
      <c r="O1512" t="s">
        <v>541</v>
      </c>
      <c r="P1512" t="s">
        <v>8</v>
      </c>
      <c r="Q1512" t="s">
        <v>4570</v>
      </c>
      <c r="R1512" t="s">
        <v>4940</v>
      </c>
      <c r="S1512" t="s">
        <v>195</v>
      </c>
      <c r="T1512" t="s">
        <v>4570</v>
      </c>
      <c r="U1512" t="s">
        <v>4570</v>
      </c>
      <c r="V1512" t="s">
        <v>5001</v>
      </c>
      <c r="W1512" t="s">
        <v>4951</v>
      </c>
      <c r="X1512" t="s">
        <v>6717</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5011</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6134</v>
      </c>
      <c r="BG1512" t="s">
        <v>4644</v>
      </c>
      <c r="BH1512" t="s">
        <v>4947</v>
      </c>
      <c r="BK1512" t="s">
        <v>4639</v>
      </c>
      <c r="BL1512" t="s">
        <v>6718</v>
      </c>
      <c r="BM1512" t="s">
        <v>6137</v>
      </c>
      <c r="BN1512" t="s">
        <v>76</v>
      </c>
      <c r="BO1512" t="s">
        <v>4950</v>
      </c>
      <c r="BP1512" s="440" t="str">
        <f t="shared" si="23"/>
        <v>WA.2378.EBA.994.001.GA.511125</v>
      </c>
    </row>
    <row r="1513" spans="1:68">
      <c r="A1513" t="s">
        <v>4935</v>
      </c>
      <c r="B1513" t="s">
        <v>4936</v>
      </c>
      <c r="C1513" t="s">
        <v>4937</v>
      </c>
      <c r="D1513" t="s">
        <v>3795</v>
      </c>
      <c r="E1513" t="s">
        <v>197</v>
      </c>
      <c r="F1513" t="s">
        <v>3812</v>
      </c>
      <c r="G1513" t="s">
        <v>820</v>
      </c>
      <c r="H1513" t="s">
        <v>4938</v>
      </c>
      <c r="I1513">
        <v>9</v>
      </c>
      <c r="J1513" t="s">
        <v>5716</v>
      </c>
      <c r="K1513">
        <v>1</v>
      </c>
      <c r="L1513" t="s">
        <v>501</v>
      </c>
      <c r="M1513" t="s">
        <v>1786</v>
      </c>
      <c r="N1513" t="s">
        <v>1787</v>
      </c>
      <c r="O1513" t="s">
        <v>542</v>
      </c>
      <c r="P1513" t="s">
        <v>8</v>
      </c>
      <c r="Q1513" t="s">
        <v>4570</v>
      </c>
      <c r="R1513" t="s">
        <v>4940</v>
      </c>
      <c r="S1513" t="s">
        <v>195</v>
      </c>
      <c r="T1513" t="s">
        <v>4570</v>
      </c>
      <c r="U1513" t="s">
        <v>4570</v>
      </c>
      <c r="V1513" t="s">
        <v>4496</v>
      </c>
      <c r="W1513" t="s">
        <v>4570</v>
      </c>
      <c r="X1513" t="s">
        <v>6719</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4943</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6134</v>
      </c>
      <c r="BG1513" t="s">
        <v>4644</v>
      </c>
      <c r="BH1513" t="s">
        <v>4947</v>
      </c>
      <c r="BK1513" t="s">
        <v>4640</v>
      </c>
      <c r="BL1513" t="s">
        <v>6720</v>
      </c>
      <c r="BM1513" t="s">
        <v>6137</v>
      </c>
      <c r="BN1513" t="s">
        <v>76</v>
      </c>
      <c r="BO1513" t="s">
        <v>4950</v>
      </c>
      <c r="BP1513" s="440" t="str">
        <f t="shared" si="23"/>
        <v>WA.2378.EBA.994.001.GA.511126</v>
      </c>
    </row>
    <row r="1514" spans="1:68">
      <c r="A1514" t="s">
        <v>5010</v>
      </c>
      <c r="B1514" t="s">
        <v>4936</v>
      </c>
      <c r="C1514" t="s">
        <v>4937</v>
      </c>
      <c r="D1514" t="s">
        <v>3795</v>
      </c>
      <c r="E1514" t="s">
        <v>197</v>
      </c>
      <c r="F1514" t="s">
        <v>3812</v>
      </c>
      <c r="G1514" t="s">
        <v>820</v>
      </c>
      <c r="H1514" t="s">
        <v>4938</v>
      </c>
      <c r="I1514">
        <v>9</v>
      </c>
      <c r="J1514" t="s">
        <v>5716</v>
      </c>
      <c r="K1514">
        <v>1</v>
      </c>
      <c r="L1514" t="s">
        <v>501</v>
      </c>
      <c r="M1514" t="s">
        <v>1786</v>
      </c>
      <c r="N1514" t="s">
        <v>1787</v>
      </c>
      <c r="O1514" t="s">
        <v>542</v>
      </c>
      <c r="P1514" t="s">
        <v>8</v>
      </c>
      <c r="Q1514" t="s">
        <v>4570</v>
      </c>
      <c r="R1514" t="s">
        <v>4940</v>
      </c>
      <c r="S1514" t="s">
        <v>195</v>
      </c>
      <c r="T1514" t="s">
        <v>4570</v>
      </c>
      <c r="U1514" t="s">
        <v>4570</v>
      </c>
      <c r="V1514" t="s">
        <v>4496</v>
      </c>
      <c r="W1514" t="s">
        <v>4570</v>
      </c>
      <c r="X1514" t="s">
        <v>6719</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5011</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6134</v>
      </c>
      <c r="BG1514" t="s">
        <v>4644</v>
      </c>
      <c r="BH1514" t="s">
        <v>4947</v>
      </c>
      <c r="BK1514" t="s">
        <v>4640</v>
      </c>
      <c r="BL1514" t="s">
        <v>6720</v>
      </c>
      <c r="BM1514" t="s">
        <v>6137</v>
      </c>
      <c r="BN1514" t="s">
        <v>76</v>
      </c>
      <c r="BO1514" t="s">
        <v>4950</v>
      </c>
      <c r="BP1514" s="440" t="str">
        <f t="shared" si="23"/>
        <v>WA.2378.EBA.994.001.GA.511126</v>
      </c>
    </row>
    <row r="1515" spans="1:68">
      <c r="A1515" t="s">
        <v>4935</v>
      </c>
      <c r="B1515" t="s">
        <v>4936</v>
      </c>
      <c r="C1515" t="s">
        <v>4937</v>
      </c>
      <c r="D1515" t="s">
        <v>3795</v>
      </c>
      <c r="E1515" t="s">
        <v>197</v>
      </c>
      <c r="F1515" t="s">
        <v>3812</v>
      </c>
      <c r="G1515" t="s">
        <v>820</v>
      </c>
      <c r="H1515" t="s">
        <v>4938</v>
      </c>
      <c r="I1515">
        <v>9</v>
      </c>
      <c r="J1515" t="s">
        <v>5716</v>
      </c>
      <c r="K1515">
        <v>1</v>
      </c>
      <c r="L1515" t="s">
        <v>501</v>
      </c>
      <c r="M1515" t="s">
        <v>1786</v>
      </c>
      <c r="N1515" t="s">
        <v>1787</v>
      </c>
      <c r="O1515" t="s">
        <v>543</v>
      </c>
      <c r="P1515" t="s">
        <v>8</v>
      </c>
      <c r="Q1515" t="s">
        <v>4570</v>
      </c>
      <c r="R1515" t="s">
        <v>4940</v>
      </c>
      <c r="S1515" t="s">
        <v>195</v>
      </c>
      <c r="T1515" t="s">
        <v>4570</v>
      </c>
      <c r="U1515" t="s">
        <v>4570</v>
      </c>
      <c r="V1515" t="s">
        <v>4496</v>
      </c>
      <c r="W1515" t="s">
        <v>4570</v>
      </c>
      <c r="X1515" t="s">
        <v>6721</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4943</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6134</v>
      </c>
      <c r="BG1515" t="s">
        <v>4644</v>
      </c>
      <c r="BH1515" t="s">
        <v>4947</v>
      </c>
      <c r="BK1515" t="s">
        <v>4641</v>
      </c>
      <c r="BL1515" t="s">
        <v>6722</v>
      </c>
      <c r="BM1515" t="s">
        <v>6137</v>
      </c>
      <c r="BN1515" t="s">
        <v>76</v>
      </c>
      <c r="BO1515" t="s">
        <v>4950</v>
      </c>
      <c r="BP1515" s="440" t="str">
        <f t="shared" si="23"/>
        <v>WA.2378.EBA.994.001.GA.511129</v>
      </c>
    </row>
    <row r="1516" spans="1:68">
      <c r="A1516" t="s">
        <v>5010</v>
      </c>
      <c r="B1516" t="s">
        <v>4936</v>
      </c>
      <c r="C1516" t="s">
        <v>4937</v>
      </c>
      <c r="D1516" t="s">
        <v>3795</v>
      </c>
      <c r="E1516" t="s">
        <v>197</v>
      </c>
      <c r="F1516" t="s">
        <v>3812</v>
      </c>
      <c r="G1516" t="s">
        <v>820</v>
      </c>
      <c r="H1516" t="s">
        <v>4938</v>
      </c>
      <c r="I1516">
        <v>9</v>
      </c>
      <c r="J1516" t="s">
        <v>5716</v>
      </c>
      <c r="K1516">
        <v>1</v>
      </c>
      <c r="L1516" t="s">
        <v>501</v>
      </c>
      <c r="M1516" t="s">
        <v>1786</v>
      </c>
      <c r="N1516" t="s">
        <v>1787</v>
      </c>
      <c r="O1516" t="s">
        <v>543</v>
      </c>
      <c r="P1516" t="s">
        <v>8</v>
      </c>
      <c r="Q1516" t="s">
        <v>4570</v>
      </c>
      <c r="R1516" t="s">
        <v>4940</v>
      </c>
      <c r="S1516" t="s">
        <v>195</v>
      </c>
      <c r="T1516" t="s">
        <v>4570</v>
      </c>
      <c r="U1516" t="s">
        <v>4570</v>
      </c>
      <c r="V1516" t="s">
        <v>4496</v>
      </c>
      <c r="W1516" t="s">
        <v>4570</v>
      </c>
      <c r="X1516" t="s">
        <v>6721</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5011</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6134</v>
      </c>
      <c r="BG1516" t="s">
        <v>4644</v>
      </c>
      <c r="BH1516" t="s">
        <v>4947</v>
      </c>
      <c r="BK1516" t="s">
        <v>4641</v>
      </c>
      <c r="BL1516" t="s">
        <v>6722</v>
      </c>
      <c r="BM1516" t="s">
        <v>6137</v>
      </c>
      <c r="BN1516" t="s">
        <v>76</v>
      </c>
      <c r="BO1516" t="s">
        <v>4950</v>
      </c>
      <c r="BP1516" s="440" t="str">
        <f t="shared" si="23"/>
        <v>WA.2378.EBA.994.001.GA.511129</v>
      </c>
    </row>
    <row r="1517" spans="1:68">
      <c r="A1517" t="s">
        <v>4935</v>
      </c>
      <c r="B1517" t="s">
        <v>4936</v>
      </c>
      <c r="C1517" t="s">
        <v>4937</v>
      </c>
      <c r="D1517" t="s">
        <v>3795</v>
      </c>
      <c r="E1517" t="s">
        <v>197</v>
      </c>
      <c r="F1517" t="s">
        <v>3812</v>
      </c>
      <c r="G1517" t="s">
        <v>820</v>
      </c>
      <c r="H1517" t="s">
        <v>4938</v>
      </c>
      <c r="I1517">
        <v>9</v>
      </c>
      <c r="J1517" t="s">
        <v>5716</v>
      </c>
      <c r="K1517">
        <v>1</v>
      </c>
      <c r="L1517" t="s">
        <v>501</v>
      </c>
      <c r="M1517" t="s">
        <v>1786</v>
      </c>
      <c r="N1517" t="s">
        <v>1787</v>
      </c>
      <c r="O1517" t="s">
        <v>544</v>
      </c>
      <c r="P1517" t="s">
        <v>8</v>
      </c>
      <c r="Q1517" t="s">
        <v>4570</v>
      </c>
      <c r="R1517" t="s">
        <v>4940</v>
      </c>
      <c r="S1517" t="s">
        <v>195</v>
      </c>
      <c r="T1517" t="s">
        <v>4570</v>
      </c>
      <c r="U1517" t="s">
        <v>4570</v>
      </c>
      <c r="V1517" t="s">
        <v>4496</v>
      </c>
      <c r="W1517" t="s">
        <v>4570</v>
      </c>
      <c r="X1517" t="s">
        <v>6723</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4943</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6134</v>
      </c>
      <c r="BG1517" t="s">
        <v>4644</v>
      </c>
      <c r="BH1517" t="s">
        <v>4947</v>
      </c>
      <c r="BK1517" t="s">
        <v>4642</v>
      </c>
      <c r="BL1517" t="s">
        <v>6724</v>
      </c>
      <c r="BM1517" t="s">
        <v>6137</v>
      </c>
      <c r="BN1517" t="s">
        <v>76</v>
      </c>
      <c r="BO1517" t="s">
        <v>4950</v>
      </c>
      <c r="BP1517" s="440" t="str">
        <f t="shared" si="23"/>
        <v>WA.2378.EBA.994.001.GA.511151</v>
      </c>
    </row>
    <row r="1518" spans="1:68">
      <c r="A1518" t="s">
        <v>4935</v>
      </c>
      <c r="B1518" t="s">
        <v>4936</v>
      </c>
      <c r="C1518" t="s">
        <v>4937</v>
      </c>
      <c r="D1518" t="s">
        <v>3795</v>
      </c>
      <c r="E1518" t="s">
        <v>197</v>
      </c>
      <c r="F1518" t="s">
        <v>3812</v>
      </c>
      <c r="G1518" t="s">
        <v>820</v>
      </c>
      <c r="H1518" t="s">
        <v>4938</v>
      </c>
      <c r="I1518">
        <v>9</v>
      </c>
      <c r="J1518" t="s">
        <v>5716</v>
      </c>
      <c r="K1518">
        <v>1</v>
      </c>
      <c r="L1518" t="s">
        <v>501</v>
      </c>
      <c r="M1518" t="s">
        <v>1786</v>
      </c>
      <c r="N1518" t="s">
        <v>1787</v>
      </c>
      <c r="O1518" t="s">
        <v>544</v>
      </c>
      <c r="P1518" t="s">
        <v>8</v>
      </c>
      <c r="Q1518" t="s">
        <v>4570</v>
      </c>
      <c r="R1518" t="s">
        <v>4940</v>
      </c>
      <c r="S1518" t="s">
        <v>195</v>
      </c>
      <c r="T1518" t="s">
        <v>4570</v>
      </c>
      <c r="U1518" t="s">
        <v>4570</v>
      </c>
      <c r="V1518" t="s">
        <v>4951</v>
      </c>
      <c r="W1518" t="s">
        <v>4496</v>
      </c>
      <c r="X1518" t="s">
        <v>6725</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4943</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6134</v>
      </c>
      <c r="BG1518" t="s">
        <v>4644</v>
      </c>
      <c r="BH1518" t="s">
        <v>4947</v>
      </c>
      <c r="BK1518" t="s">
        <v>4642</v>
      </c>
      <c r="BL1518" t="s">
        <v>6726</v>
      </c>
      <c r="BM1518" t="s">
        <v>6137</v>
      </c>
      <c r="BN1518" t="s">
        <v>76</v>
      </c>
      <c r="BO1518" t="s">
        <v>4950</v>
      </c>
      <c r="BP1518" s="440" t="str">
        <f t="shared" si="23"/>
        <v>WA.2378.EBA.994.001.GA.511151</v>
      </c>
    </row>
    <row r="1519" spans="1:68">
      <c r="A1519" t="s">
        <v>4935</v>
      </c>
      <c r="B1519" t="s">
        <v>4936</v>
      </c>
      <c r="C1519" t="s">
        <v>4937</v>
      </c>
      <c r="D1519" t="s">
        <v>3795</v>
      </c>
      <c r="E1519" t="s">
        <v>197</v>
      </c>
      <c r="F1519" t="s">
        <v>3812</v>
      </c>
      <c r="G1519" t="s">
        <v>820</v>
      </c>
      <c r="H1519" t="s">
        <v>4938</v>
      </c>
      <c r="I1519">
        <v>9</v>
      </c>
      <c r="J1519" t="s">
        <v>5716</v>
      </c>
      <c r="K1519">
        <v>1</v>
      </c>
      <c r="L1519" t="s">
        <v>501</v>
      </c>
      <c r="M1519" t="s">
        <v>1786</v>
      </c>
      <c r="N1519" t="s">
        <v>1787</v>
      </c>
      <c r="O1519" t="s">
        <v>544</v>
      </c>
      <c r="P1519" t="s">
        <v>8</v>
      </c>
      <c r="Q1519" t="s">
        <v>4570</v>
      </c>
      <c r="R1519" t="s">
        <v>4940</v>
      </c>
      <c r="S1519" t="s">
        <v>195</v>
      </c>
      <c r="T1519" t="s">
        <v>4570</v>
      </c>
      <c r="U1519" t="s">
        <v>4570</v>
      </c>
      <c r="V1519" t="s">
        <v>5001</v>
      </c>
      <c r="W1519" t="s">
        <v>4951</v>
      </c>
      <c r="X1519" t="s">
        <v>6727</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4943</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6134</v>
      </c>
      <c r="BG1519" t="s">
        <v>4644</v>
      </c>
      <c r="BH1519" t="s">
        <v>4947</v>
      </c>
      <c r="BK1519" t="s">
        <v>4642</v>
      </c>
      <c r="BL1519" t="s">
        <v>6728</v>
      </c>
      <c r="BM1519" t="s">
        <v>6137</v>
      </c>
      <c r="BN1519" t="s">
        <v>76</v>
      </c>
      <c r="BO1519" t="s">
        <v>4950</v>
      </c>
      <c r="BP1519" s="440" t="str">
        <f t="shared" si="23"/>
        <v>WA.2378.EBA.994.001.GA.511151</v>
      </c>
    </row>
    <row r="1520" spans="1:68">
      <c r="A1520" t="s">
        <v>5010</v>
      </c>
      <c r="B1520" t="s">
        <v>4936</v>
      </c>
      <c r="C1520" t="s">
        <v>4937</v>
      </c>
      <c r="D1520" t="s">
        <v>3795</v>
      </c>
      <c r="E1520" t="s">
        <v>197</v>
      </c>
      <c r="F1520" t="s">
        <v>3812</v>
      </c>
      <c r="G1520" t="s">
        <v>820</v>
      </c>
      <c r="H1520" t="s">
        <v>4938</v>
      </c>
      <c r="I1520">
        <v>9</v>
      </c>
      <c r="J1520" t="s">
        <v>5716</v>
      </c>
      <c r="K1520">
        <v>1</v>
      </c>
      <c r="L1520" t="s">
        <v>501</v>
      </c>
      <c r="M1520" t="s">
        <v>1786</v>
      </c>
      <c r="N1520" t="s">
        <v>1787</v>
      </c>
      <c r="O1520" t="s">
        <v>544</v>
      </c>
      <c r="P1520" t="s">
        <v>8</v>
      </c>
      <c r="Q1520" t="s">
        <v>4570</v>
      </c>
      <c r="R1520" t="s">
        <v>4940</v>
      </c>
      <c r="S1520" t="s">
        <v>195</v>
      </c>
      <c r="T1520" t="s">
        <v>4570</v>
      </c>
      <c r="U1520" t="s">
        <v>4570</v>
      </c>
      <c r="V1520" t="s">
        <v>4496</v>
      </c>
      <c r="W1520" t="s">
        <v>4570</v>
      </c>
      <c r="X1520" t="s">
        <v>6723</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5011</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6134</v>
      </c>
      <c r="BG1520" t="s">
        <v>4644</v>
      </c>
      <c r="BH1520" t="s">
        <v>4947</v>
      </c>
      <c r="BK1520" t="s">
        <v>4642</v>
      </c>
      <c r="BL1520" t="s">
        <v>6724</v>
      </c>
      <c r="BM1520" t="s">
        <v>6137</v>
      </c>
      <c r="BN1520" t="s">
        <v>76</v>
      </c>
      <c r="BO1520" t="s">
        <v>4950</v>
      </c>
      <c r="BP1520" s="440" t="str">
        <f t="shared" si="23"/>
        <v>WA.2378.EBA.994.001.GA.511151</v>
      </c>
    </row>
    <row r="1521" spans="1:68">
      <c r="A1521" t="s">
        <v>5010</v>
      </c>
      <c r="B1521" t="s">
        <v>4936</v>
      </c>
      <c r="C1521" t="s">
        <v>4937</v>
      </c>
      <c r="D1521" t="s">
        <v>3795</v>
      </c>
      <c r="E1521" t="s">
        <v>197</v>
      </c>
      <c r="F1521" t="s">
        <v>3812</v>
      </c>
      <c r="G1521" t="s">
        <v>820</v>
      </c>
      <c r="H1521" t="s">
        <v>4938</v>
      </c>
      <c r="I1521">
        <v>9</v>
      </c>
      <c r="J1521" t="s">
        <v>5716</v>
      </c>
      <c r="K1521">
        <v>1</v>
      </c>
      <c r="L1521" t="s">
        <v>501</v>
      </c>
      <c r="M1521" t="s">
        <v>1786</v>
      </c>
      <c r="N1521" t="s">
        <v>1787</v>
      </c>
      <c r="O1521" t="s">
        <v>544</v>
      </c>
      <c r="P1521" t="s">
        <v>8</v>
      </c>
      <c r="Q1521" t="s">
        <v>4570</v>
      </c>
      <c r="R1521" t="s">
        <v>4940</v>
      </c>
      <c r="S1521" t="s">
        <v>195</v>
      </c>
      <c r="T1521" t="s">
        <v>4570</v>
      </c>
      <c r="U1521" t="s">
        <v>4570</v>
      </c>
      <c r="V1521" t="s">
        <v>4951</v>
      </c>
      <c r="W1521" t="s">
        <v>4496</v>
      </c>
      <c r="X1521" t="s">
        <v>6725</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5011</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6134</v>
      </c>
      <c r="BG1521" t="s">
        <v>4644</v>
      </c>
      <c r="BH1521" t="s">
        <v>4947</v>
      </c>
      <c r="BK1521" t="s">
        <v>4642</v>
      </c>
      <c r="BL1521" t="s">
        <v>6726</v>
      </c>
      <c r="BM1521" t="s">
        <v>6137</v>
      </c>
      <c r="BN1521" t="s">
        <v>76</v>
      </c>
      <c r="BO1521" t="s">
        <v>4950</v>
      </c>
      <c r="BP1521" s="440" t="str">
        <f t="shared" si="23"/>
        <v>WA.2378.EBA.994.001.GA.511151</v>
      </c>
    </row>
    <row r="1522" spans="1:68">
      <c r="A1522" t="s">
        <v>5010</v>
      </c>
      <c r="B1522" t="s">
        <v>4936</v>
      </c>
      <c r="C1522" t="s">
        <v>4937</v>
      </c>
      <c r="D1522" t="s">
        <v>3795</v>
      </c>
      <c r="E1522" t="s">
        <v>197</v>
      </c>
      <c r="F1522" t="s">
        <v>3812</v>
      </c>
      <c r="G1522" t="s">
        <v>820</v>
      </c>
      <c r="H1522" t="s">
        <v>4938</v>
      </c>
      <c r="I1522">
        <v>9</v>
      </c>
      <c r="J1522" t="s">
        <v>5716</v>
      </c>
      <c r="K1522">
        <v>1</v>
      </c>
      <c r="L1522" t="s">
        <v>501</v>
      </c>
      <c r="M1522" t="s">
        <v>1786</v>
      </c>
      <c r="N1522" t="s">
        <v>1787</v>
      </c>
      <c r="O1522" t="s">
        <v>544</v>
      </c>
      <c r="P1522" t="s">
        <v>8</v>
      </c>
      <c r="Q1522" t="s">
        <v>4570</v>
      </c>
      <c r="R1522" t="s">
        <v>4940</v>
      </c>
      <c r="S1522" t="s">
        <v>195</v>
      </c>
      <c r="T1522" t="s">
        <v>4570</v>
      </c>
      <c r="U1522" t="s">
        <v>4570</v>
      </c>
      <c r="V1522" t="s">
        <v>5001</v>
      </c>
      <c r="W1522" t="s">
        <v>4951</v>
      </c>
      <c r="X1522" t="s">
        <v>6727</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5011</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6134</v>
      </c>
      <c r="BG1522" t="s">
        <v>4644</v>
      </c>
      <c r="BH1522" t="s">
        <v>4947</v>
      </c>
      <c r="BK1522" t="s">
        <v>4642</v>
      </c>
      <c r="BL1522" t="s">
        <v>6728</v>
      </c>
      <c r="BM1522" t="s">
        <v>6137</v>
      </c>
      <c r="BN1522" t="s">
        <v>76</v>
      </c>
      <c r="BO1522" t="s">
        <v>4950</v>
      </c>
      <c r="BP1522" s="440" t="str">
        <f t="shared" si="23"/>
        <v>WA.2378.EBA.994.001.GA.511151</v>
      </c>
    </row>
    <row r="1523" spans="1:68">
      <c r="A1523" t="s">
        <v>4935</v>
      </c>
      <c r="B1523" t="s">
        <v>4936</v>
      </c>
      <c r="C1523" t="s">
        <v>4937</v>
      </c>
      <c r="D1523" t="s">
        <v>3795</v>
      </c>
      <c r="E1523" t="s">
        <v>197</v>
      </c>
      <c r="F1523" t="s">
        <v>3812</v>
      </c>
      <c r="G1523" t="s">
        <v>820</v>
      </c>
      <c r="H1523" t="s">
        <v>4938</v>
      </c>
      <c r="I1523">
        <v>9</v>
      </c>
      <c r="J1523" t="s">
        <v>5716</v>
      </c>
      <c r="K1523">
        <v>1</v>
      </c>
      <c r="L1523" t="s">
        <v>501</v>
      </c>
      <c r="M1523" t="s">
        <v>1786</v>
      </c>
      <c r="N1523" t="s">
        <v>1787</v>
      </c>
      <c r="O1523" t="s">
        <v>545</v>
      </c>
      <c r="P1523" t="s">
        <v>8</v>
      </c>
      <c r="Q1523" t="s">
        <v>4570</v>
      </c>
      <c r="R1523" t="s">
        <v>4940</v>
      </c>
      <c r="S1523" t="s">
        <v>195</v>
      </c>
      <c r="T1523" t="s">
        <v>4570</v>
      </c>
      <c r="U1523" t="s">
        <v>4570</v>
      </c>
      <c r="V1523" t="s">
        <v>4496</v>
      </c>
      <c r="W1523" t="s">
        <v>4570</v>
      </c>
      <c r="X1523" t="s">
        <v>6729</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4943</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6134</v>
      </c>
      <c r="BG1523" t="s">
        <v>4644</v>
      </c>
      <c r="BH1523" t="s">
        <v>4947</v>
      </c>
      <c r="BK1523" t="s">
        <v>4643</v>
      </c>
      <c r="BL1523" t="s">
        <v>6143</v>
      </c>
      <c r="BM1523" t="s">
        <v>6137</v>
      </c>
      <c r="BN1523" t="s">
        <v>76</v>
      </c>
      <c r="BO1523" t="s">
        <v>4950</v>
      </c>
      <c r="BP1523" s="440" t="str">
        <f t="shared" si="23"/>
        <v>WA.2378.EBA.994.001.GA.512411</v>
      </c>
    </row>
    <row r="1524" spans="1:68">
      <c r="A1524" t="s">
        <v>5010</v>
      </c>
      <c r="B1524" t="s">
        <v>4936</v>
      </c>
      <c r="C1524" t="s">
        <v>4937</v>
      </c>
      <c r="D1524" t="s">
        <v>3795</v>
      </c>
      <c r="E1524" t="s">
        <v>197</v>
      </c>
      <c r="F1524" t="s">
        <v>3812</v>
      </c>
      <c r="G1524" t="s">
        <v>820</v>
      </c>
      <c r="H1524" t="s">
        <v>4938</v>
      </c>
      <c r="I1524">
        <v>9</v>
      </c>
      <c r="J1524" t="s">
        <v>5716</v>
      </c>
      <c r="K1524">
        <v>1</v>
      </c>
      <c r="L1524" t="s">
        <v>501</v>
      </c>
      <c r="M1524" t="s">
        <v>1786</v>
      </c>
      <c r="N1524" t="s">
        <v>1787</v>
      </c>
      <c r="O1524" t="s">
        <v>545</v>
      </c>
      <c r="P1524" t="s">
        <v>8</v>
      </c>
      <c r="Q1524" t="s">
        <v>4570</v>
      </c>
      <c r="R1524" t="s">
        <v>4940</v>
      </c>
      <c r="S1524" t="s">
        <v>195</v>
      </c>
      <c r="T1524" t="s">
        <v>4570</v>
      </c>
      <c r="U1524" t="s">
        <v>4570</v>
      </c>
      <c r="V1524" t="s">
        <v>4496</v>
      </c>
      <c r="W1524" t="s">
        <v>4570</v>
      </c>
      <c r="X1524" t="s">
        <v>6729</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5011</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6134</v>
      </c>
      <c r="BG1524" t="s">
        <v>4644</v>
      </c>
      <c r="BH1524" t="s">
        <v>4947</v>
      </c>
      <c r="BK1524" t="s">
        <v>4643</v>
      </c>
      <c r="BL1524" t="s">
        <v>6143</v>
      </c>
      <c r="BM1524" t="s">
        <v>6137</v>
      </c>
      <c r="BN1524" t="s">
        <v>76</v>
      </c>
      <c r="BO1524" t="s">
        <v>4950</v>
      </c>
      <c r="BP1524" s="440" t="str">
        <f t="shared" si="23"/>
        <v>WA.2378.EBA.994.001.GA.512411</v>
      </c>
    </row>
    <row r="1525" spans="1:68">
      <c r="A1525" t="s">
        <v>4935</v>
      </c>
      <c r="B1525" t="s">
        <v>4936</v>
      </c>
      <c r="C1525" t="s">
        <v>4937</v>
      </c>
      <c r="D1525" t="s">
        <v>3795</v>
      </c>
      <c r="E1525" t="s">
        <v>197</v>
      </c>
      <c r="F1525" t="s">
        <v>3812</v>
      </c>
      <c r="G1525" t="s">
        <v>820</v>
      </c>
      <c r="H1525" t="s">
        <v>4938</v>
      </c>
      <c r="I1525">
        <v>9</v>
      </c>
      <c r="J1525" t="s">
        <v>5716</v>
      </c>
      <c r="K1525">
        <v>1</v>
      </c>
      <c r="L1525" t="s">
        <v>546</v>
      </c>
      <c r="M1525" t="s">
        <v>1786</v>
      </c>
      <c r="N1525" t="s">
        <v>2150</v>
      </c>
      <c r="O1525" t="s">
        <v>548</v>
      </c>
      <c r="P1525" t="s">
        <v>8</v>
      </c>
      <c r="Q1525" t="s">
        <v>4570</v>
      </c>
      <c r="R1525" t="s">
        <v>4940</v>
      </c>
      <c r="S1525" t="s">
        <v>195</v>
      </c>
      <c r="T1525" t="s">
        <v>4570</v>
      </c>
      <c r="U1525" t="s">
        <v>4570</v>
      </c>
      <c r="V1525" t="s">
        <v>4496</v>
      </c>
      <c r="W1525" t="s">
        <v>4570</v>
      </c>
      <c r="X1525" t="s">
        <v>6730</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4943</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6731</v>
      </c>
      <c r="BM1525" t="s">
        <v>4949</v>
      </c>
      <c r="BN1525" t="s">
        <v>6153</v>
      </c>
      <c r="BO1525" t="s">
        <v>4950</v>
      </c>
      <c r="BP1525" s="440" t="str">
        <f t="shared" si="23"/>
        <v>WA.2378.EBA.994.002.GA.521111</v>
      </c>
    </row>
    <row r="1526" spans="1:68">
      <c r="A1526" t="s">
        <v>4935</v>
      </c>
      <c r="B1526" t="s">
        <v>4936</v>
      </c>
      <c r="C1526" t="s">
        <v>4937</v>
      </c>
      <c r="D1526" t="s">
        <v>3795</v>
      </c>
      <c r="E1526" t="s">
        <v>197</v>
      </c>
      <c r="F1526" t="s">
        <v>3812</v>
      </c>
      <c r="G1526" t="s">
        <v>820</v>
      </c>
      <c r="H1526" t="s">
        <v>4938</v>
      </c>
      <c r="I1526">
        <v>9</v>
      </c>
      <c r="J1526" t="s">
        <v>5716</v>
      </c>
      <c r="K1526">
        <v>1</v>
      </c>
      <c r="L1526" t="s">
        <v>546</v>
      </c>
      <c r="M1526" t="s">
        <v>1786</v>
      </c>
      <c r="N1526" t="s">
        <v>2150</v>
      </c>
      <c r="O1526" t="s">
        <v>548</v>
      </c>
      <c r="P1526" t="s">
        <v>8</v>
      </c>
      <c r="Q1526" t="s">
        <v>4570</v>
      </c>
      <c r="R1526" t="s">
        <v>4940</v>
      </c>
      <c r="S1526" t="s">
        <v>195</v>
      </c>
      <c r="T1526" t="s">
        <v>4570</v>
      </c>
      <c r="U1526" t="s">
        <v>4570</v>
      </c>
      <c r="V1526" t="s">
        <v>4951</v>
      </c>
      <c r="W1526" t="s">
        <v>4496</v>
      </c>
      <c r="X1526" t="s">
        <v>6732</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4943</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6733</v>
      </c>
      <c r="BM1526" t="s">
        <v>4949</v>
      </c>
      <c r="BN1526" t="s">
        <v>6153</v>
      </c>
      <c r="BO1526" t="s">
        <v>4950</v>
      </c>
      <c r="BP1526" s="440" t="str">
        <f t="shared" si="23"/>
        <v>WA.2378.EBA.994.002.GA.521111</v>
      </c>
    </row>
    <row r="1527" spans="1:68">
      <c r="A1527" t="s">
        <v>4935</v>
      </c>
      <c r="B1527" t="s">
        <v>4936</v>
      </c>
      <c r="C1527" t="s">
        <v>4937</v>
      </c>
      <c r="D1527" t="s">
        <v>3795</v>
      </c>
      <c r="E1527" t="s">
        <v>197</v>
      </c>
      <c r="F1527" t="s">
        <v>3812</v>
      </c>
      <c r="G1527" t="s">
        <v>820</v>
      </c>
      <c r="H1527" t="s">
        <v>4938</v>
      </c>
      <c r="I1527">
        <v>9</v>
      </c>
      <c r="J1527" t="s">
        <v>5716</v>
      </c>
      <c r="K1527">
        <v>1</v>
      </c>
      <c r="L1527" t="s">
        <v>546</v>
      </c>
      <c r="M1527" t="s">
        <v>1786</v>
      </c>
      <c r="N1527" t="s">
        <v>2150</v>
      </c>
      <c r="O1527" t="s">
        <v>548</v>
      </c>
      <c r="P1527" t="s">
        <v>8</v>
      </c>
      <c r="Q1527" t="s">
        <v>4570</v>
      </c>
      <c r="R1527" t="s">
        <v>4940</v>
      </c>
      <c r="S1527" t="s">
        <v>195</v>
      </c>
      <c r="T1527" t="s">
        <v>4570</v>
      </c>
      <c r="U1527" t="s">
        <v>4570</v>
      </c>
      <c r="V1527" t="s">
        <v>5001</v>
      </c>
      <c r="W1527" t="s">
        <v>4951</v>
      </c>
      <c r="X1527" t="s">
        <v>6734</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4943</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6735</v>
      </c>
      <c r="BM1527" t="s">
        <v>4949</v>
      </c>
      <c r="BN1527" t="s">
        <v>6153</v>
      </c>
      <c r="BO1527" t="s">
        <v>4950</v>
      </c>
      <c r="BP1527" s="440" t="str">
        <f t="shared" si="23"/>
        <v>WA.2378.EBA.994.002.GA.521111</v>
      </c>
    </row>
    <row r="1528" spans="1:68">
      <c r="A1528" t="s">
        <v>4935</v>
      </c>
      <c r="B1528" t="s">
        <v>4936</v>
      </c>
      <c r="C1528" t="s">
        <v>4937</v>
      </c>
      <c r="D1528" t="s">
        <v>3795</v>
      </c>
      <c r="E1528" t="s">
        <v>197</v>
      </c>
      <c r="F1528" t="s">
        <v>3812</v>
      </c>
      <c r="G1528" t="s">
        <v>820</v>
      </c>
      <c r="H1528" t="s">
        <v>4938</v>
      </c>
      <c r="I1528">
        <v>9</v>
      </c>
      <c r="J1528" t="s">
        <v>5716</v>
      </c>
      <c r="K1528">
        <v>1</v>
      </c>
      <c r="L1528" t="s">
        <v>546</v>
      </c>
      <c r="M1528" t="s">
        <v>1786</v>
      </c>
      <c r="N1528" t="s">
        <v>2150</v>
      </c>
      <c r="O1528" t="s">
        <v>548</v>
      </c>
      <c r="P1528" t="s">
        <v>8</v>
      </c>
      <c r="Q1528" t="s">
        <v>4570</v>
      </c>
      <c r="R1528" t="s">
        <v>4940</v>
      </c>
      <c r="S1528" t="s">
        <v>195</v>
      </c>
      <c r="T1528" t="s">
        <v>4570</v>
      </c>
      <c r="U1528" t="s">
        <v>4570</v>
      </c>
      <c r="V1528" t="s">
        <v>5092</v>
      </c>
      <c r="W1528" t="s">
        <v>5001</v>
      </c>
      <c r="X1528" t="s">
        <v>6736</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4943</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6737</v>
      </c>
      <c r="BM1528" t="s">
        <v>4949</v>
      </c>
      <c r="BN1528" t="s">
        <v>6153</v>
      </c>
      <c r="BO1528" t="s">
        <v>4950</v>
      </c>
      <c r="BP1528" s="440" t="str">
        <f t="shared" si="23"/>
        <v>WA.2378.EBA.994.002.GA.521111</v>
      </c>
    </row>
    <row r="1529" spans="1:68">
      <c r="A1529" t="s">
        <v>4935</v>
      </c>
      <c r="B1529" t="s">
        <v>4936</v>
      </c>
      <c r="C1529" t="s">
        <v>4937</v>
      </c>
      <c r="D1529" t="s">
        <v>3795</v>
      </c>
      <c r="E1529" t="s">
        <v>197</v>
      </c>
      <c r="F1529" t="s">
        <v>3812</v>
      </c>
      <c r="G1529" t="s">
        <v>820</v>
      </c>
      <c r="H1529" t="s">
        <v>4938</v>
      </c>
      <c r="I1529">
        <v>9</v>
      </c>
      <c r="J1529" t="s">
        <v>5716</v>
      </c>
      <c r="K1529">
        <v>1</v>
      </c>
      <c r="L1529" t="s">
        <v>546</v>
      </c>
      <c r="M1529" t="s">
        <v>1786</v>
      </c>
      <c r="N1529" t="s">
        <v>2150</v>
      </c>
      <c r="O1529" t="s">
        <v>548</v>
      </c>
      <c r="P1529" t="s">
        <v>8</v>
      </c>
      <c r="Q1529" t="s">
        <v>4570</v>
      </c>
      <c r="R1529" t="s">
        <v>4940</v>
      </c>
      <c r="S1529" t="s">
        <v>195</v>
      </c>
      <c r="T1529" t="s">
        <v>4570</v>
      </c>
      <c r="U1529" t="s">
        <v>4570</v>
      </c>
      <c r="V1529" t="s">
        <v>5096</v>
      </c>
      <c r="W1529" t="s">
        <v>5092</v>
      </c>
      <c r="X1529" t="s">
        <v>6738</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4943</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6739</v>
      </c>
      <c r="BM1529" t="s">
        <v>4949</v>
      </c>
      <c r="BN1529" t="s">
        <v>6153</v>
      </c>
      <c r="BO1529" t="s">
        <v>4950</v>
      </c>
      <c r="BP1529" s="440" t="str">
        <f t="shared" si="23"/>
        <v>WA.2378.EBA.994.002.GA.521111</v>
      </c>
    </row>
    <row r="1530" spans="1:68">
      <c r="A1530" t="s">
        <v>4935</v>
      </c>
      <c r="B1530" t="s">
        <v>4936</v>
      </c>
      <c r="C1530" t="s">
        <v>4937</v>
      </c>
      <c r="D1530" t="s">
        <v>3795</v>
      </c>
      <c r="E1530" t="s">
        <v>197</v>
      </c>
      <c r="F1530" t="s">
        <v>3812</v>
      </c>
      <c r="G1530" t="s">
        <v>820</v>
      </c>
      <c r="H1530" t="s">
        <v>4938</v>
      </c>
      <c r="I1530">
        <v>9</v>
      </c>
      <c r="J1530" t="s">
        <v>5716</v>
      </c>
      <c r="K1530">
        <v>1</v>
      </c>
      <c r="L1530" t="s">
        <v>546</v>
      </c>
      <c r="M1530" t="s">
        <v>1786</v>
      </c>
      <c r="N1530" t="s">
        <v>2150</v>
      </c>
      <c r="O1530" t="s">
        <v>548</v>
      </c>
      <c r="P1530" t="s">
        <v>8</v>
      </c>
      <c r="Q1530" t="s">
        <v>4570</v>
      </c>
      <c r="R1530" t="s">
        <v>4940</v>
      </c>
      <c r="S1530" t="s">
        <v>195</v>
      </c>
      <c r="T1530" t="s">
        <v>4570</v>
      </c>
      <c r="U1530" t="s">
        <v>4570</v>
      </c>
      <c r="V1530" t="s">
        <v>5265</v>
      </c>
      <c r="W1530" t="s">
        <v>5096</v>
      </c>
      <c r="X1530" t="s">
        <v>6740</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4943</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6741</v>
      </c>
      <c r="BM1530" t="s">
        <v>4949</v>
      </c>
      <c r="BN1530" t="s">
        <v>6153</v>
      </c>
      <c r="BO1530" t="s">
        <v>4950</v>
      </c>
      <c r="BP1530" s="440" t="str">
        <f t="shared" si="23"/>
        <v>WA.2378.EBA.994.002.GA.521111</v>
      </c>
    </row>
    <row r="1531" spans="1:68">
      <c r="A1531" t="s">
        <v>4935</v>
      </c>
      <c r="B1531" t="s">
        <v>4936</v>
      </c>
      <c r="C1531" t="s">
        <v>4937</v>
      </c>
      <c r="D1531" t="s">
        <v>3795</v>
      </c>
      <c r="E1531" t="s">
        <v>197</v>
      </c>
      <c r="F1531" t="s">
        <v>3812</v>
      </c>
      <c r="G1531" t="s">
        <v>820</v>
      </c>
      <c r="H1531" t="s">
        <v>4938</v>
      </c>
      <c r="I1531">
        <v>9</v>
      </c>
      <c r="J1531" t="s">
        <v>5716</v>
      </c>
      <c r="K1531">
        <v>1</v>
      </c>
      <c r="L1531" t="s">
        <v>546</v>
      </c>
      <c r="M1531" t="s">
        <v>1786</v>
      </c>
      <c r="N1531" t="s">
        <v>2150</v>
      </c>
      <c r="O1531" t="s">
        <v>548</v>
      </c>
      <c r="P1531" t="s">
        <v>8</v>
      </c>
      <c r="Q1531" t="s">
        <v>4570</v>
      </c>
      <c r="R1531" t="s">
        <v>4940</v>
      </c>
      <c r="S1531" t="s">
        <v>195</v>
      </c>
      <c r="T1531" t="s">
        <v>4570</v>
      </c>
      <c r="U1531" t="s">
        <v>4570</v>
      </c>
      <c r="V1531" t="s">
        <v>5269</v>
      </c>
      <c r="W1531" t="s">
        <v>5265</v>
      </c>
      <c r="X1531" t="s">
        <v>6742</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4943</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6743</v>
      </c>
      <c r="BM1531" t="s">
        <v>4949</v>
      </c>
      <c r="BN1531" t="s">
        <v>6153</v>
      </c>
      <c r="BO1531" t="s">
        <v>4950</v>
      </c>
      <c r="BP1531" s="440" t="str">
        <f t="shared" si="23"/>
        <v>WA.2378.EBA.994.002.GA.521111</v>
      </c>
    </row>
    <row r="1532" spans="1:68">
      <c r="A1532" t="s">
        <v>4935</v>
      </c>
      <c r="B1532" t="s">
        <v>4936</v>
      </c>
      <c r="C1532" t="s">
        <v>4937</v>
      </c>
      <c r="D1532" t="s">
        <v>3795</v>
      </c>
      <c r="E1532" t="s">
        <v>197</v>
      </c>
      <c r="F1532" t="s">
        <v>3812</v>
      </c>
      <c r="G1532" t="s">
        <v>820</v>
      </c>
      <c r="H1532" t="s">
        <v>4938</v>
      </c>
      <c r="I1532">
        <v>9</v>
      </c>
      <c r="J1532" t="s">
        <v>5716</v>
      </c>
      <c r="K1532">
        <v>1</v>
      </c>
      <c r="L1532" t="s">
        <v>546</v>
      </c>
      <c r="M1532" t="s">
        <v>1786</v>
      </c>
      <c r="N1532" t="s">
        <v>2150</v>
      </c>
      <c r="O1532" t="s">
        <v>548</v>
      </c>
      <c r="P1532" t="s">
        <v>8</v>
      </c>
      <c r="Q1532" t="s">
        <v>4570</v>
      </c>
      <c r="R1532" t="s">
        <v>4940</v>
      </c>
      <c r="S1532" t="s">
        <v>195</v>
      </c>
      <c r="T1532" t="s">
        <v>4570</v>
      </c>
      <c r="U1532" t="s">
        <v>4570</v>
      </c>
      <c r="V1532" t="s">
        <v>5413</v>
      </c>
      <c r="W1532" t="s">
        <v>5269</v>
      </c>
      <c r="X1532" t="s">
        <v>6744</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4943</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6745</v>
      </c>
      <c r="BM1532" t="s">
        <v>4949</v>
      </c>
      <c r="BN1532" t="s">
        <v>6153</v>
      </c>
      <c r="BO1532" t="s">
        <v>4950</v>
      </c>
      <c r="BP1532" s="440" t="str">
        <f t="shared" si="23"/>
        <v>WA.2378.EBA.994.002.GA.521111</v>
      </c>
    </row>
    <row r="1533" spans="1:68">
      <c r="A1533" t="s">
        <v>4935</v>
      </c>
      <c r="B1533" t="s">
        <v>4936</v>
      </c>
      <c r="C1533" t="s">
        <v>4937</v>
      </c>
      <c r="D1533" t="s">
        <v>3795</v>
      </c>
      <c r="E1533" t="s">
        <v>197</v>
      </c>
      <c r="F1533" t="s">
        <v>3812</v>
      </c>
      <c r="G1533" t="s">
        <v>820</v>
      </c>
      <c r="H1533" t="s">
        <v>4938</v>
      </c>
      <c r="I1533">
        <v>9</v>
      </c>
      <c r="J1533" t="s">
        <v>5716</v>
      </c>
      <c r="K1533">
        <v>1</v>
      </c>
      <c r="L1533" t="s">
        <v>546</v>
      </c>
      <c r="M1533" t="s">
        <v>1786</v>
      </c>
      <c r="N1533" t="s">
        <v>2150</v>
      </c>
      <c r="O1533" t="s">
        <v>548</v>
      </c>
      <c r="P1533" t="s">
        <v>8</v>
      </c>
      <c r="Q1533" t="s">
        <v>4570</v>
      </c>
      <c r="R1533" t="s">
        <v>4940</v>
      </c>
      <c r="S1533" t="s">
        <v>195</v>
      </c>
      <c r="T1533" t="s">
        <v>4570</v>
      </c>
      <c r="U1533" t="s">
        <v>4570</v>
      </c>
      <c r="V1533" t="s">
        <v>5417</v>
      </c>
      <c r="W1533" t="s">
        <v>5413</v>
      </c>
      <c r="X1533" t="s">
        <v>6746</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4943</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6747</v>
      </c>
      <c r="BM1533" t="s">
        <v>4949</v>
      </c>
      <c r="BN1533" t="s">
        <v>6153</v>
      </c>
      <c r="BO1533" t="s">
        <v>4950</v>
      </c>
      <c r="BP1533" s="440" t="str">
        <f t="shared" si="23"/>
        <v>WA.2378.EBA.994.002.GA.521111</v>
      </c>
    </row>
    <row r="1534" spans="1:68">
      <c r="A1534" t="s">
        <v>4935</v>
      </c>
      <c r="B1534" t="s">
        <v>4936</v>
      </c>
      <c r="C1534" t="s">
        <v>4937</v>
      </c>
      <c r="D1534" t="s">
        <v>3795</v>
      </c>
      <c r="E1534" t="s">
        <v>197</v>
      </c>
      <c r="F1534" t="s">
        <v>3812</v>
      </c>
      <c r="G1534" t="s">
        <v>820</v>
      </c>
      <c r="H1534" t="s">
        <v>4938</v>
      </c>
      <c r="I1534">
        <v>9</v>
      </c>
      <c r="J1534" t="s">
        <v>5716</v>
      </c>
      <c r="K1534">
        <v>1</v>
      </c>
      <c r="L1534" t="s">
        <v>546</v>
      </c>
      <c r="M1534" t="s">
        <v>2218</v>
      </c>
      <c r="N1534" t="s">
        <v>2219</v>
      </c>
      <c r="O1534" t="s">
        <v>548</v>
      </c>
      <c r="P1534" t="s">
        <v>8</v>
      </c>
      <c r="Q1534" t="s">
        <v>4570</v>
      </c>
      <c r="R1534" t="s">
        <v>4940</v>
      </c>
      <c r="S1534" t="s">
        <v>195</v>
      </c>
      <c r="T1534" t="s">
        <v>4570</v>
      </c>
      <c r="U1534" t="s">
        <v>4570</v>
      </c>
      <c r="V1534" t="s">
        <v>4496</v>
      </c>
      <c r="W1534" t="s">
        <v>4570</v>
      </c>
      <c r="X1534" t="s">
        <v>6748</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4943</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6749</v>
      </c>
      <c r="BM1534" t="s">
        <v>4949</v>
      </c>
      <c r="BN1534" t="s">
        <v>6153</v>
      </c>
      <c r="BO1534" t="s">
        <v>4950</v>
      </c>
      <c r="BP1534" s="440" t="str">
        <f t="shared" si="23"/>
        <v>WA.2378.EBA.994.002.GD.521111</v>
      </c>
    </row>
    <row r="1535" spans="1:68">
      <c r="A1535" t="s">
        <v>4935</v>
      </c>
      <c r="B1535" t="s">
        <v>4936</v>
      </c>
      <c r="C1535" t="s">
        <v>4937</v>
      </c>
      <c r="D1535" t="s">
        <v>3795</v>
      </c>
      <c r="E1535" t="s">
        <v>197</v>
      </c>
      <c r="F1535" t="s">
        <v>3812</v>
      </c>
      <c r="G1535" t="s">
        <v>820</v>
      </c>
      <c r="H1535" t="s">
        <v>4938</v>
      </c>
      <c r="I1535">
        <v>9</v>
      </c>
      <c r="J1535" t="s">
        <v>5716</v>
      </c>
      <c r="K1535">
        <v>1</v>
      </c>
      <c r="L1535" t="s">
        <v>546</v>
      </c>
      <c r="M1535" t="s">
        <v>2218</v>
      </c>
      <c r="N1535" t="s">
        <v>2219</v>
      </c>
      <c r="O1535" t="s">
        <v>548</v>
      </c>
      <c r="P1535" t="s">
        <v>8</v>
      </c>
      <c r="Q1535" t="s">
        <v>4570</v>
      </c>
      <c r="R1535" t="s">
        <v>4940</v>
      </c>
      <c r="S1535" t="s">
        <v>195</v>
      </c>
      <c r="T1535" t="s">
        <v>4570</v>
      </c>
      <c r="U1535" t="s">
        <v>4570</v>
      </c>
      <c r="V1535" t="s">
        <v>4951</v>
      </c>
      <c r="W1535" t="s">
        <v>4496</v>
      </c>
      <c r="X1535" t="s">
        <v>6750</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4943</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6751</v>
      </c>
      <c r="BM1535" t="s">
        <v>4949</v>
      </c>
      <c r="BN1535" t="s">
        <v>6153</v>
      </c>
      <c r="BO1535" t="s">
        <v>4950</v>
      </c>
      <c r="BP1535" s="440" t="str">
        <f t="shared" si="23"/>
        <v>WA.2378.EBA.994.002.GD.521111</v>
      </c>
    </row>
    <row r="1536" spans="1:68">
      <c r="A1536" t="s">
        <v>5010</v>
      </c>
      <c r="B1536" t="s">
        <v>4936</v>
      </c>
      <c r="C1536" t="s">
        <v>4937</v>
      </c>
      <c r="D1536" t="s">
        <v>3795</v>
      </c>
      <c r="E1536" t="s">
        <v>197</v>
      </c>
      <c r="F1536" t="s">
        <v>3812</v>
      </c>
      <c r="G1536" t="s">
        <v>820</v>
      </c>
      <c r="H1536" t="s">
        <v>4938</v>
      </c>
      <c r="I1536">
        <v>9</v>
      </c>
      <c r="J1536" t="s">
        <v>5716</v>
      </c>
      <c r="K1536">
        <v>1</v>
      </c>
      <c r="L1536" t="s">
        <v>546</v>
      </c>
      <c r="M1536" t="s">
        <v>1786</v>
      </c>
      <c r="N1536" t="s">
        <v>2150</v>
      </c>
      <c r="O1536" t="s">
        <v>548</v>
      </c>
      <c r="P1536" t="s">
        <v>8</v>
      </c>
      <c r="Q1536" t="s">
        <v>4570</v>
      </c>
      <c r="R1536" t="s">
        <v>4940</v>
      </c>
      <c r="S1536" t="s">
        <v>195</v>
      </c>
      <c r="T1536" t="s">
        <v>4570</v>
      </c>
      <c r="U1536" t="s">
        <v>4570</v>
      </c>
      <c r="V1536" t="s">
        <v>4496</v>
      </c>
      <c r="W1536" t="s">
        <v>4570</v>
      </c>
      <c r="X1536" t="s">
        <v>6730</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5011</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6731</v>
      </c>
      <c r="BM1536" t="s">
        <v>4949</v>
      </c>
      <c r="BN1536" t="s">
        <v>6153</v>
      </c>
      <c r="BO1536" t="s">
        <v>4950</v>
      </c>
      <c r="BP1536" s="440" t="str">
        <f t="shared" si="23"/>
        <v>WA.2378.EBA.994.002.GA.521111</v>
      </c>
    </row>
    <row r="1537" spans="1:68">
      <c r="A1537" t="s">
        <v>5010</v>
      </c>
      <c r="B1537" t="s">
        <v>4936</v>
      </c>
      <c r="C1537" t="s">
        <v>4937</v>
      </c>
      <c r="D1537" t="s">
        <v>3795</v>
      </c>
      <c r="E1537" t="s">
        <v>197</v>
      </c>
      <c r="F1537" t="s">
        <v>3812</v>
      </c>
      <c r="G1537" t="s">
        <v>820</v>
      </c>
      <c r="H1537" t="s">
        <v>4938</v>
      </c>
      <c r="I1537">
        <v>9</v>
      </c>
      <c r="J1537" t="s">
        <v>5716</v>
      </c>
      <c r="K1537">
        <v>1</v>
      </c>
      <c r="L1537" t="s">
        <v>546</v>
      </c>
      <c r="M1537" t="s">
        <v>1786</v>
      </c>
      <c r="N1537" t="s">
        <v>2150</v>
      </c>
      <c r="O1537" t="s">
        <v>548</v>
      </c>
      <c r="P1537" t="s">
        <v>8</v>
      </c>
      <c r="Q1537" t="s">
        <v>4570</v>
      </c>
      <c r="R1537" t="s">
        <v>4940</v>
      </c>
      <c r="S1537" t="s">
        <v>195</v>
      </c>
      <c r="T1537" t="s">
        <v>4570</v>
      </c>
      <c r="U1537" t="s">
        <v>4570</v>
      </c>
      <c r="V1537" t="s">
        <v>4951</v>
      </c>
      <c r="W1537" t="s">
        <v>4496</v>
      </c>
      <c r="X1537" t="s">
        <v>6732</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5011</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6733</v>
      </c>
      <c r="BM1537" t="s">
        <v>4949</v>
      </c>
      <c r="BN1537" t="s">
        <v>6153</v>
      </c>
      <c r="BO1537" t="s">
        <v>4950</v>
      </c>
      <c r="BP1537" s="440" t="str">
        <f t="shared" si="23"/>
        <v>WA.2378.EBA.994.002.GA.521111</v>
      </c>
    </row>
    <row r="1538" spans="1:68">
      <c r="A1538" t="s">
        <v>5010</v>
      </c>
      <c r="B1538" t="s">
        <v>4936</v>
      </c>
      <c r="C1538" t="s">
        <v>4937</v>
      </c>
      <c r="D1538" t="s">
        <v>3795</v>
      </c>
      <c r="E1538" t="s">
        <v>197</v>
      </c>
      <c r="F1538" t="s">
        <v>3812</v>
      </c>
      <c r="G1538" t="s">
        <v>820</v>
      </c>
      <c r="H1538" t="s">
        <v>4938</v>
      </c>
      <c r="I1538">
        <v>9</v>
      </c>
      <c r="J1538" t="s">
        <v>5716</v>
      </c>
      <c r="K1538">
        <v>1</v>
      </c>
      <c r="L1538" t="s">
        <v>546</v>
      </c>
      <c r="M1538" t="s">
        <v>1786</v>
      </c>
      <c r="N1538" t="s">
        <v>2150</v>
      </c>
      <c r="O1538" t="s">
        <v>548</v>
      </c>
      <c r="P1538" t="s">
        <v>8</v>
      </c>
      <c r="Q1538" t="s">
        <v>4570</v>
      </c>
      <c r="R1538" t="s">
        <v>4940</v>
      </c>
      <c r="S1538" t="s">
        <v>195</v>
      </c>
      <c r="T1538" t="s">
        <v>4570</v>
      </c>
      <c r="U1538" t="s">
        <v>4570</v>
      </c>
      <c r="V1538" t="s">
        <v>5001</v>
      </c>
      <c r="W1538" t="s">
        <v>4951</v>
      </c>
      <c r="X1538" t="s">
        <v>6734</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5011</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6735</v>
      </c>
      <c r="BM1538" t="s">
        <v>4949</v>
      </c>
      <c r="BN1538" t="s">
        <v>6153</v>
      </c>
      <c r="BO1538" t="s">
        <v>4950</v>
      </c>
      <c r="BP1538" s="440" t="str">
        <f t="shared" ref="BP1538:BP1601" si="24">_xlfn.TEXTJOIN(".",TRUE,D1538,E1538,F1538,J1538,L1538,M1538,O1538)</f>
        <v>WA.2378.EBA.994.002.GA.521111</v>
      </c>
    </row>
    <row r="1539" spans="1:68">
      <c r="A1539" t="s">
        <v>5010</v>
      </c>
      <c r="B1539" t="s">
        <v>4936</v>
      </c>
      <c r="C1539" t="s">
        <v>4937</v>
      </c>
      <c r="D1539" t="s">
        <v>3795</v>
      </c>
      <c r="E1539" t="s">
        <v>197</v>
      </c>
      <c r="F1539" t="s">
        <v>3812</v>
      </c>
      <c r="G1539" t="s">
        <v>820</v>
      </c>
      <c r="H1539" t="s">
        <v>4938</v>
      </c>
      <c r="I1539">
        <v>9</v>
      </c>
      <c r="J1539" t="s">
        <v>5716</v>
      </c>
      <c r="K1539">
        <v>1</v>
      </c>
      <c r="L1539" t="s">
        <v>546</v>
      </c>
      <c r="M1539" t="s">
        <v>1786</v>
      </c>
      <c r="N1539" t="s">
        <v>2150</v>
      </c>
      <c r="O1539" t="s">
        <v>548</v>
      </c>
      <c r="P1539" t="s">
        <v>8</v>
      </c>
      <c r="Q1539" t="s">
        <v>4570</v>
      </c>
      <c r="R1539" t="s">
        <v>4940</v>
      </c>
      <c r="S1539" t="s">
        <v>195</v>
      </c>
      <c r="T1539" t="s">
        <v>4570</v>
      </c>
      <c r="U1539" t="s">
        <v>4570</v>
      </c>
      <c r="V1539" t="s">
        <v>5092</v>
      </c>
      <c r="W1539" t="s">
        <v>5001</v>
      </c>
      <c r="X1539" t="s">
        <v>6736</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5011</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6737</v>
      </c>
      <c r="BM1539" t="s">
        <v>4949</v>
      </c>
      <c r="BN1539" t="s">
        <v>6153</v>
      </c>
      <c r="BO1539" t="s">
        <v>4950</v>
      </c>
      <c r="BP1539" s="440" t="str">
        <f t="shared" si="24"/>
        <v>WA.2378.EBA.994.002.GA.521111</v>
      </c>
    </row>
    <row r="1540" spans="1:68">
      <c r="A1540" t="s">
        <v>5010</v>
      </c>
      <c r="B1540" t="s">
        <v>4936</v>
      </c>
      <c r="C1540" t="s">
        <v>4937</v>
      </c>
      <c r="D1540" t="s">
        <v>3795</v>
      </c>
      <c r="E1540" t="s">
        <v>197</v>
      </c>
      <c r="F1540" t="s">
        <v>3812</v>
      </c>
      <c r="G1540" t="s">
        <v>820</v>
      </c>
      <c r="H1540" t="s">
        <v>4938</v>
      </c>
      <c r="I1540">
        <v>9</v>
      </c>
      <c r="J1540" t="s">
        <v>5716</v>
      </c>
      <c r="K1540">
        <v>1</v>
      </c>
      <c r="L1540" t="s">
        <v>546</v>
      </c>
      <c r="M1540" t="s">
        <v>1786</v>
      </c>
      <c r="N1540" t="s">
        <v>2150</v>
      </c>
      <c r="O1540" t="s">
        <v>548</v>
      </c>
      <c r="P1540" t="s">
        <v>8</v>
      </c>
      <c r="Q1540" t="s">
        <v>4570</v>
      </c>
      <c r="R1540" t="s">
        <v>4940</v>
      </c>
      <c r="S1540" t="s">
        <v>195</v>
      </c>
      <c r="T1540" t="s">
        <v>4570</v>
      </c>
      <c r="U1540" t="s">
        <v>4570</v>
      </c>
      <c r="V1540" t="s">
        <v>5096</v>
      </c>
      <c r="W1540" t="s">
        <v>5092</v>
      </c>
      <c r="X1540" t="s">
        <v>6738</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5011</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6739</v>
      </c>
      <c r="BM1540" t="s">
        <v>4949</v>
      </c>
      <c r="BN1540" t="s">
        <v>6153</v>
      </c>
      <c r="BO1540" t="s">
        <v>4950</v>
      </c>
      <c r="BP1540" s="440" t="str">
        <f t="shared" si="24"/>
        <v>WA.2378.EBA.994.002.GA.521111</v>
      </c>
    </row>
    <row r="1541" spans="1:68">
      <c r="A1541" t="s">
        <v>5010</v>
      </c>
      <c r="B1541" t="s">
        <v>4936</v>
      </c>
      <c r="C1541" t="s">
        <v>4937</v>
      </c>
      <c r="D1541" t="s">
        <v>3795</v>
      </c>
      <c r="E1541" t="s">
        <v>197</v>
      </c>
      <c r="F1541" t="s">
        <v>3812</v>
      </c>
      <c r="G1541" t="s">
        <v>820</v>
      </c>
      <c r="H1541" t="s">
        <v>4938</v>
      </c>
      <c r="I1541">
        <v>9</v>
      </c>
      <c r="J1541" t="s">
        <v>5716</v>
      </c>
      <c r="K1541">
        <v>1</v>
      </c>
      <c r="L1541" t="s">
        <v>546</v>
      </c>
      <c r="M1541" t="s">
        <v>1786</v>
      </c>
      <c r="N1541" t="s">
        <v>2150</v>
      </c>
      <c r="O1541" t="s">
        <v>548</v>
      </c>
      <c r="P1541" t="s">
        <v>8</v>
      </c>
      <c r="Q1541" t="s">
        <v>4570</v>
      </c>
      <c r="R1541" t="s">
        <v>4940</v>
      </c>
      <c r="S1541" t="s">
        <v>195</v>
      </c>
      <c r="T1541" t="s">
        <v>4570</v>
      </c>
      <c r="U1541" t="s">
        <v>4570</v>
      </c>
      <c r="V1541" t="s">
        <v>5265</v>
      </c>
      <c r="W1541" t="s">
        <v>5096</v>
      </c>
      <c r="X1541" t="s">
        <v>6740</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5011</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6741</v>
      </c>
      <c r="BM1541" t="s">
        <v>4949</v>
      </c>
      <c r="BN1541" t="s">
        <v>6153</v>
      </c>
      <c r="BO1541" t="s">
        <v>4950</v>
      </c>
      <c r="BP1541" s="440" t="str">
        <f t="shared" si="24"/>
        <v>WA.2378.EBA.994.002.GA.521111</v>
      </c>
    </row>
    <row r="1542" spans="1:68">
      <c r="A1542" t="s">
        <v>5010</v>
      </c>
      <c r="B1542" t="s">
        <v>4936</v>
      </c>
      <c r="C1542" t="s">
        <v>4937</v>
      </c>
      <c r="D1542" t="s">
        <v>3795</v>
      </c>
      <c r="E1542" t="s">
        <v>197</v>
      </c>
      <c r="F1542" t="s">
        <v>3812</v>
      </c>
      <c r="G1542" t="s">
        <v>820</v>
      </c>
      <c r="H1542" t="s">
        <v>4938</v>
      </c>
      <c r="I1542">
        <v>9</v>
      </c>
      <c r="J1542" t="s">
        <v>5716</v>
      </c>
      <c r="K1542">
        <v>1</v>
      </c>
      <c r="L1542" t="s">
        <v>546</v>
      </c>
      <c r="M1542" t="s">
        <v>1786</v>
      </c>
      <c r="N1542" t="s">
        <v>2150</v>
      </c>
      <c r="O1542" t="s">
        <v>548</v>
      </c>
      <c r="P1542" t="s">
        <v>8</v>
      </c>
      <c r="Q1542" t="s">
        <v>4570</v>
      </c>
      <c r="R1542" t="s">
        <v>4940</v>
      </c>
      <c r="S1542" t="s">
        <v>195</v>
      </c>
      <c r="T1542" t="s">
        <v>4570</v>
      </c>
      <c r="U1542" t="s">
        <v>4570</v>
      </c>
      <c r="V1542" t="s">
        <v>5269</v>
      </c>
      <c r="W1542" t="s">
        <v>5265</v>
      </c>
      <c r="X1542" t="s">
        <v>6742</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5011</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6743</v>
      </c>
      <c r="BM1542" t="s">
        <v>4949</v>
      </c>
      <c r="BN1542" t="s">
        <v>6153</v>
      </c>
      <c r="BO1542" t="s">
        <v>4950</v>
      </c>
      <c r="BP1542" s="440" t="str">
        <f t="shared" si="24"/>
        <v>WA.2378.EBA.994.002.GA.521111</v>
      </c>
    </row>
    <row r="1543" spans="1:68">
      <c r="A1543" t="s">
        <v>5010</v>
      </c>
      <c r="B1543" t="s">
        <v>4936</v>
      </c>
      <c r="C1543" t="s">
        <v>4937</v>
      </c>
      <c r="D1543" t="s">
        <v>3795</v>
      </c>
      <c r="E1543" t="s">
        <v>197</v>
      </c>
      <c r="F1543" t="s">
        <v>3812</v>
      </c>
      <c r="G1543" t="s">
        <v>820</v>
      </c>
      <c r="H1543" t="s">
        <v>4938</v>
      </c>
      <c r="I1543">
        <v>9</v>
      </c>
      <c r="J1543" t="s">
        <v>5716</v>
      </c>
      <c r="K1543">
        <v>1</v>
      </c>
      <c r="L1543" t="s">
        <v>546</v>
      </c>
      <c r="M1543" t="s">
        <v>1786</v>
      </c>
      <c r="N1543" t="s">
        <v>2150</v>
      </c>
      <c r="O1543" t="s">
        <v>548</v>
      </c>
      <c r="P1543" t="s">
        <v>8</v>
      </c>
      <c r="Q1543" t="s">
        <v>4570</v>
      </c>
      <c r="R1543" t="s">
        <v>4940</v>
      </c>
      <c r="S1543" t="s">
        <v>195</v>
      </c>
      <c r="T1543" t="s">
        <v>4570</v>
      </c>
      <c r="U1543" t="s">
        <v>4570</v>
      </c>
      <c r="V1543" t="s">
        <v>5413</v>
      </c>
      <c r="W1543" t="s">
        <v>5269</v>
      </c>
      <c r="X1543" t="s">
        <v>6744</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5011</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6745</v>
      </c>
      <c r="BM1543" t="s">
        <v>4949</v>
      </c>
      <c r="BN1543" t="s">
        <v>6153</v>
      </c>
      <c r="BO1543" t="s">
        <v>4950</v>
      </c>
      <c r="BP1543" s="440" t="str">
        <f t="shared" si="24"/>
        <v>WA.2378.EBA.994.002.GA.521111</v>
      </c>
    </row>
    <row r="1544" spans="1:68">
      <c r="A1544" t="s">
        <v>5010</v>
      </c>
      <c r="B1544" t="s">
        <v>4936</v>
      </c>
      <c r="C1544" t="s">
        <v>4937</v>
      </c>
      <c r="D1544" t="s">
        <v>3795</v>
      </c>
      <c r="E1544" t="s">
        <v>197</v>
      </c>
      <c r="F1544" t="s">
        <v>3812</v>
      </c>
      <c r="G1544" t="s">
        <v>820</v>
      </c>
      <c r="H1544" t="s">
        <v>4938</v>
      </c>
      <c r="I1544">
        <v>9</v>
      </c>
      <c r="J1544" t="s">
        <v>5716</v>
      </c>
      <c r="K1544">
        <v>1</v>
      </c>
      <c r="L1544" t="s">
        <v>546</v>
      </c>
      <c r="M1544" t="s">
        <v>1786</v>
      </c>
      <c r="N1544" t="s">
        <v>2150</v>
      </c>
      <c r="O1544" t="s">
        <v>548</v>
      </c>
      <c r="P1544" t="s">
        <v>8</v>
      </c>
      <c r="Q1544" t="s">
        <v>4570</v>
      </c>
      <c r="R1544" t="s">
        <v>4940</v>
      </c>
      <c r="S1544" t="s">
        <v>195</v>
      </c>
      <c r="T1544" t="s">
        <v>4570</v>
      </c>
      <c r="U1544" t="s">
        <v>4570</v>
      </c>
      <c r="V1544" t="s">
        <v>5417</v>
      </c>
      <c r="W1544" t="s">
        <v>5413</v>
      </c>
      <c r="X1544" t="s">
        <v>6746</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5011</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6747</v>
      </c>
      <c r="BM1544" t="s">
        <v>4949</v>
      </c>
      <c r="BN1544" t="s">
        <v>6153</v>
      </c>
      <c r="BO1544" t="s">
        <v>4950</v>
      </c>
      <c r="BP1544" s="440" t="str">
        <f t="shared" si="24"/>
        <v>WA.2378.EBA.994.002.GA.521111</v>
      </c>
    </row>
    <row r="1545" spans="1:68">
      <c r="A1545" t="s">
        <v>5010</v>
      </c>
      <c r="B1545" t="s">
        <v>4936</v>
      </c>
      <c r="C1545" t="s">
        <v>4937</v>
      </c>
      <c r="D1545" t="s">
        <v>3795</v>
      </c>
      <c r="E1545" t="s">
        <v>197</v>
      </c>
      <c r="F1545" t="s">
        <v>3812</v>
      </c>
      <c r="G1545" t="s">
        <v>820</v>
      </c>
      <c r="H1545" t="s">
        <v>4938</v>
      </c>
      <c r="I1545">
        <v>9</v>
      </c>
      <c r="J1545" t="s">
        <v>5716</v>
      </c>
      <c r="K1545">
        <v>1</v>
      </c>
      <c r="L1545" t="s">
        <v>546</v>
      </c>
      <c r="M1545" t="s">
        <v>2218</v>
      </c>
      <c r="N1545" t="s">
        <v>2219</v>
      </c>
      <c r="O1545" t="s">
        <v>548</v>
      </c>
      <c r="P1545" t="s">
        <v>8</v>
      </c>
      <c r="Q1545" t="s">
        <v>4570</v>
      </c>
      <c r="R1545" t="s">
        <v>4940</v>
      </c>
      <c r="S1545" t="s">
        <v>195</v>
      </c>
      <c r="T1545" t="s">
        <v>4570</v>
      </c>
      <c r="U1545" t="s">
        <v>4570</v>
      </c>
      <c r="V1545" t="s">
        <v>4496</v>
      </c>
      <c r="W1545" t="s">
        <v>4570</v>
      </c>
      <c r="X1545" t="s">
        <v>6748</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5011</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6749</v>
      </c>
      <c r="BM1545" t="s">
        <v>4949</v>
      </c>
      <c r="BN1545" t="s">
        <v>6153</v>
      </c>
      <c r="BO1545" t="s">
        <v>4950</v>
      </c>
      <c r="BP1545" s="440" t="str">
        <f t="shared" si="24"/>
        <v>WA.2378.EBA.994.002.GD.521111</v>
      </c>
    </row>
    <row r="1546" spans="1:68">
      <c r="A1546" t="s">
        <v>5010</v>
      </c>
      <c r="B1546" t="s">
        <v>4936</v>
      </c>
      <c r="C1546" t="s">
        <v>4937</v>
      </c>
      <c r="D1546" t="s">
        <v>3795</v>
      </c>
      <c r="E1546" t="s">
        <v>197</v>
      </c>
      <c r="F1546" t="s">
        <v>3812</v>
      </c>
      <c r="G1546" t="s">
        <v>820</v>
      </c>
      <c r="H1546" t="s">
        <v>4938</v>
      </c>
      <c r="I1546">
        <v>9</v>
      </c>
      <c r="J1546" t="s">
        <v>5716</v>
      </c>
      <c r="K1546">
        <v>1</v>
      </c>
      <c r="L1546" t="s">
        <v>546</v>
      </c>
      <c r="M1546" t="s">
        <v>2218</v>
      </c>
      <c r="N1546" t="s">
        <v>2219</v>
      </c>
      <c r="O1546" t="s">
        <v>548</v>
      </c>
      <c r="P1546" t="s">
        <v>8</v>
      </c>
      <c r="Q1546" t="s">
        <v>4570</v>
      </c>
      <c r="R1546" t="s">
        <v>4940</v>
      </c>
      <c r="S1546" t="s">
        <v>195</v>
      </c>
      <c r="T1546" t="s">
        <v>4570</v>
      </c>
      <c r="U1546" t="s">
        <v>4570</v>
      </c>
      <c r="V1546" t="s">
        <v>4951</v>
      </c>
      <c r="W1546" t="s">
        <v>4496</v>
      </c>
      <c r="X1546" t="s">
        <v>6750</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5011</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6751</v>
      </c>
      <c r="BM1546" t="s">
        <v>4949</v>
      </c>
      <c r="BN1546" t="s">
        <v>6153</v>
      </c>
      <c r="BO1546" t="s">
        <v>4950</v>
      </c>
      <c r="BP1546" s="440" t="str">
        <f t="shared" si="24"/>
        <v>WA.2378.EBA.994.002.GD.521111</v>
      </c>
    </row>
    <row r="1547" spans="1:68">
      <c r="A1547" t="s">
        <v>4935</v>
      </c>
      <c r="B1547" t="s">
        <v>4936</v>
      </c>
      <c r="C1547" t="s">
        <v>4937</v>
      </c>
      <c r="D1547" t="s">
        <v>3795</v>
      </c>
      <c r="E1547" t="s">
        <v>197</v>
      </c>
      <c r="F1547" t="s">
        <v>3812</v>
      </c>
      <c r="G1547" t="s">
        <v>820</v>
      </c>
      <c r="H1547" t="s">
        <v>4938</v>
      </c>
      <c r="I1547">
        <v>9</v>
      </c>
      <c r="J1547" t="s">
        <v>5716</v>
      </c>
      <c r="K1547">
        <v>1</v>
      </c>
      <c r="L1547" t="s">
        <v>546</v>
      </c>
      <c r="M1547" t="s">
        <v>2187</v>
      </c>
      <c r="N1547" t="s">
        <v>2188</v>
      </c>
      <c r="O1547" t="s">
        <v>552</v>
      </c>
      <c r="P1547" t="s">
        <v>8</v>
      </c>
      <c r="Q1547" t="s">
        <v>4570</v>
      </c>
      <c r="R1547" t="s">
        <v>4940</v>
      </c>
      <c r="S1547" t="s">
        <v>195</v>
      </c>
      <c r="T1547" t="s">
        <v>4570</v>
      </c>
      <c r="U1547" t="s">
        <v>4570</v>
      </c>
      <c r="V1547" t="s">
        <v>4496</v>
      </c>
      <c r="W1547" t="s">
        <v>4570</v>
      </c>
      <c r="X1547" t="s">
        <v>6752</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4943</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6753</v>
      </c>
      <c r="BM1547" t="s">
        <v>4949</v>
      </c>
      <c r="BN1547" t="s">
        <v>6754</v>
      </c>
      <c r="BO1547" t="s">
        <v>4950</v>
      </c>
      <c r="BP1547" s="440" t="str">
        <f t="shared" si="24"/>
        <v>WA.2378.EBA.994.002.GB.521114</v>
      </c>
    </row>
    <row r="1548" spans="1:68">
      <c r="A1548" t="s">
        <v>5010</v>
      </c>
      <c r="B1548" t="s">
        <v>4936</v>
      </c>
      <c r="C1548" t="s">
        <v>4937</v>
      </c>
      <c r="D1548" t="s">
        <v>3795</v>
      </c>
      <c r="E1548" t="s">
        <v>197</v>
      </c>
      <c r="F1548" t="s">
        <v>3812</v>
      </c>
      <c r="G1548" t="s">
        <v>820</v>
      </c>
      <c r="H1548" t="s">
        <v>4938</v>
      </c>
      <c r="I1548">
        <v>9</v>
      </c>
      <c r="J1548" t="s">
        <v>5716</v>
      </c>
      <c r="K1548">
        <v>1</v>
      </c>
      <c r="L1548" t="s">
        <v>546</v>
      </c>
      <c r="M1548" t="s">
        <v>2187</v>
      </c>
      <c r="N1548" t="s">
        <v>2188</v>
      </c>
      <c r="O1548" t="s">
        <v>552</v>
      </c>
      <c r="P1548" t="s">
        <v>8</v>
      </c>
      <c r="Q1548" t="s">
        <v>4570</v>
      </c>
      <c r="R1548" t="s">
        <v>4940</v>
      </c>
      <c r="S1548" t="s">
        <v>195</v>
      </c>
      <c r="T1548" t="s">
        <v>4570</v>
      </c>
      <c r="U1548" t="s">
        <v>4570</v>
      </c>
      <c r="V1548" t="s">
        <v>4496</v>
      </c>
      <c r="W1548" t="s">
        <v>4570</v>
      </c>
      <c r="X1548" t="s">
        <v>6752</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5011</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6753</v>
      </c>
      <c r="BM1548" t="s">
        <v>4949</v>
      </c>
      <c r="BN1548" t="s">
        <v>6754</v>
      </c>
      <c r="BO1548" t="s">
        <v>4950</v>
      </c>
      <c r="BP1548" s="440" t="str">
        <f t="shared" si="24"/>
        <v>WA.2378.EBA.994.002.GB.521114</v>
      </c>
    </row>
    <row r="1549" spans="1:68">
      <c r="A1549" t="s">
        <v>4935</v>
      </c>
      <c r="B1549" t="s">
        <v>4936</v>
      </c>
      <c r="C1549" t="s">
        <v>4937</v>
      </c>
      <c r="D1549" t="s">
        <v>3795</v>
      </c>
      <c r="E1549" t="s">
        <v>197</v>
      </c>
      <c r="F1549" t="s">
        <v>3812</v>
      </c>
      <c r="G1549" t="s">
        <v>820</v>
      </c>
      <c r="H1549" t="s">
        <v>4938</v>
      </c>
      <c r="I1549">
        <v>9</v>
      </c>
      <c r="J1549" t="s">
        <v>5716</v>
      </c>
      <c r="K1549">
        <v>1</v>
      </c>
      <c r="L1549" t="s">
        <v>546</v>
      </c>
      <c r="M1549" t="s">
        <v>2218</v>
      </c>
      <c r="N1549" t="s">
        <v>2219</v>
      </c>
      <c r="O1549" t="s">
        <v>559</v>
      </c>
      <c r="P1549" t="s">
        <v>8</v>
      </c>
      <c r="Q1549" t="s">
        <v>4570</v>
      </c>
      <c r="R1549" t="s">
        <v>4940</v>
      </c>
      <c r="S1549" t="s">
        <v>195</v>
      </c>
      <c r="T1549" t="s">
        <v>4570</v>
      </c>
      <c r="U1549" t="s">
        <v>4570</v>
      </c>
      <c r="V1549" t="s">
        <v>4496</v>
      </c>
      <c r="W1549" t="s">
        <v>4570</v>
      </c>
      <c r="X1549" t="s">
        <v>6755</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4943</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6756</v>
      </c>
      <c r="BM1549" t="s">
        <v>4949</v>
      </c>
      <c r="BN1549" t="s">
        <v>5721</v>
      </c>
      <c r="BO1549" t="s">
        <v>4950</v>
      </c>
      <c r="BP1549" s="440" t="str">
        <f t="shared" si="24"/>
        <v>WA.2378.EBA.994.002.GD.521115</v>
      </c>
    </row>
    <row r="1550" spans="1:68">
      <c r="A1550" t="s">
        <v>4935</v>
      </c>
      <c r="B1550" t="s">
        <v>4936</v>
      </c>
      <c r="C1550" t="s">
        <v>4937</v>
      </c>
      <c r="D1550" t="s">
        <v>3795</v>
      </c>
      <c r="E1550" t="s">
        <v>197</v>
      </c>
      <c r="F1550" t="s">
        <v>3812</v>
      </c>
      <c r="G1550" t="s">
        <v>820</v>
      </c>
      <c r="H1550" t="s">
        <v>4938</v>
      </c>
      <c r="I1550">
        <v>9</v>
      </c>
      <c r="J1550" t="s">
        <v>5716</v>
      </c>
      <c r="K1550">
        <v>1</v>
      </c>
      <c r="L1550" t="s">
        <v>546</v>
      </c>
      <c r="M1550" t="s">
        <v>2218</v>
      </c>
      <c r="N1550" t="s">
        <v>2219</v>
      </c>
      <c r="O1550" t="s">
        <v>559</v>
      </c>
      <c r="P1550" t="s">
        <v>8</v>
      </c>
      <c r="Q1550" t="s">
        <v>4570</v>
      </c>
      <c r="R1550" t="s">
        <v>4940</v>
      </c>
      <c r="S1550" t="s">
        <v>195</v>
      </c>
      <c r="T1550" t="s">
        <v>4570</v>
      </c>
      <c r="U1550" t="s">
        <v>4570</v>
      </c>
      <c r="V1550" t="s">
        <v>5395</v>
      </c>
      <c r="W1550" t="s">
        <v>4496</v>
      </c>
      <c r="X1550" t="s">
        <v>6757</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4943</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6758</v>
      </c>
      <c r="BM1550" t="s">
        <v>4949</v>
      </c>
      <c r="BN1550" t="s">
        <v>5721</v>
      </c>
      <c r="BO1550" t="s">
        <v>4950</v>
      </c>
      <c r="BP1550" s="440" t="str">
        <f t="shared" si="24"/>
        <v>WA.2378.EBA.994.002.GD.521115</v>
      </c>
    </row>
    <row r="1551" spans="1:68">
      <c r="A1551" t="s">
        <v>4935</v>
      </c>
      <c r="B1551" t="s">
        <v>4936</v>
      </c>
      <c r="C1551" t="s">
        <v>4937</v>
      </c>
      <c r="D1551" t="s">
        <v>3795</v>
      </c>
      <c r="E1551" t="s">
        <v>197</v>
      </c>
      <c r="F1551" t="s">
        <v>3812</v>
      </c>
      <c r="G1551" t="s">
        <v>820</v>
      </c>
      <c r="H1551" t="s">
        <v>4938</v>
      </c>
      <c r="I1551">
        <v>9</v>
      </c>
      <c r="J1551" t="s">
        <v>5716</v>
      </c>
      <c r="K1551">
        <v>1</v>
      </c>
      <c r="L1551" t="s">
        <v>546</v>
      </c>
      <c r="M1551" t="s">
        <v>2218</v>
      </c>
      <c r="N1551" t="s">
        <v>2219</v>
      </c>
      <c r="O1551" t="s">
        <v>559</v>
      </c>
      <c r="P1551" t="s">
        <v>8</v>
      </c>
      <c r="Q1551" t="s">
        <v>4570</v>
      </c>
      <c r="R1551" t="s">
        <v>4940</v>
      </c>
      <c r="S1551" t="s">
        <v>195</v>
      </c>
      <c r="T1551" t="s">
        <v>4570</v>
      </c>
      <c r="U1551" t="s">
        <v>4570</v>
      </c>
      <c r="V1551" t="s">
        <v>4951</v>
      </c>
      <c r="W1551" t="s">
        <v>4951</v>
      </c>
      <c r="X1551" t="s">
        <v>6759</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4943</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6760</v>
      </c>
      <c r="BM1551" t="s">
        <v>4949</v>
      </c>
      <c r="BN1551" t="s">
        <v>5721</v>
      </c>
      <c r="BO1551" t="s">
        <v>4950</v>
      </c>
      <c r="BP1551" s="440" t="str">
        <f t="shared" si="24"/>
        <v>WA.2378.EBA.994.002.GD.521115</v>
      </c>
    </row>
    <row r="1552" spans="1:68">
      <c r="A1552" t="s">
        <v>4935</v>
      </c>
      <c r="B1552" t="s">
        <v>4936</v>
      </c>
      <c r="C1552" t="s">
        <v>4937</v>
      </c>
      <c r="D1552" t="s">
        <v>3795</v>
      </c>
      <c r="E1552" t="s">
        <v>197</v>
      </c>
      <c r="F1552" t="s">
        <v>3812</v>
      </c>
      <c r="G1552" t="s">
        <v>820</v>
      </c>
      <c r="H1552" t="s">
        <v>4938</v>
      </c>
      <c r="I1552">
        <v>9</v>
      </c>
      <c r="J1552" t="s">
        <v>5716</v>
      </c>
      <c r="K1552">
        <v>1</v>
      </c>
      <c r="L1552" t="s">
        <v>546</v>
      </c>
      <c r="M1552" t="s">
        <v>2218</v>
      </c>
      <c r="N1552" t="s">
        <v>2219</v>
      </c>
      <c r="O1552" t="s">
        <v>559</v>
      </c>
      <c r="P1552" t="s">
        <v>8</v>
      </c>
      <c r="Q1552" t="s">
        <v>4570</v>
      </c>
      <c r="R1552" t="s">
        <v>4940</v>
      </c>
      <c r="S1552" t="s">
        <v>195</v>
      </c>
      <c r="T1552" t="s">
        <v>4570</v>
      </c>
      <c r="U1552" t="s">
        <v>4570</v>
      </c>
      <c r="V1552" t="s">
        <v>5001</v>
      </c>
      <c r="W1552" t="s">
        <v>5001</v>
      </c>
      <c r="X1552" t="s">
        <v>6761</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4943</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6762</v>
      </c>
      <c r="BM1552" t="s">
        <v>4949</v>
      </c>
      <c r="BN1552" t="s">
        <v>5721</v>
      </c>
      <c r="BO1552" t="s">
        <v>4950</v>
      </c>
      <c r="BP1552" s="440" t="str">
        <f t="shared" si="24"/>
        <v>WA.2378.EBA.994.002.GD.521115</v>
      </c>
    </row>
    <row r="1553" spans="1:68">
      <c r="A1553" t="s">
        <v>4935</v>
      </c>
      <c r="B1553" t="s">
        <v>4936</v>
      </c>
      <c r="C1553" t="s">
        <v>4937</v>
      </c>
      <c r="D1553" t="s">
        <v>3795</v>
      </c>
      <c r="E1553" t="s">
        <v>197</v>
      </c>
      <c r="F1553" t="s">
        <v>3812</v>
      </c>
      <c r="G1553" t="s">
        <v>820</v>
      </c>
      <c r="H1553" t="s">
        <v>4938</v>
      </c>
      <c r="I1553">
        <v>9</v>
      </c>
      <c r="J1553" t="s">
        <v>5716</v>
      </c>
      <c r="K1553">
        <v>1</v>
      </c>
      <c r="L1553" t="s">
        <v>546</v>
      </c>
      <c r="M1553" t="s">
        <v>2218</v>
      </c>
      <c r="N1553" t="s">
        <v>2219</v>
      </c>
      <c r="O1553" t="s">
        <v>559</v>
      </c>
      <c r="P1553" t="s">
        <v>8</v>
      </c>
      <c r="Q1553" t="s">
        <v>4570</v>
      </c>
      <c r="R1553" t="s">
        <v>4940</v>
      </c>
      <c r="S1553" t="s">
        <v>195</v>
      </c>
      <c r="T1553" t="s">
        <v>4570</v>
      </c>
      <c r="U1553" t="s">
        <v>4570</v>
      </c>
      <c r="V1553" t="s">
        <v>5092</v>
      </c>
      <c r="W1553" t="s">
        <v>5092</v>
      </c>
      <c r="X1553" t="s">
        <v>6763</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4943</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6764</v>
      </c>
      <c r="BM1553" t="s">
        <v>4949</v>
      </c>
      <c r="BN1553" t="s">
        <v>5721</v>
      </c>
      <c r="BO1553" t="s">
        <v>4950</v>
      </c>
      <c r="BP1553" s="440" t="str">
        <f t="shared" si="24"/>
        <v>WA.2378.EBA.994.002.GD.521115</v>
      </c>
    </row>
    <row r="1554" spans="1:68">
      <c r="A1554" t="s">
        <v>4935</v>
      </c>
      <c r="B1554" t="s">
        <v>4936</v>
      </c>
      <c r="C1554" t="s">
        <v>4937</v>
      </c>
      <c r="D1554" t="s">
        <v>3795</v>
      </c>
      <c r="E1554" t="s">
        <v>197</v>
      </c>
      <c r="F1554" t="s">
        <v>3812</v>
      </c>
      <c r="G1554" t="s">
        <v>820</v>
      </c>
      <c r="H1554" t="s">
        <v>4938</v>
      </c>
      <c r="I1554">
        <v>9</v>
      </c>
      <c r="J1554" t="s">
        <v>5716</v>
      </c>
      <c r="K1554">
        <v>1</v>
      </c>
      <c r="L1554" t="s">
        <v>546</v>
      </c>
      <c r="M1554" t="s">
        <v>2218</v>
      </c>
      <c r="N1554" t="s">
        <v>2219</v>
      </c>
      <c r="O1554" t="s">
        <v>559</v>
      </c>
      <c r="P1554" t="s">
        <v>8</v>
      </c>
      <c r="Q1554" t="s">
        <v>4570</v>
      </c>
      <c r="R1554" t="s">
        <v>4940</v>
      </c>
      <c r="S1554" t="s">
        <v>195</v>
      </c>
      <c r="T1554" t="s">
        <v>4570</v>
      </c>
      <c r="U1554" t="s">
        <v>4570</v>
      </c>
      <c r="V1554" t="s">
        <v>5096</v>
      </c>
      <c r="W1554" t="s">
        <v>5096</v>
      </c>
      <c r="X1554" t="s">
        <v>6765</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4943</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6766</v>
      </c>
      <c r="BM1554" t="s">
        <v>4949</v>
      </c>
      <c r="BN1554" t="s">
        <v>5721</v>
      </c>
      <c r="BO1554" t="s">
        <v>4950</v>
      </c>
      <c r="BP1554" s="440" t="str">
        <f t="shared" si="24"/>
        <v>WA.2378.EBA.994.002.GD.521115</v>
      </c>
    </row>
    <row r="1555" spans="1:68">
      <c r="A1555" t="s">
        <v>4935</v>
      </c>
      <c r="B1555" t="s">
        <v>4936</v>
      </c>
      <c r="C1555" t="s">
        <v>4937</v>
      </c>
      <c r="D1555" t="s">
        <v>3795</v>
      </c>
      <c r="E1555" t="s">
        <v>197</v>
      </c>
      <c r="F1555" t="s">
        <v>3812</v>
      </c>
      <c r="G1555" t="s">
        <v>820</v>
      </c>
      <c r="H1555" t="s">
        <v>4938</v>
      </c>
      <c r="I1555">
        <v>9</v>
      </c>
      <c r="J1555" t="s">
        <v>5716</v>
      </c>
      <c r="K1555">
        <v>1</v>
      </c>
      <c r="L1555" t="s">
        <v>546</v>
      </c>
      <c r="M1555" t="s">
        <v>2218</v>
      </c>
      <c r="N1555" t="s">
        <v>2219</v>
      </c>
      <c r="O1555" t="s">
        <v>559</v>
      </c>
      <c r="P1555" t="s">
        <v>8</v>
      </c>
      <c r="Q1555" t="s">
        <v>4570</v>
      </c>
      <c r="R1555" t="s">
        <v>4940</v>
      </c>
      <c r="S1555" t="s">
        <v>195</v>
      </c>
      <c r="T1555" t="s">
        <v>4570</v>
      </c>
      <c r="U1555" t="s">
        <v>4570</v>
      </c>
      <c r="V1555" t="s">
        <v>5265</v>
      </c>
      <c r="W1555" t="s">
        <v>5265</v>
      </c>
      <c r="X1555" t="s">
        <v>6767</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4943</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6768</v>
      </c>
      <c r="BM1555" t="s">
        <v>4949</v>
      </c>
      <c r="BN1555" t="s">
        <v>5721</v>
      </c>
      <c r="BO1555" t="s">
        <v>4950</v>
      </c>
      <c r="BP1555" s="440" t="str">
        <f t="shared" si="24"/>
        <v>WA.2378.EBA.994.002.GD.521115</v>
      </c>
    </row>
    <row r="1556" spans="1:68">
      <c r="A1556" t="s">
        <v>4935</v>
      </c>
      <c r="B1556" t="s">
        <v>4936</v>
      </c>
      <c r="C1556" t="s">
        <v>4937</v>
      </c>
      <c r="D1556" t="s">
        <v>3795</v>
      </c>
      <c r="E1556" t="s">
        <v>197</v>
      </c>
      <c r="F1556" t="s">
        <v>3812</v>
      </c>
      <c r="G1556" t="s">
        <v>820</v>
      </c>
      <c r="H1556" t="s">
        <v>4938</v>
      </c>
      <c r="I1556">
        <v>9</v>
      </c>
      <c r="J1556" t="s">
        <v>5716</v>
      </c>
      <c r="K1556">
        <v>1</v>
      </c>
      <c r="L1556" t="s">
        <v>546</v>
      </c>
      <c r="M1556" t="s">
        <v>2218</v>
      </c>
      <c r="N1556" t="s">
        <v>2219</v>
      </c>
      <c r="O1556" t="s">
        <v>559</v>
      </c>
      <c r="P1556" t="s">
        <v>8</v>
      </c>
      <c r="Q1556" t="s">
        <v>4570</v>
      </c>
      <c r="R1556" t="s">
        <v>4940</v>
      </c>
      <c r="S1556" t="s">
        <v>195</v>
      </c>
      <c r="T1556" t="s">
        <v>4570</v>
      </c>
      <c r="U1556" t="s">
        <v>4570</v>
      </c>
      <c r="V1556" t="s">
        <v>5269</v>
      </c>
      <c r="W1556" t="s">
        <v>5269</v>
      </c>
      <c r="X1556" t="s">
        <v>6769</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4943</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6770</v>
      </c>
      <c r="BM1556" t="s">
        <v>4949</v>
      </c>
      <c r="BN1556" t="s">
        <v>5721</v>
      </c>
      <c r="BO1556" t="s">
        <v>4950</v>
      </c>
      <c r="BP1556" s="440" t="str">
        <f t="shared" si="24"/>
        <v>WA.2378.EBA.994.002.GD.521115</v>
      </c>
    </row>
    <row r="1557" spans="1:68">
      <c r="A1557" t="s">
        <v>4935</v>
      </c>
      <c r="B1557" t="s">
        <v>4936</v>
      </c>
      <c r="C1557" t="s">
        <v>4937</v>
      </c>
      <c r="D1557" t="s">
        <v>3795</v>
      </c>
      <c r="E1557" t="s">
        <v>197</v>
      </c>
      <c r="F1557" t="s">
        <v>3812</v>
      </c>
      <c r="G1557" t="s">
        <v>820</v>
      </c>
      <c r="H1557" t="s">
        <v>4938</v>
      </c>
      <c r="I1557">
        <v>9</v>
      </c>
      <c r="J1557" t="s">
        <v>5716</v>
      </c>
      <c r="K1557">
        <v>1</v>
      </c>
      <c r="L1557" t="s">
        <v>546</v>
      </c>
      <c r="M1557" t="s">
        <v>2218</v>
      </c>
      <c r="N1557" t="s">
        <v>2219</v>
      </c>
      <c r="O1557" t="s">
        <v>559</v>
      </c>
      <c r="P1557" t="s">
        <v>8</v>
      </c>
      <c r="Q1557" t="s">
        <v>4570</v>
      </c>
      <c r="R1557" t="s">
        <v>4940</v>
      </c>
      <c r="S1557" t="s">
        <v>195</v>
      </c>
      <c r="T1557" t="s">
        <v>4570</v>
      </c>
      <c r="U1557" t="s">
        <v>4570</v>
      </c>
      <c r="V1557" t="s">
        <v>5413</v>
      </c>
      <c r="W1557" t="s">
        <v>5413</v>
      </c>
      <c r="X1557" t="s">
        <v>6771</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4943</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6772</v>
      </c>
      <c r="BM1557" t="s">
        <v>4949</v>
      </c>
      <c r="BN1557" t="s">
        <v>5721</v>
      </c>
      <c r="BO1557" t="s">
        <v>4950</v>
      </c>
      <c r="BP1557" s="440" t="str">
        <f t="shared" si="24"/>
        <v>WA.2378.EBA.994.002.GD.521115</v>
      </c>
    </row>
    <row r="1558" spans="1:68">
      <c r="A1558" t="s">
        <v>4935</v>
      </c>
      <c r="B1558" t="s">
        <v>4936</v>
      </c>
      <c r="C1558" t="s">
        <v>4937</v>
      </c>
      <c r="D1558" t="s">
        <v>3795</v>
      </c>
      <c r="E1558" t="s">
        <v>197</v>
      </c>
      <c r="F1558" t="s">
        <v>3812</v>
      </c>
      <c r="G1558" t="s">
        <v>820</v>
      </c>
      <c r="H1558" t="s">
        <v>4938</v>
      </c>
      <c r="I1558">
        <v>9</v>
      </c>
      <c r="J1558" t="s">
        <v>5716</v>
      </c>
      <c r="K1558">
        <v>1</v>
      </c>
      <c r="L1558" t="s">
        <v>546</v>
      </c>
      <c r="M1558" t="s">
        <v>2218</v>
      </c>
      <c r="N1558" t="s">
        <v>2219</v>
      </c>
      <c r="O1558" t="s">
        <v>559</v>
      </c>
      <c r="P1558" t="s">
        <v>8</v>
      </c>
      <c r="Q1558" t="s">
        <v>4570</v>
      </c>
      <c r="R1558" t="s">
        <v>4940</v>
      </c>
      <c r="S1558" t="s">
        <v>195</v>
      </c>
      <c r="T1558" t="s">
        <v>4570</v>
      </c>
      <c r="U1558" t="s">
        <v>4570</v>
      </c>
      <c r="V1558" t="s">
        <v>5417</v>
      </c>
      <c r="W1558" t="s">
        <v>5417</v>
      </c>
      <c r="X1558" t="s">
        <v>6773</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4943</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6774</v>
      </c>
      <c r="BM1558" t="s">
        <v>4949</v>
      </c>
      <c r="BN1558" t="s">
        <v>5721</v>
      </c>
      <c r="BO1558" t="s">
        <v>4950</v>
      </c>
      <c r="BP1558" s="440" t="str">
        <f t="shared" si="24"/>
        <v>WA.2378.EBA.994.002.GD.521115</v>
      </c>
    </row>
    <row r="1559" spans="1:68">
      <c r="A1559" t="s">
        <v>5010</v>
      </c>
      <c r="B1559" t="s">
        <v>4936</v>
      </c>
      <c r="C1559" t="s">
        <v>4937</v>
      </c>
      <c r="D1559" t="s">
        <v>3795</v>
      </c>
      <c r="E1559" t="s">
        <v>197</v>
      </c>
      <c r="F1559" t="s">
        <v>3812</v>
      </c>
      <c r="G1559" t="s">
        <v>820</v>
      </c>
      <c r="H1559" t="s">
        <v>4938</v>
      </c>
      <c r="I1559">
        <v>9</v>
      </c>
      <c r="J1559" t="s">
        <v>5716</v>
      </c>
      <c r="K1559">
        <v>1</v>
      </c>
      <c r="L1559" t="s">
        <v>546</v>
      </c>
      <c r="M1559" t="s">
        <v>2218</v>
      </c>
      <c r="N1559" t="s">
        <v>2219</v>
      </c>
      <c r="O1559" t="s">
        <v>559</v>
      </c>
      <c r="P1559" t="s">
        <v>8</v>
      </c>
      <c r="Q1559" t="s">
        <v>4570</v>
      </c>
      <c r="R1559" t="s">
        <v>4940</v>
      </c>
      <c r="S1559" t="s">
        <v>195</v>
      </c>
      <c r="T1559" t="s">
        <v>4570</v>
      </c>
      <c r="U1559" t="s">
        <v>4570</v>
      </c>
      <c r="V1559" t="s">
        <v>4496</v>
      </c>
      <c r="W1559" t="s">
        <v>4570</v>
      </c>
      <c r="X1559" t="s">
        <v>6755</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5011</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6756</v>
      </c>
      <c r="BM1559" t="s">
        <v>4949</v>
      </c>
      <c r="BN1559" t="s">
        <v>5721</v>
      </c>
      <c r="BO1559" t="s">
        <v>4950</v>
      </c>
      <c r="BP1559" s="440" t="str">
        <f t="shared" si="24"/>
        <v>WA.2378.EBA.994.002.GD.521115</v>
      </c>
    </row>
    <row r="1560" spans="1:68">
      <c r="A1560" t="s">
        <v>5010</v>
      </c>
      <c r="B1560" t="s">
        <v>4936</v>
      </c>
      <c r="C1560" t="s">
        <v>4937</v>
      </c>
      <c r="D1560" t="s">
        <v>3795</v>
      </c>
      <c r="E1560" t="s">
        <v>197</v>
      </c>
      <c r="F1560" t="s">
        <v>3812</v>
      </c>
      <c r="G1560" t="s">
        <v>820</v>
      </c>
      <c r="H1560" t="s">
        <v>4938</v>
      </c>
      <c r="I1560">
        <v>9</v>
      </c>
      <c r="J1560" t="s">
        <v>5716</v>
      </c>
      <c r="K1560">
        <v>1</v>
      </c>
      <c r="L1560" t="s">
        <v>546</v>
      </c>
      <c r="M1560" t="s">
        <v>2218</v>
      </c>
      <c r="N1560" t="s">
        <v>2219</v>
      </c>
      <c r="O1560" t="s">
        <v>559</v>
      </c>
      <c r="P1560" t="s">
        <v>8</v>
      </c>
      <c r="Q1560" t="s">
        <v>4570</v>
      </c>
      <c r="R1560" t="s">
        <v>4940</v>
      </c>
      <c r="S1560" t="s">
        <v>195</v>
      </c>
      <c r="T1560" t="s">
        <v>4570</v>
      </c>
      <c r="U1560" t="s">
        <v>4570</v>
      </c>
      <c r="V1560" t="s">
        <v>5395</v>
      </c>
      <c r="W1560" t="s">
        <v>4496</v>
      </c>
      <c r="X1560" t="s">
        <v>6757</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5011</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6758</v>
      </c>
      <c r="BM1560" t="s">
        <v>4949</v>
      </c>
      <c r="BN1560" t="s">
        <v>5721</v>
      </c>
      <c r="BO1560" t="s">
        <v>4950</v>
      </c>
      <c r="BP1560" s="440" t="str">
        <f t="shared" si="24"/>
        <v>WA.2378.EBA.994.002.GD.521115</v>
      </c>
    </row>
    <row r="1561" spans="1:68">
      <c r="A1561" t="s">
        <v>5010</v>
      </c>
      <c r="B1561" t="s">
        <v>4936</v>
      </c>
      <c r="C1561" t="s">
        <v>4937</v>
      </c>
      <c r="D1561" t="s">
        <v>3795</v>
      </c>
      <c r="E1561" t="s">
        <v>197</v>
      </c>
      <c r="F1561" t="s">
        <v>3812</v>
      </c>
      <c r="G1561" t="s">
        <v>820</v>
      </c>
      <c r="H1561" t="s">
        <v>4938</v>
      </c>
      <c r="I1561">
        <v>9</v>
      </c>
      <c r="J1561" t="s">
        <v>5716</v>
      </c>
      <c r="K1561">
        <v>1</v>
      </c>
      <c r="L1561" t="s">
        <v>546</v>
      </c>
      <c r="M1561" t="s">
        <v>2218</v>
      </c>
      <c r="N1561" t="s">
        <v>2219</v>
      </c>
      <c r="O1561" t="s">
        <v>559</v>
      </c>
      <c r="P1561" t="s">
        <v>8</v>
      </c>
      <c r="Q1561" t="s">
        <v>4570</v>
      </c>
      <c r="R1561" t="s">
        <v>4940</v>
      </c>
      <c r="S1561" t="s">
        <v>195</v>
      </c>
      <c r="T1561" t="s">
        <v>4570</v>
      </c>
      <c r="U1561" t="s">
        <v>4570</v>
      </c>
      <c r="V1561" t="s">
        <v>4951</v>
      </c>
      <c r="W1561" t="s">
        <v>4951</v>
      </c>
      <c r="X1561" t="s">
        <v>6759</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5011</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6760</v>
      </c>
      <c r="BM1561" t="s">
        <v>4949</v>
      </c>
      <c r="BN1561" t="s">
        <v>5721</v>
      </c>
      <c r="BO1561" t="s">
        <v>4950</v>
      </c>
      <c r="BP1561" s="440" t="str">
        <f t="shared" si="24"/>
        <v>WA.2378.EBA.994.002.GD.521115</v>
      </c>
    </row>
    <row r="1562" spans="1:68">
      <c r="A1562" t="s">
        <v>5010</v>
      </c>
      <c r="B1562" t="s">
        <v>4936</v>
      </c>
      <c r="C1562" t="s">
        <v>4937</v>
      </c>
      <c r="D1562" t="s">
        <v>3795</v>
      </c>
      <c r="E1562" t="s">
        <v>197</v>
      </c>
      <c r="F1562" t="s">
        <v>3812</v>
      </c>
      <c r="G1562" t="s">
        <v>820</v>
      </c>
      <c r="H1562" t="s">
        <v>4938</v>
      </c>
      <c r="I1562">
        <v>9</v>
      </c>
      <c r="J1562" t="s">
        <v>5716</v>
      </c>
      <c r="K1562">
        <v>1</v>
      </c>
      <c r="L1562" t="s">
        <v>546</v>
      </c>
      <c r="M1562" t="s">
        <v>2218</v>
      </c>
      <c r="N1562" t="s">
        <v>2219</v>
      </c>
      <c r="O1562" t="s">
        <v>559</v>
      </c>
      <c r="P1562" t="s">
        <v>8</v>
      </c>
      <c r="Q1562" t="s">
        <v>4570</v>
      </c>
      <c r="R1562" t="s">
        <v>4940</v>
      </c>
      <c r="S1562" t="s">
        <v>195</v>
      </c>
      <c r="T1562" t="s">
        <v>4570</v>
      </c>
      <c r="U1562" t="s">
        <v>4570</v>
      </c>
      <c r="V1562" t="s">
        <v>5001</v>
      </c>
      <c r="W1562" t="s">
        <v>5001</v>
      </c>
      <c r="X1562" t="s">
        <v>6761</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5011</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6762</v>
      </c>
      <c r="BM1562" t="s">
        <v>4949</v>
      </c>
      <c r="BN1562" t="s">
        <v>5721</v>
      </c>
      <c r="BO1562" t="s">
        <v>4950</v>
      </c>
      <c r="BP1562" s="440" t="str">
        <f t="shared" si="24"/>
        <v>WA.2378.EBA.994.002.GD.521115</v>
      </c>
    </row>
    <row r="1563" spans="1:68">
      <c r="A1563" t="s">
        <v>5010</v>
      </c>
      <c r="B1563" t="s">
        <v>4936</v>
      </c>
      <c r="C1563" t="s">
        <v>4937</v>
      </c>
      <c r="D1563" t="s">
        <v>3795</v>
      </c>
      <c r="E1563" t="s">
        <v>197</v>
      </c>
      <c r="F1563" t="s">
        <v>3812</v>
      </c>
      <c r="G1563" t="s">
        <v>820</v>
      </c>
      <c r="H1563" t="s">
        <v>4938</v>
      </c>
      <c r="I1563">
        <v>9</v>
      </c>
      <c r="J1563" t="s">
        <v>5716</v>
      </c>
      <c r="K1563">
        <v>1</v>
      </c>
      <c r="L1563" t="s">
        <v>546</v>
      </c>
      <c r="M1563" t="s">
        <v>2218</v>
      </c>
      <c r="N1563" t="s">
        <v>2219</v>
      </c>
      <c r="O1563" t="s">
        <v>559</v>
      </c>
      <c r="P1563" t="s">
        <v>8</v>
      </c>
      <c r="Q1563" t="s">
        <v>4570</v>
      </c>
      <c r="R1563" t="s">
        <v>4940</v>
      </c>
      <c r="S1563" t="s">
        <v>195</v>
      </c>
      <c r="T1563" t="s">
        <v>4570</v>
      </c>
      <c r="U1563" t="s">
        <v>4570</v>
      </c>
      <c r="V1563" t="s">
        <v>5092</v>
      </c>
      <c r="W1563" t="s">
        <v>5092</v>
      </c>
      <c r="X1563" t="s">
        <v>6763</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5011</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6764</v>
      </c>
      <c r="BM1563" t="s">
        <v>4949</v>
      </c>
      <c r="BN1563" t="s">
        <v>5721</v>
      </c>
      <c r="BO1563" t="s">
        <v>4950</v>
      </c>
      <c r="BP1563" s="440" t="str">
        <f t="shared" si="24"/>
        <v>WA.2378.EBA.994.002.GD.521115</v>
      </c>
    </row>
    <row r="1564" spans="1:68">
      <c r="A1564" t="s">
        <v>5010</v>
      </c>
      <c r="B1564" t="s">
        <v>4936</v>
      </c>
      <c r="C1564" t="s">
        <v>4937</v>
      </c>
      <c r="D1564" t="s">
        <v>3795</v>
      </c>
      <c r="E1564" t="s">
        <v>197</v>
      </c>
      <c r="F1564" t="s">
        <v>3812</v>
      </c>
      <c r="G1564" t="s">
        <v>820</v>
      </c>
      <c r="H1564" t="s">
        <v>4938</v>
      </c>
      <c r="I1564">
        <v>9</v>
      </c>
      <c r="J1564" t="s">
        <v>5716</v>
      </c>
      <c r="K1564">
        <v>1</v>
      </c>
      <c r="L1564" t="s">
        <v>546</v>
      </c>
      <c r="M1564" t="s">
        <v>2218</v>
      </c>
      <c r="N1564" t="s">
        <v>2219</v>
      </c>
      <c r="O1564" t="s">
        <v>559</v>
      </c>
      <c r="P1564" t="s">
        <v>8</v>
      </c>
      <c r="Q1564" t="s">
        <v>4570</v>
      </c>
      <c r="R1564" t="s">
        <v>4940</v>
      </c>
      <c r="S1564" t="s">
        <v>195</v>
      </c>
      <c r="T1564" t="s">
        <v>4570</v>
      </c>
      <c r="U1564" t="s">
        <v>4570</v>
      </c>
      <c r="V1564" t="s">
        <v>5096</v>
      </c>
      <c r="W1564" t="s">
        <v>5096</v>
      </c>
      <c r="X1564" t="s">
        <v>6765</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5011</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6766</v>
      </c>
      <c r="BM1564" t="s">
        <v>4949</v>
      </c>
      <c r="BN1564" t="s">
        <v>5721</v>
      </c>
      <c r="BO1564" t="s">
        <v>4950</v>
      </c>
      <c r="BP1564" s="440" t="str">
        <f t="shared" si="24"/>
        <v>WA.2378.EBA.994.002.GD.521115</v>
      </c>
    </row>
    <row r="1565" spans="1:68">
      <c r="A1565" t="s">
        <v>5010</v>
      </c>
      <c r="B1565" t="s">
        <v>4936</v>
      </c>
      <c r="C1565" t="s">
        <v>4937</v>
      </c>
      <c r="D1565" t="s">
        <v>3795</v>
      </c>
      <c r="E1565" t="s">
        <v>197</v>
      </c>
      <c r="F1565" t="s">
        <v>3812</v>
      </c>
      <c r="G1565" t="s">
        <v>820</v>
      </c>
      <c r="H1565" t="s">
        <v>4938</v>
      </c>
      <c r="I1565">
        <v>9</v>
      </c>
      <c r="J1565" t="s">
        <v>5716</v>
      </c>
      <c r="K1565">
        <v>1</v>
      </c>
      <c r="L1565" t="s">
        <v>546</v>
      </c>
      <c r="M1565" t="s">
        <v>2218</v>
      </c>
      <c r="N1565" t="s">
        <v>2219</v>
      </c>
      <c r="O1565" t="s">
        <v>559</v>
      </c>
      <c r="P1565" t="s">
        <v>8</v>
      </c>
      <c r="Q1565" t="s">
        <v>4570</v>
      </c>
      <c r="R1565" t="s">
        <v>4940</v>
      </c>
      <c r="S1565" t="s">
        <v>195</v>
      </c>
      <c r="T1565" t="s">
        <v>4570</v>
      </c>
      <c r="U1565" t="s">
        <v>4570</v>
      </c>
      <c r="V1565" t="s">
        <v>5265</v>
      </c>
      <c r="W1565" t="s">
        <v>5265</v>
      </c>
      <c r="X1565" t="s">
        <v>6767</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5011</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6768</v>
      </c>
      <c r="BM1565" t="s">
        <v>4949</v>
      </c>
      <c r="BN1565" t="s">
        <v>5721</v>
      </c>
      <c r="BO1565" t="s">
        <v>4950</v>
      </c>
      <c r="BP1565" s="440" t="str">
        <f t="shared" si="24"/>
        <v>WA.2378.EBA.994.002.GD.521115</v>
      </c>
    </row>
    <row r="1566" spans="1:68">
      <c r="A1566" t="s">
        <v>5010</v>
      </c>
      <c r="B1566" t="s">
        <v>4936</v>
      </c>
      <c r="C1566" t="s">
        <v>4937</v>
      </c>
      <c r="D1566" t="s">
        <v>3795</v>
      </c>
      <c r="E1566" t="s">
        <v>197</v>
      </c>
      <c r="F1566" t="s">
        <v>3812</v>
      </c>
      <c r="G1566" t="s">
        <v>820</v>
      </c>
      <c r="H1566" t="s">
        <v>4938</v>
      </c>
      <c r="I1566">
        <v>9</v>
      </c>
      <c r="J1566" t="s">
        <v>5716</v>
      </c>
      <c r="K1566">
        <v>1</v>
      </c>
      <c r="L1566" t="s">
        <v>546</v>
      </c>
      <c r="M1566" t="s">
        <v>2218</v>
      </c>
      <c r="N1566" t="s">
        <v>2219</v>
      </c>
      <c r="O1566" t="s">
        <v>559</v>
      </c>
      <c r="P1566" t="s">
        <v>8</v>
      </c>
      <c r="Q1566" t="s">
        <v>4570</v>
      </c>
      <c r="R1566" t="s">
        <v>4940</v>
      </c>
      <c r="S1566" t="s">
        <v>195</v>
      </c>
      <c r="T1566" t="s">
        <v>4570</v>
      </c>
      <c r="U1566" t="s">
        <v>4570</v>
      </c>
      <c r="V1566" t="s">
        <v>5269</v>
      </c>
      <c r="W1566" t="s">
        <v>5269</v>
      </c>
      <c r="X1566" t="s">
        <v>6769</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5011</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6770</v>
      </c>
      <c r="BM1566" t="s">
        <v>4949</v>
      </c>
      <c r="BN1566" t="s">
        <v>5721</v>
      </c>
      <c r="BO1566" t="s">
        <v>4950</v>
      </c>
      <c r="BP1566" s="440" t="str">
        <f t="shared" si="24"/>
        <v>WA.2378.EBA.994.002.GD.521115</v>
      </c>
    </row>
    <row r="1567" spans="1:68">
      <c r="A1567" t="s">
        <v>5010</v>
      </c>
      <c r="B1567" t="s">
        <v>4936</v>
      </c>
      <c r="C1567" t="s">
        <v>4937</v>
      </c>
      <c r="D1567" t="s">
        <v>3795</v>
      </c>
      <c r="E1567" t="s">
        <v>197</v>
      </c>
      <c r="F1567" t="s">
        <v>3812</v>
      </c>
      <c r="G1567" t="s">
        <v>820</v>
      </c>
      <c r="H1567" t="s">
        <v>4938</v>
      </c>
      <c r="I1567">
        <v>9</v>
      </c>
      <c r="J1567" t="s">
        <v>5716</v>
      </c>
      <c r="K1567">
        <v>1</v>
      </c>
      <c r="L1567" t="s">
        <v>546</v>
      </c>
      <c r="M1567" t="s">
        <v>2218</v>
      </c>
      <c r="N1567" t="s">
        <v>2219</v>
      </c>
      <c r="O1567" t="s">
        <v>559</v>
      </c>
      <c r="P1567" t="s">
        <v>8</v>
      </c>
      <c r="Q1567" t="s">
        <v>4570</v>
      </c>
      <c r="R1567" t="s">
        <v>4940</v>
      </c>
      <c r="S1567" t="s">
        <v>195</v>
      </c>
      <c r="T1567" t="s">
        <v>4570</v>
      </c>
      <c r="U1567" t="s">
        <v>4570</v>
      </c>
      <c r="V1567" t="s">
        <v>5413</v>
      </c>
      <c r="W1567" t="s">
        <v>5413</v>
      </c>
      <c r="X1567" t="s">
        <v>6771</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5011</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6772</v>
      </c>
      <c r="BM1567" t="s">
        <v>4949</v>
      </c>
      <c r="BN1567" t="s">
        <v>5721</v>
      </c>
      <c r="BO1567" t="s">
        <v>4950</v>
      </c>
      <c r="BP1567" s="440" t="str">
        <f t="shared" si="24"/>
        <v>WA.2378.EBA.994.002.GD.521115</v>
      </c>
    </row>
    <row r="1568" spans="1:68">
      <c r="A1568" t="s">
        <v>5010</v>
      </c>
      <c r="B1568" t="s">
        <v>4936</v>
      </c>
      <c r="C1568" t="s">
        <v>4937</v>
      </c>
      <c r="D1568" t="s">
        <v>3795</v>
      </c>
      <c r="E1568" t="s">
        <v>197</v>
      </c>
      <c r="F1568" t="s">
        <v>3812</v>
      </c>
      <c r="G1568" t="s">
        <v>820</v>
      </c>
      <c r="H1568" t="s">
        <v>4938</v>
      </c>
      <c r="I1568">
        <v>9</v>
      </c>
      <c r="J1568" t="s">
        <v>5716</v>
      </c>
      <c r="K1568">
        <v>1</v>
      </c>
      <c r="L1568" t="s">
        <v>546</v>
      </c>
      <c r="M1568" t="s">
        <v>2218</v>
      </c>
      <c r="N1568" t="s">
        <v>2219</v>
      </c>
      <c r="O1568" t="s">
        <v>559</v>
      </c>
      <c r="P1568" t="s">
        <v>8</v>
      </c>
      <c r="Q1568" t="s">
        <v>4570</v>
      </c>
      <c r="R1568" t="s">
        <v>4940</v>
      </c>
      <c r="S1568" t="s">
        <v>195</v>
      </c>
      <c r="T1568" t="s">
        <v>4570</v>
      </c>
      <c r="U1568" t="s">
        <v>4570</v>
      </c>
      <c r="V1568" t="s">
        <v>5417</v>
      </c>
      <c r="W1568" t="s">
        <v>5417</v>
      </c>
      <c r="X1568" t="s">
        <v>6773</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5011</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6774</v>
      </c>
      <c r="BM1568" t="s">
        <v>4949</v>
      </c>
      <c r="BN1568" t="s">
        <v>5721</v>
      </c>
      <c r="BO1568" t="s">
        <v>4950</v>
      </c>
      <c r="BP1568" s="440" t="str">
        <f t="shared" si="24"/>
        <v>WA.2378.EBA.994.002.GD.521115</v>
      </c>
    </row>
    <row r="1569" spans="1:68">
      <c r="A1569" t="s">
        <v>4935</v>
      </c>
      <c r="B1569" t="s">
        <v>4936</v>
      </c>
      <c r="C1569" t="s">
        <v>4937</v>
      </c>
      <c r="D1569" t="s">
        <v>3795</v>
      </c>
      <c r="E1569" t="s">
        <v>197</v>
      </c>
      <c r="F1569" t="s">
        <v>3812</v>
      </c>
      <c r="G1569" t="s">
        <v>820</v>
      </c>
      <c r="H1569" t="s">
        <v>4938</v>
      </c>
      <c r="I1569">
        <v>9</v>
      </c>
      <c r="J1569" t="s">
        <v>5716</v>
      </c>
      <c r="K1569">
        <v>1</v>
      </c>
      <c r="L1569" t="s">
        <v>546</v>
      </c>
      <c r="M1569" t="s">
        <v>2198</v>
      </c>
      <c r="N1569" t="s">
        <v>2199</v>
      </c>
      <c r="O1569" t="s">
        <v>556</v>
      </c>
      <c r="P1569" t="s">
        <v>8</v>
      </c>
      <c r="Q1569" t="s">
        <v>4570</v>
      </c>
      <c r="R1569" t="s">
        <v>4940</v>
      </c>
      <c r="S1569" t="s">
        <v>195</v>
      </c>
      <c r="T1569" t="s">
        <v>4570</v>
      </c>
      <c r="U1569" t="s">
        <v>4570</v>
      </c>
      <c r="V1569" t="s">
        <v>4496</v>
      </c>
      <c r="W1569" t="s">
        <v>4570</v>
      </c>
      <c r="X1569" t="s">
        <v>6775</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4943</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6776</v>
      </c>
      <c r="BM1569" t="s">
        <v>4949</v>
      </c>
      <c r="BN1569" t="s">
        <v>5740</v>
      </c>
      <c r="BO1569" t="s">
        <v>4950</v>
      </c>
      <c r="BP1569" s="440" t="str">
        <f t="shared" si="24"/>
        <v>WA.2378.EBA.994.002.GC.523121</v>
      </c>
    </row>
    <row r="1570" spans="1:68">
      <c r="A1570" t="s">
        <v>4935</v>
      </c>
      <c r="B1570" t="s">
        <v>4936</v>
      </c>
      <c r="C1570" t="s">
        <v>4937</v>
      </c>
      <c r="D1570" t="s">
        <v>3795</v>
      </c>
      <c r="E1570" t="s">
        <v>197</v>
      </c>
      <c r="F1570" t="s">
        <v>3812</v>
      </c>
      <c r="G1570" t="s">
        <v>820</v>
      </c>
      <c r="H1570" t="s">
        <v>4938</v>
      </c>
      <c r="I1570">
        <v>9</v>
      </c>
      <c r="J1570" t="s">
        <v>5716</v>
      </c>
      <c r="K1570">
        <v>1</v>
      </c>
      <c r="L1570" t="s">
        <v>546</v>
      </c>
      <c r="M1570" t="s">
        <v>2198</v>
      </c>
      <c r="N1570" t="s">
        <v>2199</v>
      </c>
      <c r="O1570" t="s">
        <v>556</v>
      </c>
      <c r="P1570" t="s">
        <v>8</v>
      </c>
      <c r="Q1570" t="s">
        <v>4570</v>
      </c>
      <c r="R1570" t="s">
        <v>4940</v>
      </c>
      <c r="S1570" t="s">
        <v>195</v>
      </c>
      <c r="T1570" t="s">
        <v>4570</v>
      </c>
      <c r="U1570" t="s">
        <v>4570</v>
      </c>
      <c r="V1570" t="s">
        <v>4951</v>
      </c>
      <c r="W1570" t="s">
        <v>4496</v>
      </c>
      <c r="X1570" t="s">
        <v>6777</v>
      </c>
      <c r="Y1570" t="s">
        <v>4525</v>
      </c>
      <c r="Z1570" t="s">
        <v>8</v>
      </c>
      <c r="AA1570">
        <v>0</v>
      </c>
      <c r="AB1570" t="s">
        <v>195</v>
      </c>
      <c r="AC1570">
        <v>0</v>
      </c>
      <c r="AD1570" t="s">
        <v>195</v>
      </c>
      <c r="AE1570">
        <v>0</v>
      </c>
      <c r="AF1570" t="s">
        <v>195</v>
      </c>
      <c r="AG1570">
        <v>0</v>
      </c>
      <c r="AH1570" t="s">
        <v>195</v>
      </c>
      <c r="AI1570">
        <v>9</v>
      </c>
      <c r="AJ1570" t="s">
        <v>6778</v>
      </c>
      <c r="AK1570">
        <v>32850000</v>
      </c>
      <c r="AL1570">
        <v>295650000</v>
      </c>
      <c r="AM1570" t="s">
        <v>195</v>
      </c>
      <c r="AN1570">
        <v>0</v>
      </c>
      <c r="AO1570" t="s">
        <v>4943</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6779</v>
      </c>
      <c r="BM1570" t="s">
        <v>4949</v>
      </c>
      <c r="BN1570" t="s">
        <v>5740</v>
      </c>
      <c r="BO1570" t="s">
        <v>4950</v>
      </c>
      <c r="BP1570" s="440" t="str">
        <f t="shared" si="24"/>
        <v>WA.2378.EBA.994.002.GC.523121</v>
      </c>
    </row>
    <row r="1571" spans="1:68">
      <c r="A1571" t="s">
        <v>4935</v>
      </c>
      <c r="B1571" t="s">
        <v>4936</v>
      </c>
      <c r="C1571" t="s">
        <v>4937</v>
      </c>
      <c r="D1571" t="s">
        <v>3795</v>
      </c>
      <c r="E1571" t="s">
        <v>197</v>
      </c>
      <c r="F1571" t="s">
        <v>3812</v>
      </c>
      <c r="G1571" t="s">
        <v>820</v>
      </c>
      <c r="H1571" t="s">
        <v>4938</v>
      </c>
      <c r="I1571">
        <v>9</v>
      </c>
      <c r="J1571" t="s">
        <v>5716</v>
      </c>
      <c r="K1571">
        <v>1</v>
      </c>
      <c r="L1571" t="s">
        <v>546</v>
      </c>
      <c r="M1571" t="s">
        <v>2198</v>
      </c>
      <c r="N1571" t="s">
        <v>2199</v>
      </c>
      <c r="O1571" t="s">
        <v>556</v>
      </c>
      <c r="P1571" t="s">
        <v>8</v>
      </c>
      <c r="Q1571" t="s">
        <v>4570</v>
      </c>
      <c r="R1571" t="s">
        <v>4940</v>
      </c>
      <c r="S1571" t="s">
        <v>195</v>
      </c>
      <c r="T1571" t="s">
        <v>4570</v>
      </c>
      <c r="U1571" t="s">
        <v>4570</v>
      </c>
      <c r="V1571" t="s">
        <v>5001</v>
      </c>
      <c r="W1571" t="s">
        <v>4951</v>
      </c>
      <c r="X1571" t="s">
        <v>6780</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4943</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6781</v>
      </c>
      <c r="BM1571" t="s">
        <v>4949</v>
      </c>
      <c r="BN1571" t="s">
        <v>5740</v>
      </c>
      <c r="BO1571" t="s">
        <v>4950</v>
      </c>
      <c r="BP1571" s="440" t="str">
        <f t="shared" si="24"/>
        <v>WA.2378.EBA.994.002.GC.523121</v>
      </c>
    </row>
    <row r="1572" spans="1:68">
      <c r="A1572" t="s">
        <v>4935</v>
      </c>
      <c r="B1572" t="s">
        <v>4936</v>
      </c>
      <c r="C1572" t="s">
        <v>4937</v>
      </c>
      <c r="D1572" t="s">
        <v>3795</v>
      </c>
      <c r="E1572" t="s">
        <v>197</v>
      </c>
      <c r="F1572" t="s">
        <v>3812</v>
      </c>
      <c r="G1572" t="s">
        <v>820</v>
      </c>
      <c r="H1572" t="s">
        <v>4938</v>
      </c>
      <c r="I1572">
        <v>9</v>
      </c>
      <c r="J1572" t="s">
        <v>5716</v>
      </c>
      <c r="K1572">
        <v>1</v>
      </c>
      <c r="L1572" t="s">
        <v>546</v>
      </c>
      <c r="M1572" t="s">
        <v>2198</v>
      </c>
      <c r="N1572" t="s">
        <v>2199</v>
      </c>
      <c r="O1572" t="s">
        <v>556</v>
      </c>
      <c r="P1572" t="s">
        <v>8</v>
      </c>
      <c r="Q1572" t="s">
        <v>4570</v>
      </c>
      <c r="R1572" t="s">
        <v>4940</v>
      </c>
      <c r="S1572" t="s">
        <v>195</v>
      </c>
      <c r="T1572" t="s">
        <v>4570</v>
      </c>
      <c r="U1572" t="s">
        <v>4570</v>
      </c>
      <c r="V1572" t="s">
        <v>5092</v>
      </c>
      <c r="W1572" t="s">
        <v>5001</v>
      </c>
      <c r="X1572" t="s">
        <v>6782</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4943</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6783</v>
      </c>
      <c r="BM1572" t="s">
        <v>4949</v>
      </c>
      <c r="BN1572" t="s">
        <v>5740</v>
      </c>
      <c r="BO1572" t="s">
        <v>4950</v>
      </c>
      <c r="BP1572" s="440" t="str">
        <f t="shared" si="24"/>
        <v>WA.2378.EBA.994.002.GC.523121</v>
      </c>
    </row>
    <row r="1573" spans="1:68">
      <c r="A1573" t="s">
        <v>4935</v>
      </c>
      <c r="B1573" t="s">
        <v>4936</v>
      </c>
      <c r="C1573" t="s">
        <v>4937</v>
      </c>
      <c r="D1573" t="s">
        <v>3795</v>
      </c>
      <c r="E1573" t="s">
        <v>197</v>
      </c>
      <c r="F1573" t="s">
        <v>3812</v>
      </c>
      <c r="G1573" t="s">
        <v>820</v>
      </c>
      <c r="H1573" t="s">
        <v>4938</v>
      </c>
      <c r="I1573">
        <v>9</v>
      </c>
      <c r="J1573" t="s">
        <v>5716</v>
      </c>
      <c r="K1573">
        <v>1</v>
      </c>
      <c r="L1573" t="s">
        <v>546</v>
      </c>
      <c r="M1573" t="s">
        <v>2198</v>
      </c>
      <c r="N1573" t="s">
        <v>2199</v>
      </c>
      <c r="O1573" t="s">
        <v>556</v>
      </c>
      <c r="P1573" t="s">
        <v>8</v>
      </c>
      <c r="Q1573" t="s">
        <v>4570</v>
      </c>
      <c r="R1573" t="s">
        <v>4940</v>
      </c>
      <c r="S1573" t="s">
        <v>195</v>
      </c>
      <c r="T1573" t="s">
        <v>4570</v>
      </c>
      <c r="U1573" t="s">
        <v>4570</v>
      </c>
      <c r="V1573" t="s">
        <v>5096</v>
      </c>
      <c r="W1573" t="s">
        <v>5092</v>
      </c>
      <c r="X1573" t="s">
        <v>6784</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4943</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6785</v>
      </c>
      <c r="BM1573" t="s">
        <v>4949</v>
      </c>
      <c r="BN1573" t="s">
        <v>5740</v>
      </c>
      <c r="BO1573" t="s">
        <v>4950</v>
      </c>
      <c r="BP1573" s="440" t="str">
        <f t="shared" si="24"/>
        <v>WA.2378.EBA.994.002.GC.523121</v>
      </c>
    </row>
    <row r="1574" spans="1:68">
      <c r="A1574" t="s">
        <v>4935</v>
      </c>
      <c r="B1574" t="s">
        <v>4936</v>
      </c>
      <c r="C1574" t="s">
        <v>4937</v>
      </c>
      <c r="D1574" t="s">
        <v>3795</v>
      </c>
      <c r="E1574" t="s">
        <v>197</v>
      </c>
      <c r="F1574" t="s">
        <v>3812</v>
      </c>
      <c r="G1574" t="s">
        <v>820</v>
      </c>
      <c r="H1574" t="s">
        <v>4938</v>
      </c>
      <c r="I1574">
        <v>9</v>
      </c>
      <c r="J1574" t="s">
        <v>5716</v>
      </c>
      <c r="K1574">
        <v>1</v>
      </c>
      <c r="L1574" t="s">
        <v>546</v>
      </c>
      <c r="M1574" t="s">
        <v>2198</v>
      </c>
      <c r="N1574" t="s">
        <v>2199</v>
      </c>
      <c r="O1574" t="s">
        <v>556</v>
      </c>
      <c r="P1574" t="s">
        <v>8</v>
      </c>
      <c r="Q1574" t="s">
        <v>4570</v>
      </c>
      <c r="R1574" t="s">
        <v>4940</v>
      </c>
      <c r="S1574" t="s">
        <v>195</v>
      </c>
      <c r="T1574" t="s">
        <v>4570</v>
      </c>
      <c r="U1574" t="s">
        <v>4570</v>
      </c>
      <c r="V1574" t="s">
        <v>5265</v>
      </c>
      <c r="W1574" t="s">
        <v>5096</v>
      </c>
      <c r="X1574" t="s">
        <v>6786</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4943</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6787</v>
      </c>
      <c r="BM1574" t="s">
        <v>4949</v>
      </c>
      <c r="BN1574" t="s">
        <v>5740</v>
      </c>
      <c r="BO1574" t="s">
        <v>4950</v>
      </c>
      <c r="BP1574" s="440" t="str">
        <f t="shared" si="24"/>
        <v>WA.2378.EBA.994.002.GC.523121</v>
      </c>
    </row>
    <row r="1575" spans="1:68">
      <c r="A1575" t="s">
        <v>4935</v>
      </c>
      <c r="B1575" t="s">
        <v>4936</v>
      </c>
      <c r="C1575" t="s">
        <v>4937</v>
      </c>
      <c r="D1575" t="s">
        <v>3795</v>
      </c>
      <c r="E1575" t="s">
        <v>197</v>
      </c>
      <c r="F1575" t="s">
        <v>3812</v>
      </c>
      <c r="G1575" t="s">
        <v>820</v>
      </c>
      <c r="H1575" t="s">
        <v>4938</v>
      </c>
      <c r="I1575">
        <v>9</v>
      </c>
      <c r="J1575" t="s">
        <v>5716</v>
      </c>
      <c r="K1575">
        <v>1</v>
      </c>
      <c r="L1575" t="s">
        <v>546</v>
      </c>
      <c r="M1575" t="s">
        <v>2198</v>
      </c>
      <c r="N1575" t="s">
        <v>2199</v>
      </c>
      <c r="O1575" t="s">
        <v>556</v>
      </c>
      <c r="P1575" t="s">
        <v>8</v>
      </c>
      <c r="Q1575" t="s">
        <v>4570</v>
      </c>
      <c r="R1575" t="s">
        <v>4940</v>
      </c>
      <c r="S1575" t="s">
        <v>195</v>
      </c>
      <c r="T1575" t="s">
        <v>4570</v>
      </c>
      <c r="U1575" t="s">
        <v>4570</v>
      </c>
      <c r="V1575" t="s">
        <v>5269</v>
      </c>
      <c r="W1575" t="s">
        <v>5265</v>
      </c>
      <c r="X1575" t="s">
        <v>6788</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4943</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6789</v>
      </c>
      <c r="BM1575" t="s">
        <v>4949</v>
      </c>
      <c r="BN1575" t="s">
        <v>5740</v>
      </c>
      <c r="BO1575" t="s">
        <v>4950</v>
      </c>
      <c r="BP1575" s="440" t="str">
        <f t="shared" si="24"/>
        <v>WA.2378.EBA.994.002.GC.523121</v>
      </c>
    </row>
    <row r="1576" spans="1:68">
      <c r="A1576" t="s">
        <v>4935</v>
      </c>
      <c r="B1576" t="s">
        <v>4936</v>
      </c>
      <c r="C1576" t="s">
        <v>4937</v>
      </c>
      <c r="D1576" t="s">
        <v>3795</v>
      </c>
      <c r="E1576" t="s">
        <v>197</v>
      </c>
      <c r="F1576" t="s">
        <v>3812</v>
      </c>
      <c r="G1576" t="s">
        <v>820</v>
      </c>
      <c r="H1576" t="s">
        <v>4938</v>
      </c>
      <c r="I1576">
        <v>9</v>
      </c>
      <c r="J1576" t="s">
        <v>5716</v>
      </c>
      <c r="K1576">
        <v>1</v>
      </c>
      <c r="L1576" t="s">
        <v>546</v>
      </c>
      <c r="M1576" t="s">
        <v>2198</v>
      </c>
      <c r="N1576" t="s">
        <v>2199</v>
      </c>
      <c r="O1576" t="s">
        <v>556</v>
      </c>
      <c r="P1576" t="s">
        <v>8</v>
      </c>
      <c r="Q1576" t="s">
        <v>4570</v>
      </c>
      <c r="R1576" t="s">
        <v>4940</v>
      </c>
      <c r="S1576" t="s">
        <v>195</v>
      </c>
      <c r="T1576" t="s">
        <v>4570</v>
      </c>
      <c r="U1576" t="s">
        <v>4570</v>
      </c>
      <c r="V1576" t="s">
        <v>5413</v>
      </c>
      <c r="W1576" t="s">
        <v>5269</v>
      </c>
      <c r="X1576" t="s">
        <v>6790</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4943</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6791</v>
      </c>
      <c r="BM1576" t="s">
        <v>4949</v>
      </c>
      <c r="BN1576" t="s">
        <v>5740</v>
      </c>
      <c r="BO1576" t="s">
        <v>4950</v>
      </c>
      <c r="BP1576" s="440" t="str">
        <f t="shared" si="24"/>
        <v>WA.2378.EBA.994.002.GC.523121</v>
      </c>
    </row>
    <row r="1577" spans="1:68">
      <c r="A1577" t="s">
        <v>4935</v>
      </c>
      <c r="B1577" t="s">
        <v>4936</v>
      </c>
      <c r="C1577" t="s">
        <v>4937</v>
      </c>
      <c r="D1577" t="s">
        <v>3795</v>
      </c>
      <c r="E1577" t="s">
        <v>197</v>
      </c>
      <c r="F1577" t="s">
        <v>3812</v>
      </c>
      <c r="G1577" t="s">
        <v>820</v>
      </c>
      <c r="H1577" t="s">
        <v>4938</v>
      </c>
      <c r="I1577">
        <v>9</v>
      </c>
      <c r="J1577" t="s">
        <v>5716</v>
      </c>
      <c r="K1577">
        <v>1</v>
      </c>
      <c r="L1577" t="s">
        <v>546</v>
      </c>
      <c r="M1577" t="s">
        <v>2198</v>
      </c>
      <c r="N1577" t="s">
        <v>2199</v>
      </c>
      <c r="O1577" t="s">
        <v>556</v>
      </c>
      <c r="P1577" t="s">
        <v>8</v>
      </c>
      <c r="Q1577" t="s">
        <v>4570</v>
      </c>
      <c r="R1577" t="s">
        <v>4940</v>
      </c>
      <c r="S1577" t="s">
        <v>195</v>
      </c>
      <c r="T1577" t="s">
        <v>4570</v>
      </c>
      <c r="U1577" t="s">
        <v>4570</v>
      </c>
      <c r="V1577" t="s">
        <v>5417</v>
      </c>
      <c r="W1577" t="s">
        <v>5413</v>
      </c>
      <c r="X1577" t="s">
        <v>6792</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4943</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6793</v>
      </c>
      <c r="BM1577" t="s">
        <v>4949</v>
      </c>
      <c r="BN1577" t="s">
        <v>5740</v>
      </c>
      <c r="BO1577" t="s">
        <v>4950</v>
      </c>
      <c r="BP1577" s="440" t="str">
        <f t="shared" si="24"/>
        <v>WA.2378.EBA.994.002.GC.523121</v>
      </c>
    </row>
    <row r="1578" spans="1:68">
      <c r="A1578" t="s">
        <v>5010</v>
      </c>
      <c r="B1578" t="s">
        <v>4936</v>
      </c>
      <c r="C1578" t="s">
        <v>4937</v>
      </c>
      <c r="D1578" t="s">
        <v>3795</v>
      </c>
      <c r="E1578" t="s">
        <v>197</v>
      </c>
      <c r="F1578" t="s">
        <v>3812</v>
      </c>
      <c r="G1578" t="s">
        <v>820</v>
      </c>
      <c r="H1578" t="s">
        <v>4938</v>
      </c>
      <c r="I1578">
        <v>9</v>
      </c>
      <c r="J1578" t="s">
        <v>5716</v>
      </c>
      <c r="K1578">
        <v>1</v>
      </c>
      <c r="L1578" t="s">
        <v>546</v>
      </c>
      <c r="M1578" t="s">
        <v>2198</v>
      </c>
      <c r="N1578" t="s">
        <v>2199</v>
      </c>
      <c r="O1578" t="s">
        <v>556</v>
      </c>
      <c r="P1578" t="s">
        <v>8</v>
      </c>
      <c r="Q1578" t="s">
        <v>4570</v>
      </c>
      <c r="R1578" t="s">
        <v>4940</v>
      </c>
      <c r="S1578" t="s">
        <v>195</v>
      </c>
      <c r="T1578" t="s">
        <v>4570</v>
      </c>
      <c r="U1578" t="s">
        <v>4570</v>
      </c>
      <c r="V1578" t="s">
        <v>4496</v>
      </c>
      <c r="W1578" t="s">
        <v>4570</v>
      </c>
      <c r="X1578" t="s">
        <v>6775</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5011</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6776</v>
      </c>
      <c r="BM1578" t="s">
        <v>4949</v>
      </c>
      <c r="BN1578" t="s">
        <v>5740</v>
      </c>
      <c r="BO1578" t="s">
        <v>4950</v>
      </c>
      <c r="BP1578" s="440" t="str">
        <f t="shared" si="24"/>
        <v>WA.2378.EBA.994.002.GC.523121</v>
      </c>
    </row>
    <row r="1579" spans="1:68">
      <c r="A1579" t="s">
        <v>5010</v>
      </c>
      <c r="B1579" t="s">
        <v>4936</v>
      </c>
      <c r="C1579" t="s">
        <v>4937</v>
      </c>
      <c r="D1579" t="s">
        <v>3795</v>
      </c>
      <c r="E1579" t="s">
        <v>197</v>
      </c>
      <c r="F1579" t="s">
        <v>3812</v>
      </c>
      <c r="G1579" t="s">
        <v>820</v>
      </c>
      <c r="H1579" t="s">
        <v>4938</v>
      </c>
      <c r="I1579">
        <v>9</v>
      </c>
      <c r="J1579" t="s">
        <v>5716</v>
      </c>
      <c r="K1579">
        <v>1</v>
      </c>
      <c r="L1579" t="s">
        <v>546</v>
      </c>
      <c r="M1579" t="s">
        <v>2198</v>
      </c>
      <c r="N1579" t="s">
        <v>2199</v>
      </c>
      <c r="O1579" t="s">
        <v>556</v>
      </c>
      <c r="P1579" t="s">
        <v>8</v>
      </c>
      <c r="Q1579" t="s">
        <v>4570</v>
      </c>
      <c r="R1579" t="s">
        <v>4940</v>
      </c>
      <c r="S1579" t="s">
        <v>195</v>
      </c>
      <c r="T1579" t="s">
        <v>4570</v>
      </c>
      <c r="U1579" t="s">
        <v>4570</v>
      </c>
      <c r="V1579" t="s">
        <v>4951</v>
      </c>
      <c r="W1579" t="s">
        <v>4496</v>
      </c>
      <c r="X1579" t="s">
        <v>6777</v>
      </c>
      <c r="Y1579" t="s">
        <v>4525</v>
      </c>
      <c r="Z1579" t="s">
        <v>8</v>
      </c>
      <c r="AA1579">
        <v>0</v>
      </c>
      <c r="AB1579" t="s">
        <v>195</v>
      </c>
      <c r="AC1579">
        <v>0</v>
      </c>
      <c r="AD1579" t="s">
        <v>195</v>
      </c>
      <c r="AE1579">
        <v>0</v>
      </c>
      <c r="AF1579" t="s">
        <v>195</v>
      </c>
      <c r="AG1579">
        <v>0</v>
      </c>
      <c r="AH1579" t="s">
        <v>195</v>
      </c>
      <c r="AI1579">
        <v>9</v>
      </c>
      <c r="AJ1579" t="s">
        <v>6778</v>
      </c>
      <c r="AK1579">
        <v>32850000</v>
      </c>
      <c r="AL1579">
        <v>295650000</v>
      </c>
      <c r="AM1579" t="s">
        <v>195</v>
      </c>
      <c r="AN1579">
        <v>0</v>
      </c>
      <c r="AO1579" t="s">
        <v>5011</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6779</v>
      </c>
      <c r="BM1579" t="s">
        <v>4949</v>
      </c>
      <c r="BN1579" t="s">
        <v>5740</v>
      </c>
      <c r="BO1579" t="s">
        <v>4950</v>
      </c>
      <c r="BP1579" s="440" t="str">
        <f t="shared" si="24"/>
        <v>WA.2378.EBA.994.002.GC.523121</v>
      </c>
    </row>
    <row r="1580" spans="1:68">
      <c r="A1580" t="s">
        <v>5010</v>
      </c>
      <c r="B1580" t="s">
        <v>4936</v>
      </c>
      <c r="C1580" t="s">
        <v>4937</v>
      </c>
      <c r="D1580" t="s">
        <v>3795</v>
      </c>
      <c r="E1580" t="s">
        <v>197</v>
      </c>
      <c r="F1580" t="s">
        <v>3812</v>
      </c>
      <c r="G1580" t="s">
        <v>820</v>
      </c>
      <c r="H1580" t="s">
        <v>4938</v>
      </c>
      <c r="I1580">
        <v>9</v>
      </c>
      <c r="J1580" t="s">
        <v>5716</v>
      </c>
      <c r="K1580">
        <v>1</v>
      </c>
      <c r="L1580" t="s">
        <v>546</v>
      </c>
      <c r="M1580" t="s">
        <v>2198</v>
      </c>
      <c r="N1580" t="s">
        <v>2199</v>
      </c>
      <c r="O1580" t="s">
        <v>556</v>
      </c>
      <c r="P1580" t="s">
        <v>8</v>
      </c>
      <c r="Q1580" t="s">
        <v>4570</v>
      </c>
      <c r="R1580" t="s">
        <v>4940</v>
      </c>
      <c r="S1580" t="s">
        <v>195</v>
      </c>
      <c r="T1580" t="s">
        <v>4570</v>
      </c>
      <c r="U1580" t="s">
        <v>4570</v>
      </c>
      <c r="V1580" t="s">
        <v>5001</v>
      </c>
      <c r="W1580" t="s">
        <v>4951</v>
      </c>
      <c r="X1580" t="s">
        <v>6780</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5011</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6781</v>
      </c>
      <c r="BM1580" t="s">
        <v>4949</v>
      </c>
      <c r="BN1580" t="s">
        <v>5740</v>
      </c>
      <c r="BO1580" t="s">
        <v>4950</v>
      </c>
      <c r="BP1580" s="440" t="str">
        <f t="shared" si="24"/>
        <v>WA.2378.EBA.994.002.GC.523121</v>
      </c>
    </row>
    <row r="1581" spans="1:68">
      <c r="A1581" t="s">
        <v>5010</v>
      </c>
      <c r="B1581" t="s">
        <v>4936</v>
      </c>
      <c r="C1581" t="s">
        <v>4937</v>
      </c>
      <c r="D1581" t="s">
        <v>3795</v>
      </c>
      <c r="E1581" t="s">
        <v>197</v>
      </c>
      <c r="F1581" t="s">
        <v>3812</v>
      </c>
      <c r="G1581" t="s">
        <v>820</v>
      </c>
      <c r="H1581" t="s">
        <v>4938</v>
      </c>
      <c r="I1581">
        <v>9</v>
      </c>
      <c r="J1581" t="s">
        <v>5716</v>
      </c>
      <c r="K1581">
        <v>1</v>
      </c>
      <c r="L1581" t="s">
        <v>546</v>
      </c>
      <c r="M1581" t="s">
        <v>2198</v>
      </c>
      <c r="N1581" t="s">
        <v>2199</v>
      </c>
      <c r="O1581" t="s">
        <v>556</v>
      </c>
      <c r="P1581" t="s">
        <v>8</v>
      </c>
      <c r="Q1581" t="s">
        <v>4570</v>
      </c>
      <c r="R1581" t="s">
        <v>4940</v>
      </c>
      <c r="S1581" t="s">
        <v>195</v>
      </c>
      <c r="T1581" t="s">
        <v>4570</v>
      </c>
      <c r="U1581" t="s">
        <v>4570</v>
      </c>
      <c r="V1581" t="s">
        <v>5092</v>
      </c>
      <c r="W1581" t="s">
        <v>5001</v>
      </c>
      <c r="X1581" t="s">
        <v>6782</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5011</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6783</v>
      </c>
      <c r="BM1581" t="s">
        <v>4949</v>
      </c>
      <c r="BN1581" t="s">
        <v>5740</v>
      </c>
      <c r="BO1581" t="s">
        <v>4950</v>
      </c>
      <c r="BP1581" s="440" t="str">
        <f t="shared" si="24"/>
        <v>WA.2378.EBA.994.002.GC.523121</v>
      </c>
    </row>
    <row r="1582" spans="1:68">
      <c r="A1582" t="s">
        <v>5010</v>
      </c>
      <c r="B1582" t="s">
        <v>4936</v>
      </c>
      <c r="C1582" t="s">
        <v>4937</v>
      </c>
      <c r="D1582" t="s">
        <v>3795</v>
      </c>
      <c r="E1582" t="s">
        <v>197</v>
      </c>
      <c r="F1582" t="s">
        <v>3812</v>
      </c>
      <c r="G1582" t="s">
        <v>820</v>
      </c>
      <c r="H1582" t="s">
        <v>4938</v>
      </c>
      <c r="I1582">
        <v>9</v>
      </c>
      <c r="J1582" t="s">
        <v>5716</v>
      </c>
      <c r="K1582">
        <v>1</v>
      </c>
      <c r="L1582" t="s">
        <v>546</v>
      </c>
      <c r="M1582" t="s">
        <v>2198</v>
      </c>
      <c r="N1582" t="s">
        <v>2199</v>
      </c>
      <c r="O1582" t="s">
        <v>556</v>
      </c>
      <c r="P1582" t="s">
        <v>8</v>
      </c>
      <c r="Q1582" t="s">
        <v>4570</v>
      </c>
      <c r="R1582" t="s">
        <v>4940</v>
      </c>
      <c r="S1582" t="s">
        <v>195</v>
      </c>
      <c r="T1582" t="s">
        <v>4570</v>
      </c>
      <c r="U1582" t="s">
        <v>4570</v>
      </c>
      <c r="V1582" t="s">
        <v>5096</v>
      </c>
      <c r="W1582" t="s">
        <v>5092</v>
      </c>
      <c r="X1582" t="s">
        <v>6784</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5011</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6785</v>
      </c>
      <c r="BM1582" t="s">
        <v>4949</v>
      </c>
      <c r="BN1582" t="s">
        <v>5740</v>
      </c>
      <c r="BO1582" t="s">
        <v>4950</v>
      </c>
      <c r="BP1582" s="440" t="str">
        <f t="shared" si="24"/>
        <v>WA.2378.EBA.994.002.GC.523121</v>
      </c>
    </row>
    <row r="1583" spans="1:68">
      <c r="A1583" t="s">
        <v>5010</v>
      </c>
      <c r="B1583" t="s">
        <v>4936</v>
      </c>
      <c r="C1583" t="s">
        <v>4937</v>
      </c>
      <c r="D1583" t="s">
        <v>3795</v>
      </c>
      <c r="E1583" t="s">
        <v>197</v>
      </c>
      <c r="F1583" t="s">
        <v>3812</v>
      </c>
      <c r="G1583" t="s">
        <v>820</v>
      </c>
      <c r="H1583" t="s">
        <v>4938</v>
      </c>
      <c r="I1583">
        <v>9</v>
      </c>
      <c r="J1583" t="s">
        <v>5716</v>
      </c>
      <c r="K1583">
        <v>1</v>
      </c>
      <c r="L1583" t="s">
        <v>546</v>
      </c>
      <c r="M1583" t="s">
        <v>2198</v>
      </c>
      <c r="N1583" t="s">
        <v>2199</v>
      </c>
      <c r="O1583" t="s">
        <v>556</v>
      </c>
      <c r="P1583" t="s">
        <v>8</v>
      </c>
      <c r="Q1583" t="s">
        <v>4570</v>
      </c>
      <c r="R1583" t="s">
        <v>4940</v>
      </c>
      <c r="S1583" t="s">
        <v>195</v>
      </c>
      <c r="T1583" t="s">
        <v>4570</v>
      </c>
      <c r="U1583" t="s">
        <v>4570</v>
      </c>
      <c r="V1583" t="s">
        <v>5265</v>
      </c>
      <c r="W1583" t="s">
        <v>5096</v>
      </c>
      <c r="X1583" t="s">
        <v>6786</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5011</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6787</v>
      </c>
      <c r="BM1583" t="s">
        <v>4949</v>
      </c>
      <c r="BN1583" t="s">
        <v>5740</v>
      </c>
      <c r="BO1583" t="s">
        <v>4950</v>
      </c>
      <c r="BP1583" s="440" t="str">
        <f t="shared" si="24"/>
        <v>WA.2378.EBA.994.002.GC.523121</v>
      </c>
    </row>
    <row r="1584" spans="1:68">
      <c r="A1584" t="s">
        <v>5010</v>
      </c>
      <c r="B1584" t="s">
        <v>4936</v>
      </c>
      <c r="C1584" t="s">
        <v>4937</v>
      </c>
      <c r="D1584" t="s">
        <v>3795</v>
      </c>
      <c r="E1584" t="s">
        <v>197</v>
      </c>
      <c r="F1584" t="s">
        <v>3812</v>
      </c>
      <c r="G1584" t="s">
        <v>820</v>
      </c>
      <c r="H1584" t="s">
        <v>4938</v>
      </c>
      <c r="I1584">
        <v>9</v>
      </c>
      <c r="J1584" t="s">
        <v>5716</v>
      </c>
      <c r="K1584">
        <v>1</v>
      </c>
      <c r="L1584" t="s">
        <v>546</v>
      </c>
      <c r="M1584" t="s">
        <v>2198</v>
      </c>
      <c r="N1584" t="s">
        <v>2199</v>
      </c>
      <c r="O1584" t="s">
        <v>556</v>
      </c>
      <c r="P1584" t="s">
        <v>8</v>
      </c>
      <c r="Q1584" t="s">
        <v>4570</v>
      </c>
      <c r="R1584" t="s">
        <v>4940</v>
      </c>
      <c r="S1584" t="s">
        <v>195</v>
      </c>
      <c r="T1584" t="s">
        <v>4570</v>
      </c>
      <c r="U1584" t="s">
        <v>4570</v>
      </c>
      <c r="V1584" t="s">
        <v>5269</v>
      </c>
      <c r="W1584" t="s">
        <v>5265</v>
      </c>
      <c r="X1584" t="s">
        <v>6788</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5011</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6789</v>
      </c>
      <c r="BM1584" t="s">
        <v>4949</v>
      </c>
      <c r="BN1584" t="s">
        <v>5740</v>
      </c>
      <c r="BO1584" t="s">
        <v>4950</v>
      </c>
      <c r="BP1584" s="440" t="str">
        <f t="shared" si="24"/>
        <v>WA.2378.EBA.994.002.GC.523121</v>
      </c>
    </row>
    <row r="1585" spans="1:68">
      <c r="A1585" t="s">
        <v>5010</v>
      </c>
      <c r="B1585" t="s">
        <v>4936</v>
      </c>
      <c r="C1585" t="s">
        <v>4937</v>
      </c>
      <c r="D1585" t="s">
        <v>3795</v>
      </c>
      <c r="E1585" t="s">
        <v>197</v>
      </c>
      <c r="F1585" t="s">
        <v>3812</v>
      </c>
      <c r="G1585" t="s">
        <v>820</v>
      </c>
      <c r="H1585" t="s">
        <v>4938</v>
      </c>
      <c r="I1585">
        <v>9</v>
      </c>
      <c r="J1585" t="s">
        <v>5716</v>
      </c>
      <c r="K1585">
        <v>1</v>
      </c>
      <c r="L1585" t="s">
        <v>546</v>
      </c>
      <c r="M1585" t="s">
        <v>2198</v>
      </c>
      <c r="N1585" t="s">
        <v>2199</v>
      </c>
      <c r="O1585" t="s">
        <v>556</v>
      </c>
      <c r="P1585" t="s">
        <v>8</v>
      </c>
      <c r="Q1585" t="s">
        <v>4570</v>
      </c>
      <c r="R1585" t="s">
        <v>4940</v>
      </c>
      <c r="S1585" t="s">
        <v>195</v>
      </c>
      <c r="T1585" t="s">
        <v>4570</v>
      </c>
      <c r="U1585" t="s">
        <v>4570</v>
      </c>
      <c r="V1585" t="s">
        <v>5413</v>
      </c>
      <c r="W1585" t="s">
        <v>5269</v>
      </c>
      <c r="X1585" t="s">
        <v>6790</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5011</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6791</v>
      </c>
      <c r="BM1585" t="s">
        <v>4949</v>
      </c>
      <c r="BN1585" t="s">
        <v>5740</v>
      </c>
      <c r="BO1585" t="s">
        <v>4950</v>
      </c>
      <c r="BP1585" s="440" t="str">
        <f t="shared" si="24"/>
        <v>WA.2378.EBA.994.002.GC.523121</v>
      </c>
    </row>
    <row r="1586" spans="1:68">
      <c r="A1586" t="s">
        <v>5010</v>
      </c>
      <c r="B1586" t="s">
        <v>4936</v>
      </c>
      <c r="C1586" t="s">
        <v>4937</v>
      </c>
      <c r="D1586" t="s">
        <v>3795</v>
      </c>
      <c r="E1586" t="s">
        <v>197</v>
      </c>
      <c r="F1586" t="s">
        <v>3812</v>
      </c>
      <c r="G1586" t="s">
        <v>820</v>
      </c>
      <c r="H1586" t="s">
        <v>4938</v>
      </c>
      <c r="I1586">
        <v>9</v>
      </c>
      <c r="J1586" t="s">
        <v>5716</v>
      </c>
      <c r="K1586">
        <v>1</v>
      </c>
      <c r="L1586" t="s">
        <v>546</v>
      </c>
      <c r="M1586" t="s">
        <v>2198</v>
      </c>
      <c r="N1586" t="s">
        <v>2199</v>
      </c>
      <c r="O1586" t="s">
        <v>556</v>
      </c>
      <c r="P1586" t="s">
        <v>8</v>
      </c>
      <c r="Q1586" t="s">
        <v>4570</v>
      </c>
      <c r="R1586" t="s">
        <v>4940</v>
      </c>
      <c r="S1586" t="s">
        <v>195</v>
      </c>
      <c r="T1586" t="s">
        <v>4570</v>
      </c>
      <c r="U1586" t="s">
        <v>4570</v>
      </c>
      <c r="V1586" t="s">
        <v>5417</v>
      </c>
      <c r="W1586" t="s">
        <v>5413</v>
      </c>
      <c r="X1586" t="s">
        <v>6792</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5011</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6793</v>
      </c>
      <c r="BM1586" t="s">
        <v>4949</v>
      </c>
      <c r="BN1586" t="s">
        <v>5740</v>
      </c>
      <c r="BO1586" t="s">
        <v>4950</v>
      </c>
      <c r="BP1586" s="440" t="str">
        <f t="shared" si="24"/>
        <v>WA.2378.EBA.994.002.GC.523121</v>
      </c>
    </row>
    <row r="1587" spans="1:68">
      <c r="A1587" t="s">
        <v>4935</v>
      </c>
      <c r="B1587" t="s">
        <v>4936</v>
      </c>
      <c r="C1587" t="s">
        <v>4937</v>
      </c>
      <c r="D1587" t="s">
        <v>3795</v>
      </c>
      <c r="E1587" t="s">
        <v>197</v>
      </c>
      <c r="F1587" t="s">
        <v>3812</v>
      </c>
      <c r="G1587" t="s">
        <v>820</v>
      </c>
      <c r="H1587" t="s">
        <v>4938</v>
      </c>
      <c r="I1587">
        <v>9</v>
      </c>
      <c r="J1587" t="s">
        <v>5716</v>
      </c>
      <c r="K1587">
        <v>1</v>
      </c>
      <c r="L1587" t="s">
        <v>546</v>
      </c>
      <c r="M1587" t="s">
        <v>2198</v>
      </c>
      <c r="N1587" t="s">
        <v>2199</v>
      </c>
      <c r="O1587" t="s">
        <v>557</v>
      </c>
      <c r="P1587" t="s">
        <v>8</v>
      </c>
      <c r="Q1587" t="s">
        <v>4570</v>
      </c>
      <c r="R1587" t="s">
        <v>4940</v>
      </c>
      <c r="S1587" t="s">
        <v>195</v>
      </c>
      <c r="T1587" t="s">
        <v>4570</v>
      </c>
      <c r="U1587" t="s">
        <v>4570</v>
      </c>
      <c r="V1587" t="s">
        <v>4496</v>
      </c>
      <c r="W1587" t="s">
        <v>4570</v>
      </c>
      <c r="X1587" t="s">
        <v>6794</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4943</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6795</v>
      </c>
      <c r="BM1587" t="s">
        <v>4949</v>
      </c>
      <c r="BN1587" t="s">
        <v>5740</v>
      </c>
      <c r="BO1587" t="s">
        <v>4950</v>
      </c>
      <c r="BP1587" s="440" t="str">
        <f t="shared" si="24"/>
        <v>WA.2378.EBA.994.002.GC.523199</v>
      </c>
    </row>
    <row r="1588" spans="1:68">
      <c r="A1588" t="s">
        <v>5010</v>
      </c>
      <c r="B1588" t="s">
        <v>4936</v>
      </c>
      <c r="C1588" t="s">
        <v>4937</v>
      </c>
      <c r="D1588" t="s">
        <v>3795</v>
      </c>
      <c r="E1588" t="s">
        <v>197</v>
      </c>
      <c r="F1588" t="s">
        <v>3812</v>
      </c>
      <c r="G1588" t="s">
        <v>820</v>
      </c>
      <c r="H1588" t="s">
        <v>4938</v>
      </c>
      <c r="I1588">
        <v>9</v>
      </c>
      <c r="J1588" t="s">
        <v>5716</v>
      </c>
      <c r="K1588">
        <v>1</v>
      </c>
      <c r="L1588" t="s">
        <v>546</v>
      </c>
      <c r="M1588" t="s">
        <v>2198</v>
      </c>
      <c r="N1588" t="s">
        <v>2199</v>
      </c>
      <c r="O1588" t="s">
        <v>557</v>
      </c>
      <c r="P1588" t="s">
        <v>8</v>
      </c>
      <c r="Q1588" t="s">
        <v>4570</v>
      </c>
      <c r="R1588" t="s">
        <v>4940</v>
      </c>
      <c r="S1588" t="s">
        <v>195</v>
      </c>
      <c r="T1588" t="s">
        <v>4570</v>
      </c>
      <c r="U1588" t="s">
        <v>4570</v>
      </c>
      <c r="V1588" t="s">
        <v>4496</v>
      </c>
      <c r="W1588" t="s">
        <v>4570</v>
      </c>
      <c r="X1588" t="s">
        <v>6794</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5011</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6795</v>
      </c>
      <c r="BM1588" t="s">
        <v>4949</v>
      </c>
      <c r="BN1588" t="s">
        <v>5740</v>
      </c>
      <c r="BO1588" t="s">
        <v>4950</v>
      </c>
      <c r="BP1588" s="440" t="str">
        <f t="shared" si="24"/>
        <v>WA.2378.EBA.994.002.GC.523199</v>
      </c>
    </row>
    <row r="1589" spans="1:68">
      <c r="A1589" t="s">
        <v>4935</v>
      </c>
      <c r="B1589" t="s">
        <v>4936</v>
      </c>
      <c r="C1589" t="s">
        <v>4937</v>
      </c>
      <c r="D1589" t="s">
        <v>3795</v>
      </c>
      <c r="E1589" t="s">
        <v>197</v>
      </c>
      <c r="F1589" t="s">
        <v>3812</v>
      </c>
      <c r="G1589" t="s">
        <v>820</v>
      </c>
      <c r="H1589" t="s">
        <v>4938</v>
      </c>
      <c r="I1589">
        <v>9</v>
      </c>
      <c r="J1589" t="s">
        <v>4994</v>
      </c>
      <c r="K1589">
        <v>2</v>
      </c>
      <c r="L1589" t="s">
        <v>1081</v>
      </c>
      <c r="M1589" t="s">
        <v>8</v>
      </c>
      <c r="N1589" t="s">
        <v>1631</v>
      </c>
      <c r="O1589" t="s">
        <v>503</v>
      </c>
      <c r="P1589" t="s">
        <v>8</v>
      </c>
      <c r="Q1589" t="s">
        <v>4570</v>
      </c>
      <c r="R1589" t="s">
        <v>4940</v>
      </c>
      <c r="S1589" t="s">
        <v>195</v>
      </c>
      <c r="T1589" t="s">
        <v>4570</v>
      </c>
      <c r="U1589" t="s">
        <v>4570</v>
      </c>
      <c r="V1589" t="s">
        <v>4496</v>
      </c>
      <c r="W1589" t="s">
        <v>4570</v>
      </c>
      <c r="X1589" t="s">
        <v>6796</v>
      </c>
      <c r="Y1589" t="s">
        <v>5003</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4943</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4997</v>
      </c>
      <c r="BF1589" t="s">
        <v>5709</v>
      </c>
      <c r="BG1589" t="s">
        <v>5710</v>
      </c>
      <c r="BH1589" t="s">
        <v>4947</v>
      </c>
      <c r="BI1589" t="s">
        <v>195</v>
      </c>
      <c r="BJ1589" t="s">
        <v>195</v>
      </c>
      <c r="BK1589" t="s">
        <v>3773</v>
      </c>
      <c r="BL1589" t="s">
        <v>6797</v>
      </c>
      <c r="BM1589" t="s">
        <v>4949</v>
      </c>
      <c r="BN1589" t="s">
        <v>7</v>
      </c>
      <c r="BO1589" t="s">
        <v>4950</v>
      </c>
      <c r="BP1589" s="440" t="str">
        <f t="shared" si="24"/>
        <v>WA.2378.EBA.963.102.A.521211</v>
      </c>
    </row>
    <row r="1590" spans="1:68">
      <c r="A1590" t="s">
        <v>4935</v>
      </c>
      <c r="B1590" t="s">
        <v>4936</v>
      </c>
      <c r="C1590" t="s">
        <v>4937</v>
      </c>
      <c r="D1590" t="s">
        <v>3795</v>
      </c>
      <c r="E1590" t="s">
        <v>197</v>
      </c>
      <c r="F1590" t="s">
        <v>3812</v>
      </c>
      <c r="G1590" t="s">
        <v>820</v>
      </c>
      <c r="H1590" t="s">
        <v>4938</v>
      </c>
      <c r="I1590">
        <v>9</v>
      </c>
      <c r="J1590" t="s">
        <v>4994</v>
      </c>
      <c r="K1590">
        <v>2</v>
      </c>
      <c r="L1590" t="s">
        <v>1081</v>
      </c>
      <c r="M1590" t="s">
        <v>508</v>
      </c>
      <c r="N1590" t="s">
        <v>1666</v>
      </c>
      <c r="O1590" t="s">
        <v>503</v>
      </c>
      <c r="P1590" t="s">
        <v>8</v>
      </c>
      <c r="Q1590" t="s">
        <v>4570</v>
      </c>
      <c r="R1590" t="s">
        <v>4940</v>
      </c>
      <c r="S1590" t="s">
        <v>195</v>
      </c>
      <c r="T1590" t="s">
        <v>4570</v>
      </c>
      <c r="U1590" t="s">
        <v>4570</v>
      </c>
      <c r="V1590" t="s">
        <v>4496</v>
      </c>
      <c r="W1590" t="s">
        <v>4570</v>
      </c>
      <c r="X1590" t="s">
        <v>6798</v>
      </c>
      <c r="Y1590" t="s">
        <v>5003</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4943</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4997</v>
      </c>
      <c r="BF1590" t="s">
        <v>5709</v>
      </c>
      <c r="BG1590" t="s">
        <v>6799</v>
      </c>
      <c r="BH1590" t="s">
        <v>4947</v>
      </c>
      <c r="BI1590" t="s">
        <v>195</v>
      </c>
      <c r="BJ1590" t="s">
        <v>195</v>
      </c>
      <c r="BK1590" t="s">
        <v>3773</v>
      </c>
      <c r="BL1590" t="s">
        <v>6797</v>
      </c>
      <c r="BM1590" t="s">
        <v>4949</v>
      </c>
      <c r="BN1590" t="s">
        <v>7</v>
      </c>
      <c r="BO1590" t="s">
        <v>4950</v>
      </c>
      <c r="BP1590" s="440" t="str">
        <f t="shared" si="24"/>
        <v>WA.2378.EBA.963.102.B.521211</v>
      </c>
    </row>
    <row r="1591" spans="1:68">
      <c r="A1591" t="s">
        <v>5010</v>
      </c>
      <c r="B1591" t="s">
        <v>4936</v>
      </c>
      <c r="C1591" t="s">
        <v>4937</v>
      </c>
      <c r="D1591" t="s">
        <v>3795</v>
      </c>
      <c r="E1591" t="s">
        <v>197</v>
      </c>
      <c r="F1591" t="s">
        <v>3812</v>
      </c>
      <c r="G1591" t="s">
        <v>820</v>
      </c>
      <c r="H1591" t="s">
        <v>4938</v>
      </c>
      <c r="I1591">
        <v>9</v>
      </c>
      <c r="J1591" t="s">
        <v>4994</v>
      </c>
      <c r="K1591">
        <v>2</v>
      </c>
      <c r="L1591" t="s">
        <v>1081</v>
      </c>
      <c r="M1591" t="s">
        <v>8</v>
      </c>
      <c r="N1591" t="s">
        <v>1631</v>
      </c>
      <c r="O1591" t="s">
        <v>503</v>
      </c>
      <c r="P1591" t="s">
        <v>8</v>
      </c>
      <c r="Q1591" t="s">
        <v>4570</v>
      </c>
      <c r="R1591" t="s">
        <v>4940</v>
      </c>
      <c r="S1591" t="s">
        <v>195</v>
      </c>
      <c r="T1591" t="s">
        <v>4570</v>
      </c>
      <c r="U1591" t="s">
        <v>4570</v>
      </c>
      <c r="V1591" t="s">
        <v>4496</v>
      </c>
      <c r="W1591" t="s">
        <v>4570</v>
      </c>
      <c r="X1591" t="s">
        <v>6796</v>
      </c>
      <c r="Y1591" t="s">
        <v>5003</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5011</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4997</v>
      </c>
      <c r="BF1591" t="s">
        <v>5709</v>
      </c>
      <c r="BG1591" t="s">
        <v>5710</v>
      </c>
      <c r="BH1591" t="s">
        <v>4947</v>
      </c>
      <c r="BI1591" t="s">
        <v>195</v>
      </c>
      <c r="BJ1591" t="s">
        <v>195</v>
      </c>
      <c r="BK1591" t="s">
        <v>3773</v>
      </c>
      <c r="BL1591" t="s">
        <v>6797</v>
      </c>
      <c r="BM1591" t="s">
        <v>4949</v>
      </c>
      <c r="BN1591" t="s">
        <v>7</v>
      </c>
      <c r="BO1591" t="s">
        <v>4950</v>
      </c>
      <c r="BP1591" s="440" t="str">
        <f t="shared" si="24"/>
        <v>WA.2378.EBA.963.102.A.521211</v>
      </c>
    </row>
    <row r="1592" spans="1:68">
      <c r="A1592" t="s">
        <v>5010</v>
      </c>
      <c r="B1592" t="s">
        <v>4936</v>
      </c>
      <c r="C1592" t="s">
        <v>4937</v>
      </c>
      <c r="D1592" t="s">
        <v>3795</v>
      </c>
      <c r="E1592" t="s">
        <v>197</v>
      </c>
      <c r="F1592" t="s">
        <v>3812</v>
      </c>
      <c r="G1592" t="s">
        <v>820</v>
      </c>
      <c r="H1592" t="s">
        <v>4938</v>
      </c>
      <c r="I1592">
        <v>9</v>
      </c>
      <c r="J1592" t="s">
        <v>4994</v>
      </c>
      <c r="K1592">
        <v>2</v>
      </c>
      <c r="L1592" t="s">
        <v>1081</v>
      </c>
      <c r="M1592" t="s">
        <v>508</v>
      </c>
      <c r="N1592" t="s">
        <v>1666</v>
      </c>
      <c r="O1592" t="s">
        <v>503</v>
      </c>
      <c r="P1592" t="s">
        <v>8</v>
      </c>
      <c r="Q1592" t="s">
        <v>4570</v>
      </c>
      <c r="R1592" t="s">
        <v>4940</v>
      </c>
      <c r="S1592" t="s">
        <v>195</v>
      </c>
      <c r="T1592" t="s">
        <v>4570</v>
      </c>
      <c r="U1592" t="s">
        <v>4570</v>
      </c>
      <c r="V1592" t="s">
        <v>4496</v>
      </c>
      <c r="W1592" t="s">
        <v>4570</v>
      </c>
      <c r="X1592" t="s">
        <v>6798</v>
      </c>
      <c r="Y1592" t="s">
        <v>5003</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5011</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4997</v>
      </c>
      <c r="BF1592" t="s">
        <v>5709</v>
      </c>
      <c r="BG1592" t="s">
        <v>6799</v>
      </c>
      <c r="BH1592" t="s">
        <v>4947</v>
      </c>
      <c r="BI1592" t="s">
        <v>195</v>
      </c>
      <c r="BJ1592" t="s">
        <v>195</v>
      </c>
      <c r="BK1592" t="s">
        <v>3773</v>
      </c>
      <c r="BL1592" t="s">
        <v>6797</v>
      </c>
      <c r="BM1592" t="s">
        <v>4949</v>
      </c>
      <c r="BN1592" t="s">
        <v>7</v>
      </c>
      <c r="BO1592" t="s">
        <v>4950</v>
      </c>
      <c r="BP1592" s="440" t="str">
        <f t="shared" si="24"/>
        <v>WA.2378.EBA.963.102.B.521211</v>
      </c>
    </row>
    <row r="1593" spans="1:68">
      <c r="A1593" t="s">
        <v>4935</v>
      </c>
      <c r="B1593" t="s">
        <v>4936</v>
      </c>
      <c r="C1593" t="s">
        <v>4937</v>
      </c>
      <c r="D1593" t="s">
        <v>3795</v>
      </c>
      <c r="E1593" t="s">
        <v>197</v>
      </c>
      <c r="F1593" t="s">
        <v>3842</v>
      </c>
      <c r="G1593" t="s">
        <v>2445</v>
      </c>
      <c r="H1593" t="s">
        <v>4938</v>
      </c>
      <c r="I1593">
        <v>5</v>
      </c>
      <c r="J1593" t="s">
        <v>5054</v>
      </c>
      <c r="K1593">
        <v>2</v>
      </c>
      <c r="L1593" t="s">
        <v>2985</v>
      </c>
      <c r="M1593" t="s">
        <v>8</v>
      </c>
      <c r="N1593" t="s">
        <v>170</v>
      </c>
      <c r="O1593" t="s">
        <v>503</v>
      </c>
      <c r="P1593" t="s">
        <v>8</v>
      </c>
      <c r="Q1593" t="s">
        <v>4570</v>
      </c>
      <c r="R1593" t="s">
        <v>4940</v>
      </c>
      <c r="S1593" t="s">
        <v>195</v>
      </c>
      <c r="T1593" t="s">
        <v>4570</v>
      </c>
      <c r="U1593" t="s">
        <v>4570</v>
      </c>
      <c r="V1593" t="s">
        <v>4496</v>
      </c>
      <c r="W1593" t="s">
        <v>4570</v>
      </c>
      <c r="X1593" t="s">
        <v>6800</v>
      </c>
      <c r="Y1593" t="s">
        <v>6801</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4943</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6802</v>
      </c>
      <c r="BG1593" t="s">
        <v>6803</v>
      </c>
      <c r="BH1593" t="s">
        <v>5764</v>
      </c>
      <c r="BI1593" t="s">
        <v>195</v>
      </c>
      <c r="BJ1593" t="s">
        <v>195</v>
      </c>
      <c r="BK1593" t="s">
        <v>3773</v>
      </c>
      <c r="BL1593" t="s">
        <v>6804</v>
      </c>
      <c r="BM1593" t="s">
        <v>4949</v>
      </c>
      <c r="BN1593" t="s">
        <v>7</v>
      </c>
      <c r="BO1593" t="s">
        <v>4950</v>
      </c>
      <c r="BP1593" s="440" t="str">
        <f t="shared" si="24"/>
        <v>WA.2378.EBD.953.202.A.521211</v>
      </c>
    </row>
    <row r="1594" spans="1:68">
      <c r="A1594" t="s">
        <v>4935</v>
      </c>
      <c r="B1594" t="s">
        <v>4936</v>
      </c>
      <c r="C1594" t="s">
        <v>4937</v>
      </c>
      <c r="D1594" t="s">
        <v>3795</v>
      </c>
      <c r="E1594" t="s">
        <v>197</v>
      </c>
      <c r="F1594" t="s">
        <v>3842</v>
      </c>
      <c r="G1594" t="s">
        <v>2445</v>
      </c>
      <c r="H1594" t="s">
        <v>4938</v>
      </c>
      <c r="I1594">
        <v>5</v>
      </c>
      <c r="J1594" t="s">
        <v>5054</v>
      </c>
      <c r="K1594">
        <v>2</v>
      </c>
      <c r="L1594" t="s">
        <v>2985</v>
      </c>
      <c r="M1594" t="s">
        <v>8</v>
      </c>
      <c r="N1594" t="s">
        <v>170</v>
      </c>
      <c r="O1594" t="s">
        <v>503</v>
      </c>
      <c r="P1594" t="s">
        <v>8</v>
      </c>
      <c r="Q1594" t="s">
        <v>4570</v>
      </c>
      <c r="R1594" t="s">
        <v>4940</v>
      </c>
      <c r="S1594" t="s">
        <v>195</v>
      </c>
      <c r="T1594" t="s">
        <v>4570</v>
      </c>
      <c r="U1594" t="s">
        <v>4570</v>
      </c>
      <c r="V1594" t="s">
        <v>4951</v>
      </c>
      <c r="W1594" t="s">
        <v>4496</v>
      </c>
      <c r="X1594" t="s">
        <v>6805</v>
      </c>
      <c r="Y1594" t="s">
        <v>5790</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4943</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6802</v>
      </c>
      <c r="BG1594" t="s">
        <v>6803</v>
      </c>
      <c r="BH1594" t="s">
        <v>5764</v>
      </c>
      <c r="BI1594" t="s">
        <v>195</v>
      </c>
      <c r="BJ1594" t="s">
        <v>195</v>
      </c>
      <c r="BK1594" t="s">
        <v>3773</v>
      </c>
      <c r="BL1594" t="s">
        <v>5791</v>
      </c>
      <c r="BM1594" t="s">
        <v>4949</v>
      </c>
      <c r="BN1594" t="s">
        <v>7</v>
      </c>
      <c r="BO1594" t="s">
        <v>4950</v>
      </c>
      <c r="BP1594" s="440" t="str">
        <f t="shared" si="24"/>
        <v>WA.2378.EBD.953.202.A.521211</v>
      </c>
    </row>
    <row r="1595" spans="1:68">
      <c r="A1595" t="s">
        <v>4935</v>
      </c>
      <c r="B1595" t="s">
        <v>4936</v>
      </c>
      <c r="C1595" t="s">
        <v>4937</v>
      </c>
      <c r="D1595" t="s">
        <v>3795</v>
      </c>
      <c r="E1595" t="s">
        <v>197</v>
      </c>
      <c r="F1595" t="s">
        <v>3842</v>
      </c>
      <c r="G1595" t="s">
        <v>2445</v>
      </c>
      <c r="H1595" t="s">
        <v>4938</v>
      </c>
      <c r="I1595">
        <v>5</v>
      </c>
      <c r="J1595" t="s">
        <v>5054</v>
      </c>
      <c r="K1595">
        <v>2</v>
      </c>
      <c r="L1595" t="s">
        <v>2985</v>
      </c>
      <c r="M1595" t="s">
        <v>508</v>
      </c>
      <c r="N1595" t="s">
        <v>171</v>
      </c>
      <c r="O1595" t="s">
        <v>503</v>
      </c>
      <c r="P1595" t="s">
        <v>8</v>
      </c>
      <c r="Q1595" t="s">
        <v>4570</v>
      </c>
      <c r="R1595" t="s">
        <v>4940</v>
      </c>
      <c r="S1595" t="s">
        <v>195</v>
      </c>
      <c r="T1595" t="s">
        <v>4570</v>
      </c>
      <c r="U1595" t="s">
        <v>4570</v>
      </c>
      <c r="V1595" t="s">
        <v>4496</v>
      </c>
      <c r="W1595" t="s">
        <v>4570</v>
      </c>
      <c r="X1595" t="s">
        <v>6806</v>
      </c>
      <c r="Y1595" t="s">
        <v>6807</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4943</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6802</v>
      </c>
      <c r="BG1595" t="s">
        <v>6808</v>
      </c>
      <c r="BH1595" t="s">
        <v>5764</v>
      </c>
      <c r="BI1595" t="s">
        <v>195</v>
      </c>
      <c r="BJ1595" t="s">
        <v>195</v>
      </c>
      <c r="BK1595" t="s">
        <v>3773</v>
      </c>
      <c r="BL1595" t="s">
        <v>6809</v>
      </c>
      <c r="BM1595" t="s">
        <v>4949</v>
      </c>
      <c r="BN1595" t="s">
        <v>7</v>
      </c>
      <c r="BO1595" t="s">
        <v>4950</v>
      </c>
      <c r="BP1595" s="440" t="str">
        <f t="shared" si="24"/>
        <v>WA.2378.EBD.953.202.B.521211</v>
      </c>
    </row>
    <row r="1596" spans="1:68">
      <c r="A1596" t="s">
        <v>4935</v>
      </c>
      <c r="B1596" t="s">
        <v>4936</v>
      </c>
      <c r="C1596" t="s">
        <v>4937</v>
      </c>
      <c r="D1596" t="s">
        <v>3795</v>
      </c>
      <c r="E1596" t="s">
        <v>197</v>
      </c>
      <c r="F1596" t="s">
        <v>3842</v>
      </c>
      <c r="G1596" t="s">
        <v>2445</v>
      </c>
      <c r="H1596" t="s">
        <v>4938</v>
      </c>
      <c r="I1596">
        <v>5</v>
      </c>
      <c r="J1596" t="s">
        <v>5054</v>
      </c>
      <c r="K1596">
        <v>2</v>
      </c>
      <c r="L1596" t="s">
        <v>2985</v>
      </c>
      <c r="M1596" t="s">
        <v>508</v>
      </c>
      <c r="N1596" t="s">
        <v>171</v>
      </c>
      <c r="O1596" t="s">
        <v>503</v>
      </c>
      <c r="P1596" t="s">
        <v>8</v>
      </c>
      <c r="Q1596" t="s">
        <v>4570</v>
      </c>
      <c r="R1596" t="s">
        <v>4940</v>
      </c>
      <c r="S1596" t="s">
        <v>195</v>
      </c>
      <c r="T1596" t="s">
        <v>4570</v>
      </c>
      <c r="U1596" t="s">
        <v>4570</v>
      </c>
      <c r="V1596" t="s">
        <v>4951</v>
      </c>
      <c r="W1596" t="s">
        <v>4496</v>
      </c>
      <c r="X1596" t="s">
        <v>6810</v>
      </c>
      <c r="Y1596" t="s">
        <v>5790</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4943</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6802</v>
      </c>
      <c r="BG1596" t="s">
        <v>6808</v>
      </c>
      <c r="BH1596" t="s">
        <v>5764</v>
      </c>
      <c r="BI1596" t="s">
        <v>195</v>
      </c>
      <c r="BJ1596" t="s">
        <v>195</v>
      </c>
      <c r="BK1596" t="s">
        <v>3773</v>
      </c>
      <c r="BL1596" t="s">
        <v>5791</v>
      </c>
      <c r="BM1596" t="s">
        <v>4949</v>
      </c>
      <c r="BN1596" t="s">
        <v>7</v>
      </c>
      <c r="BO1596" t="s">
        <v>4950</v>
      </c>
      <c r="BP1596" s="440" t="str">
        <f t="shared" si="24"/>
        <v>WA.2378.EBD.953.202.B.521211</v>
      </c>
    </row>
    <row r="1597" spans="1:68">
      <c r="A1597" t="s">
        <v>4935</v>
      </c>
      <c r="B1597" t="s">
        <v>4936</v>
      </c>
      <c r="C1597" t="s">
        <v>4937</v>
      </c>
      <c r="D1597" t="s">
        <v>3795</v>
      </c>
      <c r="E1597" t="s">
        <v>197</v>
      </c>
      <c r="F1597" t="s">
        <v>3842</v>
      </c>
      <c r="G1597" t="s">
        <v>2445</v>
      </c>
      <c r="H1597" t="s">
        <v>4938</v>
      </c>
      <c r="I1597">
        <v>5</v>
      </c>
      <c r="J1597" t="s">
        <v>5054</v>
      </c>
      <c r="K1597">
        <v>2</v>
      </c>
      <c r="L1597" t="s">
        <v>2985</v>
      </c>
      <c r="M1597" t="s">
        <v>509</v>
      </c>
      <c r="N1597" t="s">
        <v>172</v>
      </c>
      <c r="O1597" t="s">
        <v>503</v>
      </c>
      <c r="P1597" t="s">
        <v>8</v>
      </c>
      <c r="Q1597" t="s">
        <v>4570</v>
      </c>
      <c r="R1597" t="s">
        <v>4940</v>
      </c>
      <c r="S1597" t="s">
        <v>195</v>
      </c>
      <c r="T1597" t="s">
        <v>4570</v>
      </c>
      <c r="U1597" t="s">
        <v>4570</v>
      </c>
      <c r="V1597" t="s">
        <v>4496</v>
      </c>
      <c r="W1597" t="s">
        <v>4570</v>
      </c>
      <c r="X1597" t="s">
        <v>6811</v>
      </c>
      <c r="Y1597" t="s">
        <v>5790</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4943</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6802</v>
      </c>
      <c r="BG1597" t="s">
        <v>6812</v>
      </c>
      <c r="BH1597" t="s">
        <v>5764</v>
      </c>
      <c r="BI1597" t="s">
        <v>195</v>
      </c>
      <c r="BJ1597" t="s">
        <v>195</v>
      </c>
      <c r="BK1597" t="s">
        <v>3773</v>
      </c>
      <c r="BL1597" t="s">
        <v>6813</v>
      </c>
      <c r="BM1597" t="s">
        <v>4949</v>
      </c>
      <c r="BN1597" t="s">
        <v>7</v>
      </c>
      <c r="BO1597" t="s">
        <v>4950</v>
      </c>
      <c r="BP1597" s="440" t="str">
        <f t="shared" si="24"/>
        <v>WA.2378.EBD.953.202.C.521211</v>
      </c>
    </row>
    <row r="1598" spans="1:68">
      <c r="A1598" t="s">
        <v>4935</v>
      </c>
      <c r="B1598" t="s">
        <v>4936</v>
      </c>
      <c r="C1598" t="s">
        <v>4937</v>
      </c>
      <c r="D1598" t="s">
        <v>3795</v>
      </c>
      <c r="E1598" t="s">
        <v>197</v>
      </c>
      <c r="F1598" t="s">
        <v>3842</v>
      </c>
      <c r="G1598" t="s">
        <v>2445</v>
      </c>
      <c r="H1598" t="s">
        <v>4938</v>
      </c>
      <c r="I1598">
        <v>5</v>
      </c>
      <c r="J1598" t="s">
        <v>5054</v>
      </c>
      <c r="K1598">
        <v>2</v>
      </c>
      <c r="L1598" t="s">
        <v>2985</v>
      </c>
      <c r="M1598" t="s">
        <v>509</v>
      </c>
      <c r="N1598" t="s">
        <v>172</v>
      </c>
      <c r="O1598" t="s">
        <v>503</v>
      </c>
      <c r="P1598" t="s">
        <v>8</v>
      </c>
      <c r="Q1598" t="s">
        <v>4570</v>
      </c>
      <c r="R1598" t="s">
        <v>4940</v>
      </c>
      <c r="S1598" t="s">
        <v>195</v>
      </c>
      <c r="T1598" t="s">
        <v>4570</v>
      </c>
      <c r="U1598" t="s">
        <v>4570</v>
      </c>
      <c r="V1598" t="s">
        <v>4951</v>
      </c>
      <c r="W1598" t="s">
        <v>4496</v>
      </c>
      <c r="X1598" t="s">
        <v>6814</v>
      </c>
      <c r="Y1598" t="s">
        <v>6815</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4943</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6802</v>
      </c>
      <c r="BG1598" t="s">
        <v>6812</v>
      </c>
      <c r="BH1598" t="s">
        <v>5764</v>
      </c>
      <c r="BI1598" t="s">
        <v>195</v>
      </c>
      <c r="BJ1598" t="s">
        <v>195</v>
      </c>
      <c r="BK1598" t="s">
        <v>3773</v>
      </c>
      <c r="BL1598" t="s">
        <v>6816</v>
      </c>
      <c r="BM1598" t="s">
        <v>4949</v>
      </c>
      <c r="BN1598" t="s">
        <v>7</v>
      </c>
      <c r="BO1598" t="s">
        <v>4950</v>
      </c>
      <c r="BP1598" s="440" t="str">
        <f t="shared" si="24"/>
        <v>WA.2378.EBD.953.202.C.521211</v>
      </c>
    </row>
    <row r="1599" spans="1:68">
      <c r="A1599" t="s">
        <v>4935</v>
      </c>
      <c r="B1599" t="s">
        <v>4936</v>
      </c>
      <c r="C1599" t="s">
        <v>4937</v>
      </c>
      <c r="D1599" t="s">
        <v>3795</v>
      </c>
      <c r="E1599" t="s">
        <v>197</v>
      </c>
      <c r="F1599" t="s">
        <v>3842</v>
      </c>
      <c r="G1599" t="s">
        <v>2445</v>
      </c>
      <c r="H1599" t="s">
        <v>4938</v>
      </c>
      <c r="I1599">
        <v>5</v>
      </c>
      <c r="J1599" t="s">
        <v>5054</v>
      </c>
      <c r="K1599">
        <v>2</v>
      </c>
      <c r="L1599" t="s">
        <v>2985</v>
      </c>
      <c r="M1599" t="s">
        <v>511</v>
      </c>
      <c r="N1599" t="s">
        <v>173</v>
      </c>
      <c r="O1599" t="s">
        <v>503</v>
      </c>
      <c r="P1599" t="s">
        <v>8</v>
      </c>
      <c r="Q1599" t="s">
        <v>4570</v>
      </c>
      <c r="R1599" t="s">
        <v>4940</v>
      </c>
      <c r="S1599" t="s">
        <v>195</v>
      </c>
      <c r="T1599" t="s">
        <v>4570</v>
      </c>
      <c r="U1599" t="s">
        <v>4570</v>
      </c>
      <c r="V1599" t="s">
        <v>4496</v>
      </c>
      <c r="W1599" t="s">
        <v>4570</v>
      </c>
      <c r="X1599" t="s">
        <v>6817</v>
      </c>
      <c r="Y1599" t="s">
        <v>6818</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4943</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6802</v>
      </c>
      <c r="BG1599" t="s">
        <v>6819</v>
      </c>
      <c r="BH1599" t="s">
        <v>5764</v>
      </c>
      <c r="BI1599" t="s">
        <v>195</v>
      </c>
      <c r="BJ1599" t="s">
        <v>195</v>
      </c>
      <c r="BK1599" t="s">
        <v>3773</v>
      </c>
      <c r="BL1599" t="s">
        <v>6820</v>
      </c>
      <c r="BM1599" t="s">
        <v>4949</v>
      </c>
      <c r="BN1599" t="s">
        <v>7</v>
      </c>
      <c r="BO1599" t="s">
        <v>4950</v>
      </c>
      <c r="BP1599" s="440" t="str">
        <f t="shared" si="24"/>
        <v>WA.2378.EBD.953.202.D.521211</v>
      </c>
    </row>
    <row r="1600" spans="1:68">
      <c r="A1600" t="s">
        <v>4935</v>
      </c>
      <c r="B1600" t="s">
        <v>4936</v>
      </c>
      <c r="C1600" t="s">
        <v>4937</v>
      </c>
      <c r="D1600" t="s">
        <v>3795</v>
      </c>
      <c r="E1600" t="s">
        <v>197</v>
      </c>
      <c r="F1600" t="s">
        <v>3842</v>
      </c>
      <c r="G1600" t="s">
        <v>2445</v>
      </c>
      <c r="H1600" t="s">
        <v>4938</v>
      </c>
      <c r="I1600">
        <v>5</v>
      </c>
      <c r="J1600" t="s">
        <v>5054</v>
      </c>
      <c r="K1600">
        <v>2</v>
      </c>
      <c r="L1600" t="s">
        <v>2985</v>
      </c>
      <c r="M1600" t="s">
        <v>511</v>
      </c>
      <c r="N1600" t="s">
        <v>173</v>
      </c>
      <c r="O1600" t="s">
        <v>503</v>
      </c>
      <c r="P1600" t="s">
        <v>8</v>
      </c>
      <c r="Q1600" t="s">
        <v>4570</v>
      </c>
      <c r="R1600" t="s">
        <v>4940</v>
      </c>
      <c r="S1600" t="s">
        <v>195</v>
      </c>
      <c r="T1600" t="s">
        <v>4570</v>
      </c>
      <c r="U1600" t="s">
        <v>4570</v>
      </c>
      <c r="V1600" t="s">
        <v>4951</v>
      </c>
      <c r="W1600" t="s">
        <v>4496</v>
      </c>
      <c r="X1600" t="s">
        <v>6821</v>
      </c>
      <c r="Y1600" t="s">
        <v>6822</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4943</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6802</v>
      </c>
      <c r="BG1600" t="s">
        <v>6819</v>
      </c>
      <c r="BH1600" t="s">
        <v>5764</v>
      </c>
      <c r="BI1600" t="s">
        <v>195</v>
      </c>
      <c r="BJ1600" t="s">
        <v>195</v>
      </c>
      <c r="BK1600" t="s">
        <v>3773</v>
      </c>
      <c r="BL1600" t="s">
        <v>6823</v>
      </c>
      <c r="BM1600" t="s">
        <v>4949</v>
      </c>
      <c r="BN1600" t="s">
        <v>7</v>
      </c>
      <c r="BO1600" t="s">
        <v>4950</v>
      </c>
      <c r="BP1600" s="440" t="str">
        <f t="shared" si="24"/>
        <v>WA.2378.EBD.953.202.D.521211</v>
      </c>
    </row>
    <row r="1601" spans="1:68">
      <c r="A1601" t="s">
        <v>4935</v>
      </c>
      <c r="B1601" t="s">
        <v>4936</v>
      </c>
      <c r="C1601" t="s">
        <v>4937</v>
      </c>
      <c r="D1601" t="s">
        <v>3795</v>
      </c>
      <c r="E1601" t="s">
        <v>197</v>
      </c>
      <c r="F1601" t="s">
        <v>3842</v>
      </c>
      <c r="G1601" t="s">
        <v>2445</v>
      </c>
      <c r="H1601" t="s">
        <v>4938</v>
      </c>
      <c r="I1601">
        <v>5</v>
      </c>
      <c r="J1601" t="s">
        <v>5054</v>
      </c>
      <c r="K1601">
        <v>2</v>
      </c>
      <c r="L1601" t="s">
        <v>2985</v>
      </c>
      <c r="M1601" t="s">
        <v>511</v>
      </c>
      <c r="N1601" t="s">
        <v>173</v>
      </c>
      <c r="O1601" t="s">
        <v>503</v>
      </c>
      <c r="P1601" t="s">
        <v>8</v>
      </c>
      <c r="Q1601" t="s">
        <v>4570</v>
      </c>
      <c r="R1601" t="s">
        <v>4940</v>
      </c>
      <c r="S1601" t="s">
        <v>195</v>
      </c>
      <c r="T1601" t="s">
        <v>4570</v>
      </c>
      <c r="U1601" t="s">
        <v>4570</v>
      </c>
      <c r="V1601" t="s">
        <v>5001</v>
      </c>
      <c r="W1601" t="s">
        <v>4951</v>
      </c>
      <c r="X1601" t="s">
        <v>6824</v>
      </c>
      <c r="Y1601" t="s">
        <v>5790</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4943</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6802</v>
      </c>
      <c r="BG1601" t="s">
        <v>6819</v>
      </c>
      <c r="BH1601" t="s">
        <v>5764</v>
      </c>
      <c r="BI1601" t="s">
        <v>195</v>
      </c>
      <c r="BJ1601" t="s">
        <v>195</v>
      </c>
      <c r="BK1601" t="s">
        <v>3773</v>
      </c>
      <c r="BL1601" t="s">
        <v>6825</v>
      </c>
      <c r="BM1601" t="s">
        <v>4949</v>
      </c>
      <c r="BN1601" t="s">
        <v>7</v>
      </c>
      <c r="BO1601" t="s">
        <v>4950</v>
      </c>
      <c r="BP1601" s="440" t="str">
        <f t="shared" si="24"/>
        <v>WA.2378.EBD.953.202.D.521211</v>
      </c>
    </row>
    <row r="1602" spans="1:68">
      <c r="A1602" t="s">
        <v>4935</v>
      </c>
      <c r="B1602" t="s">
        <v>4936</v>
      </c>
      <c r="C1602" t="s">
        <v>4937</v>
      </c>
      <c r="D1602" t="s">
        <v>3795</v>
      </c>
      <c r="E1602" t="s">
        <v>197</v>
      </c>
      <c r="F1602" t="s">
        <v>3842</v>
      </c>
      <c r="G1602" t="s">
        <v>2445</v>
      </c>
      <c r="H1602" t="s">
        <v>4938</v>
      </c>
      <c r="I1602">
        <v>5</v>
      </c>
      <c r="J1602" t="s">
        <v>5054</v>
      </c>
      <c r="K1602">
        <v>2</v>
      </c>
      <c r="L1602" t="s">
        <v>2985</v>
      </c>
      <c r="M1602" t="s">
        <v>511</v>
      </c>
      <c r="N1602" t="s">
        <v>173</v>
      </c>
      <c r="O1602" t="s">
        <v>503</v>
      </c>
      <c r="P1602" t="s">
        <v>8</v>
      </c>
      <c r="Q1602" t="s">
        <v>4570</v>
      </c>
      <c r="R1602" t="s">
        <v>4940</v>
      </c>
      <c r="S1602" t="s">
        <v>195</v>
      </c>
      <c r="T1602" t="s">
        <v>4570</v>
      </c>
      <c r="U1602" t="s">
        <v>4570</v>
      </c>
      <c r="V1602" t="s">
        <v>5092</v>
      </c>
      <c r="W1602" t="s">
        <v>5001</v>
      </c>
      <c r="X1602" t="s">
        <v>6826</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4943</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6802</v>
      </c>
      <c r="BG1602" t="s">
        <v>6819</v>
      </c>
      <c r="BH1602" t="s">
        <v>5764</v>
      </c>
      <c r="BI1602" t="s">
        <v>195</v>
      </c>
      <c r="BJ1602" t="s">
        <v>195</v>
      </c>
      <c r="BK1602" t="s">
        <v>3773</v>
      </c>
      <c r="BL1602" t="s">
        <v>5115</v>
      </c>
      <c r="BM1602" t="s">
        <v>4949</v>
      </c>
      <c r="BN1602" t="s">
        <v>7</v>
      </c>
      <c r="BO1602" t="s">
        <v>4950</v>
      </c>
      <c r="BP1602" s="440" t="str">
        <f t="shared" ref="BP1602:BP1665" si="25">_xlfn.TEXTJOIN(".",TRUE,D1602,E1602,F1602,J1602,L1602,M1602,O1602)</f>
        <v>WA.2378.EBD.953.202.D.521211</v>
      </c>
    </row>
    <row r="1603" spans="1:68">
      <c r="A1603" t="s">
        <v>5010</v>
      </c>
      <c r="B1603" t="s">
        <v>4936</v>
      </c>
      <c r="C1603" t="s">
        <v>4937</v>
      </c>
      <c r="D1603" t="s">
        <v>3795</v>
      </c>
      <c r="E1603" t="s">
        <v>197</v>
      </c>
      <c r="F1603" t="s">
        <v>3842</v>
      </c>
      <c r="G1603" t="s">
        <v>2445</v>
      </c>
      <c r="H1603" t="s">
        <v>4938</v>
      </c>
      <c r="I1603">
        <v>5</v>
      </c>
      <c r="J1603" t="s">
        <v>5054</v>
      </c>
      <c r="K1603">
        <v>2</v>
      </c>
      <c r="L1603" t="s">
        <v>2985</v>
      </c>
      <c r="M1603" t="s">
        <v>8</v>
      </c>
      <c r="N1603" t="s">
        <v>170</v>
      </c>
      <c r="O1603" t="s">
        <v>503</v>
      </c>
      <c r="P1603" t="s">
        <v>8</v>
      </c>
      <c r="Q1603" t="s">
        <v>4570</v>
      </c>
      <c r="R1603" t="s">
        <v>4940</v>
      </c>
      <c r="S1603" t="s">
        <v>195</v>
      </c>
      <c r="T1603" t="s">
        <v>4570</v>
      </c>
      <c r="U1603" t="s">
        <v>4570</v>
      </c>
      <c r="V1603" t="s">
        <v>4496</v>
      </c>
      <c r="W1603" t="s">
        <v>4570</v>
      </c>
      <c r="X1603" t="s">
        <v>6800</v>
      </c>
      <c r="Y1603" t="s">
        <v>6801</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5011</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6802</v>
      </c>
      <c r="BG1603" t="s">
        <v>6803</v>
      </c>
      <c r="BH1603" t="s">
        <v>5764</v>
      </c>
      <c r="BI1603" t="s">
        <v>195</v>
      </c>
      <c r="BJ1603" t="s">
        <v>195</v>
      </c>
      <c r="BK1603" t="s">
        <v>3773</v>
      </c>
      <c r="BL1603" t="s">
        <v>6804</v>
      </c>
      <c r="BM1603" t="s">
        <v>4949</v>
      </c>
      <c r="BN1603" t="s">
        <v>7</v>
      </c>
      <c r="BO1603" t="s">
        <v>4950</v>
      </c>
      <c r="BP1603" s="440" t="str">
        <f t="shared" si="25"/>
        <v>WA.2378.EBD.953.202.A.521211</v>
      </c>
    </row>
    <row r="1604" spans="1:68">
      <c r="A1604" t="s">
        <v>5010</v>
      </c>
      <c r="B1604" t="s">
        <v>4936</v>
      </c>
      <c r="C1604" t="s">
        <v>4937</v>
      </c>
      <c r="D1604" t="s">
        <v>3795</v>
      </c>
      <c r="E1604" t="s">
        <v>197</v>
      </c>
      <c r="F1604" t="s">
        <v>3842</v>
      </c>
      <c r="G1604" t="s">
        <v>2445</v>
      </c>
      <c r="H1604" t="s">
        <v>4938</v>
      </c>
      <c r="I1604">
        <v>5</v>
      </c>
      <c r="J1604" t="s">
        <v>5054</v>
      </c>
      <c r="K1604">
        <v>2</v>
      </c>
      <c r="L1604" t="s">
        <v>2985</v>
      </c>
      <c r="M1604" t="s">
        <v>8</v>
      </c>
      <c r="N1604" t="s">
        <v>170</v>
      </c>
      <c r="O1604" t="s">
        <v>503</v>
      </c>
      <c r="P1604" t="s">
        <v>8</v>
      </c>
      <c r="Q1604" t="s">
        <v>4570</v>
      </c>
      <c r="R1604" t="s">
        <v>4940</v>
      </c>
      <c r="S1604" t="s">
        <v>195</v>
      </c>
      <c r="T1604" t="s">
        <v>4570</v>
      </c>
      <c r="U1604" t="s">
        <v>4570</v>
      </c>
      <c r="V1604" t="s">
        <v>4951</v>
      </c>
      <c r="W1604" t="s">
        <v>4496</v>
      </c>
      <c r="X1604" t="s">
        <v>6805</v>
      </c>
      <c r="Y1604" t="s">
        <v>5790</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5011</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6802</v>
      </c>
      <c r="BG1604" t="s">
        <v>6803</v>
      </c>
      <c r="BH1604" t="s">
        <v>5764</v>
      </c>
      <c r="BI1604" t="s">
        <v>195</v>
      </c>
      <c r="BJ1604" t="s">
        <v>195</v>
      </c>
      <c r="BK1604" t="s">
        <v>3773</v>
      </c>
      <c r="BL1604" t="s">
        <v>5791</v>
      </c>
      <c r="BM1604" t="s">
        <v>4949</v>
      </c>
      <c r="BN1604" t="s">
        <v>7</v>
      </c>
      <c r="BO1604" t="s">
        <v>4950</v>
      </c>
      <c r="BP1604" s="440" t="str">
        <f t="shared" si="25"/>
        <v>WA.2378.EBD.953.202.A.521211</v>
      </c>
    </row>
    <row r="1605" spans="1:68">
      <c r="A1605" t="s">
        <v>5010</v>
      </c>
      <c r="B1605" t="s">
        <v>4936</v>
      </c>
      <c r="C1605" t="s">
        <v>4937</v>
      </c>
      <c r="D1605" t="s">
        <v>3795</v>
      </c>
      <c r="E1605" t="s">
        <v>197</v>
      </c>
      <c r="F1605" t="s">
        <v>3842</v>
      </c>
      <c r="G1605" t="s">
        <v>2445</v>
      </c>
      <c r="H1605" t="s">
        <v>4938</v>
      </c>
      <c r="I1605">
        <v>5</v>
      </c>
      <c r="J1605" t="s">
        <v>5054</v>
      </c>
      <c r="K1605">
        <v>2</v>
      </c>
      <c r="L1605" t="s">
        <v>2985</v>
      </c>
      <c r="M1605" t="s">
        <v>508</v>
      </c>
      <c r="N1605" t="s">
        <v>171</v>
      </c>
      <c r="O1605" t="s">
        <v>503</v>
      </c>
      <c r="P1605" t="s">
        <v>8</v>
      </c>
      <c r="Q1605" t="s">
        <v>4570</v>
      </c>
      <c r="R1605" t="s">
        <v>4940</v>
      </c>
      <c r="S1605" t="s">
        <v>195</v>
      </c>
      <c r="T1605" t="s">
        <v>4570</v>
      </c>
      <c r="U1605" t="s">
        <v>4570</v>
      </c>
      <c r="V1605" t="s">
        <v>4496</v>
      </c>
      <c r="W1605" t="s">
        <v>4570</v>
      </c>
      <c r="X1605" t="s">
        <v>6806</v>
      </c>
      <c r="Y1605" t="s">
        <v>6807</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5011</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6802</v>
      </c>
      <c r="BG1605" t="s">
        <v>6808</v>
      </c>
      <c r="BH1605" t="s">
        <v>5764</v>
      </c>
      <c r="BI1605" t="s">
        <v>195</v>
      </c>
      <c r="BJ1605" t="s">
        <v>195</v>
      </c>
      <c r="BK1605" t="s">
        <v>3773</v>
      </c>
      <c r="BL1605" t="s">
        <v>6809</v>
      </c>
      <c r="BM1605" t="s">
        <v>4949</v>
      </c>
      <c r="BN1605" t="s">
        <v>7</v>
      </c>
      <c r="BO1605" t="s">
        <v>4950</v>
      </c>
      <c r="BP1605" s="440" t="str">
        <f t="shared" si="25"/>
        <v>WA.2378.EBD.953.202.B.521211</v>
      </c>
    </row>
    <row r="1606" spans="1:68">
      <c r="A1606" t="s">
        <v>5010</v>
      </c>
      <c r="B1606" t="s">
        <v>4936</v>
      </c>
      <c r="C1606" t="s">
        <v>4937</v>
      </c>
      <c r="D1606" t="s">
        <v>3795</v>
      </c>
      <c r="E1606" t="s">
        <v>197</v>
      </c>
      <c r="F1606" t="s">
        <v>3842</v>
      </c>
      <c r="G1606" t="s">
        <v>2445</v>
      </c>
      <c r="H1606" t="s">
        <v>4938</v>
      </c>
      <c r="I1606">
        <v>5</v>
      </c>
      <c r="J1606" t="s">
        <v>5054</v>
      </c>
      <c r="K1606">
        <v>2</v>
      </c>
      <c r="L1606" t="s">
        <v>2985</v>
      </c>
      <c r="M1606" t="s">
        <v>508</v>
      </c>
      <c r="N1606" t="s">
        <v>171</v>
      </c>
      <c r="O1606" t="s">
        <v>503</v>
      </c>
      <c r="P1606" t="s">
        <v>8</v>
      </c>
      <c r="Q1606" t="s">
        <v>4570</v>
      </c>
      <c r="R1606" t="s">
        <v>4940</v>
      </c>
      <c r="S1606" t="s">
        <v>195</v>
      </c>
      <c r="T1606" t="s">
        <v>4570</v>
      </c>
      <c r="U1606" t="s">
        <v>4570</v>
      </c>
      <c r="V1606" t="s">
        <v>4951</v>
      </c>
      <c r="W1606" t="s">
        <v>4496</v>
      </c>
      <c r="X1606" t="s">
        <v>6810</v>
      </c>
      <c r="Y1606" t="s">
        <v>5790</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5011</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6802</v>
      </c>
      <c r="BG1606" t="s">
        <v>6808</v>
      </c>
      <c r="BH1606" t="s">
        <v>5764</v>
      </c>
      <c r="BI1606" t="s">
        <v>195</v>
      </c>
      <c r="BJ1606" t="s">
        <v>195</v>
      </c>
      <c r="BK1606" t="s">
        <v>3773</v>
      </c>
      <c r="BL1606" t="s">
        <v>5791</v>
      </c>
      <c r="BM1606" t="s">
        <v>4949</v>
      </c>
      <c r="BN1606" t="s">
        <v>7</v>
      </c>
      <c r="BO1606" t="s">
        <v>4950</v>
      </c>
      <c r="BP1606" s="440" t="str">
        <f t="shared" si="25"/>
        <v>WA.2378.EBD.953.202.B.521211</v>
      </c>
    </row>
    <row r="1607" spans="1:68">
      <c r="A1607" t="s">
        <v>5010</v>
      </c>
      <c r="B1607" t="s">
        <v>4936</v>
      </c>
      <c r="C1607" t="s">
        <v>4937</v>
      </c>
      <c r="D1607" t="s">
        <v>3795</v>
      </c>
      <c r="E1607" t="s">
        <v>197</v>
      </c>
      <c r="F1607" t="s">
        <v>3842</v>
      </c>
      <c r="G1607" t="s">
        <v>2445</v>
      </c>
      <c r="H1607" t="s">
        <v>4938</v>
      </c>
      <c r="I1607">
        <v>5</v>
      </c>
      <c r="J1607" t="s">
        <v>5054</v>
      </c>
      <c r="K1607">
        <v>2</v>
      </c>
      <c r="L1607" t="s">
        <v>2985</v>
      </c>
      <c r="M1607" t="s">
        <v>509</v>
      </c>
      <c r="N1607" t="s">
        <v>172</v>
      </c>
      <c r="O1607" t="s">
        <v>503</v>
      </c>
      <c r="P1607" t="s">
        <v>8</v>
      </c>
      <c r="Q1607" t="s">
        <v>4570</v>
      </c>
      <c r="R1607" t="s">
        <v>4940</v>
      </c>
      <c r="S1607" t="s">
        <v>195</v>
      </c>
      <c r="T1607" t="s">
        <v>4570</v>
      </c>
      <c r="U1607" t="s">
        <v>4570</v>
      </c>
      <c r="V1607" t="s">
        <v>4496</v>
      </c>
      <c r="W1607" t="s">
        <v>4570</v>
      </c>
      <c r="X1607" t="s">
        <v>6811</v>
      </c>
      <c r="Y1607" t="s">
        <v>5790</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5011</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6802</v>
      </c>
      <c r="BG1607" t="s">
        <v>6812</v>
      </c>
      <c r="BH1607" t="s">
        <v>5764</v>
      </c>
      <c r="BI1607" t="s">
        <v>195</v>
      </c>
      <c r="BJ1607" t="s">
        <v>195</v>
      </c>
      <c r="BK1607" t="s">
        <v>3773</v>
      </c>
      <c r="BL1607" t="s">
        <v>6813</v>
      </c>
      <c r="BM1607" t="s">
        <v>4949</v>
      </c>
      <c r="BN1607" t="s">
        <v>7</v>
      </c>
      <c r="BO1607" t="s">
        <v>4950</v>
      </c>
      <c r="BP1607" s="440" t="str">
        <f t="shared" si="25"/>
        <v>WA.2378.EBD.953.202.C.521211</v>
      </c>
    </row>
    <row r="1608" spans="1:68">
      <c r="A1608" t="s">
        <v>5010</v>
      </c>
      <c r="B1608" t="s">
        <v>4936</v>
      </c>
      <c r="C1608" t="s">
        <v>4937</v>
      </c>
      <c r="D1608" t="s">
        <v>3795</v>
      </c>
      <c r="E1608" t="s">
        <v>197</v>
      </c>
      <c r="F1608" t="s">
        <v>3842</v>
      </c>
      <c r="G1608" t="s">
        <v>2445</v>
      </c>
      <c r="H1608" t="s">
        <v>4938</v>
      </c>
      <c r="I1608">
        <v>5</v>
      </c>
      <c r="J1608" t="s">
        <v>5054</v>
      </c>
      <c r="K1608">
        <v>2</v>
      </c>
      <c r="L1608" t="s">
        <v>2985</v>
      </c>
      <c r="M1608" t="s">
        <v>509</v>
      </c>
      <c r="N1608" t="s">
        <v>172</v>
      </c>
      <c r="O1608" t="s">
        <v>503</v>
      </c>
      <c r="P1608" t="s">
        <v>8</v>
      </c>
      <c r="Q1608" t="s">
        <v>4570</v>
      </c>
      <c r="R1608" t="s">
        <v>4940</v>
      </c>
      <c r="S1608" t="s">
        <v>195</v>
      </c>
      <c r="T1608" t="s">
        <v>4570</v>
      </c>
      <c r="U1608" t="s">
        <v>4570</v>
      </c>
      <c r="V1608" t="s">
        <v>4951</v>
      </c>
      <c r="W1608" t="s">
        <v>4496</v>
      </c>
      <c r="X1608" t="s">
        <v>6814</v>
      </c>
      <c r="Y1608" t="s">
        <v>6815</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5011</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6802</v>
      </c>
      <c r="BG1608" t="s">
        <v>6812</v>
      </c>
      <c r="BH1608" t="s">
        <v>5764</v>
      </c>
      <c r="BI1608" t="s">
        <v>195</v>
      </c>
      <c r="BJ1608" t="s">
        <v>195</v>
      </c>
      <c r="BK1608" t="s">
        <v>3773</v>
      </c>
      <c r="BL1608" t="s">
        <v>6816</v>
      </c>
      <c r="BM1608" t="s">
        <v>4949</v>
      </c>
      <c r="BN1608" t="s">
        <v>7</v>
      </c>
      <c r="BO1608" t="s">
        <v>4950</v>
      </c>
      <c r="BP1608" s="440" t="str">
        <f t="shared" si="25"/>
        <v>WA.2378.EBD.953.202.C.521211</v>
      </c>
    </row>
    <row r="1609" spans="1:68">
      <c r="A1609" t="s">
        <v>5010</v>
      </c>
      <c r="B1609" t="s">
        <v>4936</v>
      </c>
      <c r="C1609" t="s">
        <v>4937</v>
      </c>
      <c r="D1609" t="s">
        <v>3795</v>
      </c>
      <c r="E1609" t="s">
        <v>197</v>
      </c>
      <c r="F1609" t="s">
        <v>3842</v>
      </c>
      <c r="G1609" t="s">
        <v>2445</v>
      </c>
      <c r="H1609" t="s">
        <v>4938</v>
      </c>
      <c r="I1609">
        <v>5</v>
      </c>
      <c r="J1609" t="s">
        <v>5054</v>
      </c>
      <c r="K1609">
        <v>2</v>
      </c>
      <c r="L1609" t="s">
        <v>2985</v>
      </c>
      <c r="M1609" t="s">
        <v>511</v>
      </c>
      <c r="N1609" t="s">
        <v>173</v>
      </c>
      <c r="O1609" t="s">
        <v>503</v>
      </c>
      <c r="P1609" t="s">
        <v>8</v>
      </c>
      <c r="Q1609" t="s">
        <v>4570</v>
      </c>
      <c r="R1609" t="s">
        <v>4940</v>
      </c>
      <c r="S1609" t="s">
        <v>195</v>
      </c>
      <c r="T1609" t="s">
        <v>4570</v>
      </c>
      <c r="U1609" t="s">
        <v>4570</v>
      </c>
      <c r="V1609" t="s">
        <v>4496</v>
      </c>
      <c r="W1609" t="s">
        <v>4570</v>
      </c>
      <c r="X1609" t="s">
        <v>6817</v>
      </c>
      <c r="Y1609" t="s">
        <v>6818</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5011</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6802</v>
      </c>
      <c r="BG1609" t="s">
        <v>6819</v>
      </c>
      <c r="BH1609" t="s">
        <v>5764</v>
      </c>
      <c r="BI1609" t="s">
        <v>195</v>
      </c>
      <c r="BJ1609" t="s">
        <v>195</v>
      </c>
      <c r="BK1609" t="s">
        <v>3773</v>
      </c>
      <c r="BL1609" t="s">
        <v>6820</v>
      </c>
      <c r="BM1609" t="s">
        <v>4949</v>
      </c>
      <c r="BN1609" t="s">
        <v>7</v>
      </c>
      <c r="BO1609" t="s">
        <v>4950</v>
      </c>
      <c r="BP1609" s="440" t="str">
        <f t="shared" si="25"/>
        <v>WA.2378.EBD.953.202.D.521211</v>
      </c>
    </row>
    <row r="1610" spans="1:68">
      <c r="A1610" t="s">
        <v>5010</v>
      </c>
      <c r="B1610" t="s">
        <v>4936</v>
      </c>
      <c r="C1610" t="s">
        <v>4937</v>
      </c>
      <c r="D1610" t="s">
        <v>3795</v>
      </c>
      <c r="E1610" t="s">
        <v>197</v>
      </c>
      <c r="F1610" t="s">
        <v>3842</v>
      </c>
      <c r="G1610" t="s">
        <v>2445</v>
      </c>
      <c r="H1610" t="s">
        <v>4938</v>
      </c>
      <c r="I1610">
        <v>5</v>
      </c>
      <c r="J1610" t="s">
        <v>5054</v>
      </c>
      <c r="K1610">
        <v>2</v>
      </c>
      <c r="L1610" t="s">
        <v>2985</v>
      </c>
      <c r="M1610" t="s">
        <v>511</v>
      </c>
      <c r="N1610" t="s">
        <v>173</v>
      </c>
      <c r="O1610" t="s">
        <v>503</v>
      </c>
      <c r="P1610" t="s">
        <v>8</v>
      </c>
      <c r="Q1610" t="s">
        <v>4570</v>
      </c>
      <c r="R1610" t="s">
        <v>4940</v>
      </c>
      <c r="S1610" t="s">
        <v>195</v>
      </c>
      <c r="T1610" t="s">
        <v>4570</v>
      </c>
      <c r="U1610" t="s">
        <v>4570</v>
      </c>
      <c r="V1610" t="s">
        <v>4951</v>
      </c>
      <c r="W1610" t="s">
        <v>4496</v>
      </c>
      <c r="X1610" t="s">
        <v>6821</v>
      </c>
      <c r="Y1610" t="s">
        <v>6822</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5011</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6802</v>
      </c>
      <c r="BG1610" t="s">
        <v>6819</v>
      </c>
      <c r="BH1610" t="s">
        <v>5764</v>
      </c>
      <c r="BI1610" t="s">
        <v>195</v>
      </c>
      <c r="BJ1610" t="s">
        <v>195</v>
      </c>
      <c r="BK1610" t="s">
        <v>3773</v>
      </c>
      <c r="BL1610" t="s">
        <v>6823</v>
      </c>
      <c r="BM1610" t="s">
        <v>4949</v>
      </c>
      <c r="BN1610" t="s">
        <v>7</v>
      </c>
      <c r="BO1610" t="s">
        <v>4950</v>
      </c>
      <c r="BP1610" s="440" t="str">
        <f t="shared" si="25"/>
        <v>WA.2378.EBD.953.202.D.521211</v>
      </c>
    </row>
    <row r="1611" spans="1:68">
      <c r="A1611" t="s">
        <v>5010</v>
      </c>
      <c r="B1611" t="s">
        <v>4936</v>
      </c>
      <c r="C1611" t="s">
        <v>4937</v>
      </c>
      <c r="D1611" t="s">
        <v>3795</v>
      </c>
      <c r="E1611" t="s">
        <v>197</v>
      </c>
      <c r="F1611" t="s">
        <v>3842</v>
      </c>
      <c r="G1611" t="s">
        <v>2445</v>
      </c>
      <c r="H1611" t="s">
        <v>4938</v>
      </c>
      <c r="I1611">
        <v>5</v>
      </c>
      <c r="J1611" t="s">
        <v>5054</v>
      </c>
      <c r="K1611">
        <v>2</v>
      </c>
      <c r="L1611" t="s">
        <v>2985</v>
      </c>
      <c r="M1611" t="s">
        <v>511</v>
      </c>
      <c r="N1611" t="s">
        <v>173</v>
      </c>
      <c r="O1611" t="s">
        <v>503</v>
      </c>
      <c r="P1611" t="s">
        <v>8</v>
      </c>
      <c r="Q1611" t="s">
        <v>4570</v>
      </c>
      <c r="R1611" t="s">
        <v>4940</v>
      </c>
      <c r="S1611" t="s">
        <v>195</v>
      </c>
      <c r="T1611" t="s">
        <v>4570</v>
      </c>
      <c r="U1611" t="s">
        <v>4570</v>
      </c>
      <c r="V1611" t="s">
        <v>5001</v>
      </c>
      <c r="W1611" t="s">
        <v>4951</v>
      </c>
      <c r="X1611" t="s">
        <v>6824</v>
      </c>
      <c r="Y1611" t="s">
        <v>5790</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5011</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6802</v>
      </c>
      <c r="BG1611" t="s">
        <v>6819</v>
      </c>
      <c r="BH1611" t="s">
        <v>5764</v>
      </c>
      <c r="BI1611" t="s">
        <v>195</v>
      </c>
      <c r="BJ1611" t="s">
        <v>195</v>
      </c>
      <c r="BK1611" t="s">
        <v>3773</v>
      </c>
      <c r="BL1611" t="s">
        <v>6825</v>
      </c>
      <c r="BM1611" t="s">
        <v>4949</v>
      </c>
      <c r="BN1611" t="s">
        <v>7</v>
      </c>
      <c r="BO1611" t="s">
        <v>4950</v>
      </c>
      <c r="BP1611" s="440" t="str">
        <f t="shared" si="25"/>
        <v>WA.2378.EBD.953.202.D.521211</v>
      </c>
    </row>
    <row r="1612" spans="1:68">
      <c r="A1612" t="s">
        <v>5010</v>
      </c>
      <c r="B1612" t="s">
        <v>4936</v>
      </c>
      <c r="C1612" t="s">
        <v>4937</v>
      </c>
      <c r="D1612" t="s">
        <v>3795</v>
      </c>
      <c r="E1612" t="s">
        <v>197</v>
      </c>
      <c r="F1612" t="s">
        <v>3842</v>
      </c>
      <c r="G1612" t="s">
        <v>2445</v>
      </c>
      <c r="H1612" t="s">
        <v>4938</v>
      </c>
      <c r="I1612">
        <v>5</v>
      </c>
      <c r="J1612" t="s">
        <v>5054</v>
      </c>
      <c r="K1612">
        <v>2</v>
      </c>
      <c r="L1612" t="s">
        <v>2985</v>
      </c>
      <c r="M1612" t="s">
        <v>511</v>
      </c>
      <c r="N1612" t="s">
        <v>173</v>
      </c>
      <c r="O1612" t="s">
        <v>503</v>
      </c>
      <c r="P1612" t="s">
        <v>8</v>
      </c>
      <c r="Q1612" t="s">
        <v>4570</v>
      </c>
      <c r="R1612" t="s">
        <v>4940</v>
      </c>
      <c r="S1612" t="s">
        <v>195</v>
      </c>
      <c r="T1612" t="s">
        <v>4570</v>
      </c>
      <c r="U1612" t="s">
        <v>4570</v>
      </c>
      <c r="V1612" t="s">
        <v>5092</v>
      </c>
      <c r="W1612" t="s">
        <v>5001</v>
      </c>
      <c r="X1612" t="s">
        <v>6826</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5011</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6802</v>
      </c>
      <c r="BG1612" t="s">
        <v>6819</v>
      </c>
      <c r="BH1612" t="s">
        <v>5764</v>
      </c>
      <c r="BI1612" t="s">
        <v>195</v>
      </c>
      <c r="BJ1612" t="s">
        <v>195</v>
      </c>
      <c r="BK1612" t="s">
        <v>3773</v>
      </c>
      <c r="BL1612" t="s">
        <v>5115</v>
      </c>
      <c r="BM1612" t="s">
        <v>4949</v>
      </c>
      <c r="BN1612" t="s">
        <v>7</v>
      </c>
      <c r="BO1612" t="s">
        <v>4950</v>
      </c>
      <c r="BP1612" s="440" t="str">
        <f t="shared" si="25"/>
        <v>WA.2378.EBD.953.202.D.521211</v>
      </c>
    </row>
    <row r="1613" spans="1:68">
      <c r="A1613" t="s">
        <v>4935</v>
      </c>
      <c r="B1613" t="s">
        <v>4936</v>
      </c>
      <c r="C1613" t="s">
        <v>4937</v>
      </c>
      <c r="D1613" t="s">
        <v>3795</v>
      </c>
      <c r="E1613" t="s">
        <v>197</v>
      </c>
      <c r="F1613" t="s">
        <v>3812</v>
      </c>
      <c r="G1613" t="s">
        <v>820</v>
      </c>
      <c r="H1613" t="s">
        <v>4938</v>
      </c>
      <c r="I1613">
        <v>9</v>
      </c>
      <c r="J1613" t="s">
        <v>4994</v>
      </c>
      <c r="K1613">
        <v>2</v>
      </c>
      <c r="L1613" t="s">
        <v>1081</v>
      </c>
      <c r="M1613" t="s">
        <v>8</v>
      </c>
      <c r="N1613" t="s">
        <v>1631</v>
      </c>
      <c r="O1613" t="s">
        <v>510</v>
      </c>
      <c r="P1613" t="s">
        <v>8</v>
      </c>
      <c r="Q1613" t="s">
        <v>4570</v>
      </c>
      <c r="R1613" t="s">
        <v>4940</v>
      </c>
      <c r="S1613" t="s">
        <v>195</v>
      </c>
      <c r="T1613" t="s">
        <v>4570</v>
      </c>
      <c r="U1613" t="s">
        <v>4570</v>
      </c>
      <c r="V1613" t="s">
        <v>4496</v>
      </c>
      <c r="W1613" t="s">
        <v>4570</v>
      </c>
      <c r="X1613" t="s">
        <v>6827</v>
      </c>
      <c r="Y1613" t="s">
        <v>6828</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4943</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4997</v>
      </c>
      <c r="BF1613" t="s">
        <v>5709</v>
      </c>
      <c r="BG1613" t="s">
        <v>5710</v>
      </c>
      <c r="BH1613" t="s">
        <v>4947</v>
      </c>
      <c r="BI1613" t="s">
        <v>195</v>
      </c>
      <c r="BJ1613" t="s">
        <v>195</v>
      </c>
      <c r="BK1613" t="s">
        <v>3777</v>
      </c>
      <c r="BL1613" t="s">
        <v>6829</v>
      </c>
      <c r="BM1613" t="s">
        <v>4949</v>
      </c>
      <c r="BN1613" t="s">
        <v>5186</v>
      </c>
      <c r="BO1613" t="s">
        <v>4950</v>
      </c>
      <c r="BP1613" s="440" t="str">
        <f t="shared" si="25"/>
        <v>WA.2378.EBA.963.102.A.524111</v>
      </c>
    </row>
    <row r="1614" spans="1:68">
      <c r="A1614" t="s">
        <v>4935</v>
      </c>
      <c r="B1614" t="s">
        <v>4936</v>
      </c>
      <c r="C1614" t="s">
        <v>4937</v>
      </c>
      <c r="D1614" t="s">
        <v>3795</v>
      </c>
      <c r="E1614" t="s">
        <v>197</v>
      </c>
      <c r="F1614" t="s">
        <v>3812</v>
      </c>
      <c r="G1614" t="s">
        <v>820</v>
      </c>
      <c r="H1614" t="s">
        <v>4938</v>
      </c>
      <c r="I1614">
        <v>9</v>
      </c>
      <c r="J1614" t="s">
        <v>4994</v>
      </c>
      <c r="K1614">
        <v>2</v>
      </c>
      <c r="L1614" t="s">
        <v>1081</v>
      </c>
      <c r="M1614" t="s">
        <v>508</v>
      </c>
      <c r="N1614" t="s">
        <v>1666</v>
      </c>
      <c r="O1614" t="s">
        <v>510</v>
      </c>
      <c r="P1614" t="s">
        <v>8</v>
      </c>
      <c r="Q1614" t="s">
        <v>4570</v>
      </c>
      <c r="R1614" t="s">
        <v>4940</v>
      </c>
      <c r="S1614" t="s">
        <v>195</v>
      </c>
      <c r="T1614" t="s">
        <v>4570</v>
      </c>
      <c r="U1614" t="s">
        <v>4570</v>
      </c>
      <c r="V1614" t="s">
        <v>4496</v>
      </c>
      <c r="W1614" t="s">
        <v>4570</v>
      </c>
      <c r="X1614" t="s">
        <v>6830</v>
      </c>
      <c r="Y1614" t="s">
        <v>6831</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4943</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4997</v>
      </c>
      <c r="BF1614" t="s">
        <v>5709</v>
      </c>
      <c r="BG1614" t="s">
        <v>6799</v>
      </c>
      <c r="BH1614" t="s">
        <v>4947</v>
      </c>
      <c r="BI1614" t="s">
        <v>195</v>
      </c>
      <c r="BJ1614" t="s">
        <v>195</v>
      </c>
      <c r="BK1614" t="s">
        <v>3777</v>
      </c>
      <c r="BL1614" t="s">
        <v>6832</v>
      </c>
      <c r="BM1614" t="s">
        <v>4949</v>
      </c>
      <c r="BN1614" t="s">
        <v>5186</v>
      </c>
      <c r="BO1614" t="s">
        <v>4950</v>
      </c>
      <c r="BP1614" s="440" t="str">
        <f t="shared" si="25"/>
        <v>WA.2378.EBA.963.102.B.524111</v>
      </c>
    </row>
    <row r="1615" spans="1:68">
      <c r="A1615" t="s">
        <v>5010</v>
      </c>
      <c r="B1615" t="s">
        <v>4936</v>
      </c>
      <c r="C1615" t="s">
        <v>4937</v>
      </c>
      <c r="D1615" t="s">
        <v>3795</v>
      </c>
      <c r="E1615" t="s">
        <v>197</v>
      </c>
      <c r="F1615" t="s">
        <v>3812</v>
      </c>
      <c r="G1615" t="s">
        <v>820</v>
      </c>
      <c r="H1615" t="s">
        <v>4938</v>
      </c>
      <c r="I1615">
        <v>9</v>
      </c>
      <c r="J1615" t="s">
        <v>4994</v>
      </c>
      <c r="K1615">
        <v>2</v>
      </c>
      <c r="L1615" t="s">
        <v>1081</v>
      </c>
      <c r="M1615" t="s">
        <v>8</v>
      </c>
      <c r="N1615" t="s">
        <v>1631</v>
      </c>
      <c r="O1615" t="s">
        <v>510</v>
      </c>
      <c r="P1615" t="s">
        <v>8</v>
      </c>
      <c r="Q1615" t="s">
        <v>4570</v>
      </c>
      <c r="R1615" t="s">
        <v>4940</v>
      </c>
      <c r="S1615" t="s">
        <v>195</v>
      </c>
      <c r="T1615" t="s">
        <v>4570</v>
      </c>
      <c r="U1615" t="s">
        <v>4570</v>
      </c>
      <c r="V1615" t="s">
        <v>4496</v>
      </c>
      <c r="W1615" t="s">
        <v>4570</v>
      </c>
      <c r="X1615" t="s">
        <v>6827</v>
      </c>
      <c r="Y1615" t="s">
        <v>6828</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5011</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4997</v>
      </c>
      <c r="BF1615" t="s">
        <v>5709</v>
      </c>
      <c r="BG1615" t="s">
        <v>5710</v>
      </c>
      <c r="BH1615" t="s">
        <v>4947</v>
      </c>
      <c r="BI1615" t="s">
        <v>195</v>
      </c>
      <c r="BJ1615" t="s">
        <v>195</v>
      </c>
      <c r="BK1615" t="s">
        <v>3777</v>
      </c>
      <c r="BL1615" t="s">
        <v>6829</v>
      </c>
      <c r="BM1615" t="s">
        <v>4949</v>
      </c>
      <c r="BN1615" t="s">
        <v>5186</v>
      </c>
      <c r="BO1615" t="s">
        <v>4950</v>
      </c>
      <c r="BP1615" s="440" t="str">
        <f t="shared" si="25"/>
        <v>WA.2378.EBA.963.102.A.524111</v>
      </c>
    </row>
    <row r="1616" spans="1:68">
      <c r="A1616" t="s">
        <v>5010</v>
      </c>
      <c r="B1616" t="s">
        <v>4936</v>
      </c>
      <c r="C1616" t="s">
        <v>4937</v>
      </c>
      <c r="D1616" t="s">
        <v>3795</v>
      </c>
      <c r="E1616" t="s">
        <v>197</v>
      </c>
      <c r="F1616" t="s">
        <v>3812</v>
      </c>
      <c r="G1616" t="s">
        <v>820</v>
      </c>
      <c r="H1616" t="s">
        <v>4938</v>
      </c>
      <c r="I1616">
        <v>9</v>
      </c>
      <c r="J1616" t="s">
        <v>4994</v>
      </c>
      <c r="K1616">
        <v>2</v>
      </c>
      <c r="L1616" t="s">
        <v>1081</v>
      </c>
      <c r="M1616" t="s">
        <v>508</v>
      </c>
      <c r="N1616" t="s">
        <v>1666</v>
      </c>
      <c r="O1616" t="s">
        <v>510</v>
      </c>
      <c r="P1616" t="s">
        <v>8</v>
      </c>
      <c r="Q1616" t="s">
        <v>4570</v>
      </c>
      <c r="R1616" t="s">
        <v>4940</v>
      </c>
      <c r="S1616" t="s">
        <v>195</v>
      </c>
      <c r="T1616" t="s">
        <v>4570</v>
      </c>
      <c r="U1616" t="s">
        <v>4570</v>
      </c>
      <c r="V1616" t="s">
        <v>4496</v>
      </c>
      <c r="W1616" t="s">
        <v>4570</v>
      </c>
      <c r="X1616" t="s">
        <v>6830</v>
      </c>
      <c r="Y1616" t="s">
        <v>6831</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5011</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4997</v>
      </c>
      <c r="BF1616" t="s">
        <v>5709</v>
      </c>
      <c r="BG1616" t="s">
        <v>6799</v>
      </c>
      <c r="BH1616" t="s">
        <v>4947</v>
      </c>
      <c r="BI1616" t="s">
        <v>195</v>
      </c>
      <c r="BJ1616" t="s">
        <v>195</v>
      </c>
      <c r="BK1616" t="s">
        <v>3777</v>
      </c>
      <c r="BL1616" t="s">
        <v>6832</v>
      </c>
      <c r="BM1616" t="s">
        <v>4949</v>
      </c>
      <c r="BN1616" t="s">
        <v>5186</v>
      </c>
      <c r="BO1616" t="s">
        <v>4950</v>
      </c>
      <c r="BP1616" s="440" t="str">
        <f t="shared" si="25"/>
        <v>WA.2378.EBA.963.102.B.524111</v>
      </c>
    </row>
    <row r="1617" spans="1:68">
      <c r="A1617" t="s">
        <v>4935</v>
      </c>
      <c r="B1617" t="s">
        <v>4936</v>
      </c>
      <c r="C1617" t="s">
        <v>4937</v>
      </c>
      <c r="D1617" t="s">
        <v>3795</v>
      </c>
      <c r="E1617" t="s">
        <v>197</v>
      </c>
      <c r="F1617" t="s">
        <v>3842</v>
      </c>
      <c r="G1617" t="s">
        <v>2445</v>
      </c>
      <c r="H1617" t="s">
        <v>4938</v>
      </c>
      <c r="I1617">
        <v>5</v>
      </c>
      <c r="J1617" t="s">
        <v>5054</v>
      </c>
      <c r="K1617">
        <v>2</v>
      </c>
      <c r="L1617" t="s">
        <v>2985</v>
      </c>
      <c r="M1617" t="s">
        <v>8</v>
      </c>
      <c r="N1617" t="s">
        <v>170</v>
      </c>
      <c r="O1617" t="s">
        <v>510</v>
      </c>
      <c r="P1617" t="s">
        <v>8</v>
      </c>
      <c r="Q1617" t="s">
        <v>4570</v>
      </c>
      <c r="R1617" t="s">
        <v>4940</v>
      </c>
      <c r="S1617" t="s">
        <v>195</v>
      </c>
      <c r="T1617" t="s">
        <v>4570</v>
      </c>
      <c r="U1617" t="s">
        <v>4570</v>
      </c>
      <c r="V1617" t="s">
        <v>4496</v>
      </c>
      <c r="W1617" t="s">
        <v>4570</v>
      </c>
      <c r="X1617" t="s">
        <v>6833</v>
      </c>
      <c r="Y1617" t="s">
        <v>6834</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4943</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6802</v>
      </c>
      <c r="BG1617" t="s">
        <v>6803</v>
      </c>
      <c r="BH1617" t="s">
        <v>5764</v>
      </c>
      <c r="BI1617" t="s">
        <v>195</v>
      </c>
      <c r="BJ1617" t="s">
        <v>195</v>
      </c>
      <c r="BK1617" t="s">
        <v>3777</v>
      </c>
      <c r="BL1617" t="s">
        <v>6835</v>
      </c>
      <c r="BM1617" t="s">
        <v>4949</v>
      </c>
      <c r="BN1617" t="s">
        <v>5186</v>
      </c>
      <c r="BO1617" t="s">
        <v>4950</v>
      </c>
      <c r="BP1617" s="440" t="str">
        <f t="shared" si="25"/>
        <v>WA.2378.EBD.953.202.A.524111</v>
      </c>
    </row>
    <row r="1618" spans="1:68">
      <c r="A1618" t="s">
        <v>4935</v>
      </c>
      <c r="B1618" t="s">
        <v>4936</v>
      </c>
      <c r="C1618" t="s">
        <v>4937</v>
      </c>
      <c r="D1618" t="s">
        <v>3795</v>
      </c>
      <c r="E1618" t="s">
        <v>197</v>
      </c>
      <c r="F1618" t="s">
        <v>3842</v>
      </c>
      <c r="G1618" t="s">
        <v>2445</v>
      </c>
      <c r="H1618" t="s">
        <v>4938</v>
      </c>
      <c r="I1618">
        <v>5</v>
      </c>
      <c r="J1618" t="s">
        <v>5054</v>
      </c>
      <c r="K1618">
        <v>2</v>
      </c>
      <c r="L1618" t="s">
        <v>2985</v>
      </c>
      <c r="M1618" t="s">
        <v>508</v>
      </c>
      <c r="N1618" t="s">
        <v>171</v>
      </c>
      <c r="O1618" t="s">
        <v>510</v>
      </c>
      <c r="P1618" t="s">
        <v>8</v>
      </c>
      <c r="Q1618" t="s">
        <v>4570</v>
      </c>
      <c r="R1618" t="s">
        <v>4940</v>
      </c>
      <c r="S1618" t="s">
        <v>195</v>
      </c>
      <c r="T1618" t="s">
        <v>4570</v>
      </c>
      <c r="U1618" t="s">
        <v>4570</v>
      </c>
      <c r="V1618" t="s">
        <v>4496</v>
      </c>
      <c r="W1618" t="s">
        <v>4570</v>
      </c>
      <c r="X1618" t="s">
        <v>6836</v>
      </c>
      <c r="Y1618" t="s">
        <v>6837</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4943</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6802</v>
      </c>
      <c r="BG1618" t="s">
        <v>6808</v>
      </c>
      <c r="BH1618" t="s">
        <v>5764</v>
      </c>
      <c r="BI1618" t="s">
        <v>195</v>
      </c>
      <c r="BJ1618" t="s">
        <v>195</v>
      </c>
      <c r="BK1618" t="s">
        <v>3777</v>
      </c>
      <c r="BL1618" t="s">
        <v>6838</v>
      </c>
      <c r="BM1618" t="s">
        <v>4949</v>
      </c>
      <c r="BN1618" t="s">
        <v>5186</v>
      </c>
      <c r="BO1618" t="s">
        <v>4950</v>
      </c>
      <c r="BP1618" s="440" t="str">
        <f t="shared" si="25"/>
        <v>WA.2378.EBD.953.202.B.524111</v>
      </c>
    </row>
    <row r="1619" spans="1:68">
      <c r="A1619" t="s">
        <v>4935</v>
      </c>
      <c r="B1619" t="s">
        <v>4936</v>
      </c>
      <c r="C1619" t="s">
        <v>4937</v>
      </c>
      <c r="D1619" t="s">
        <v>3795</v>
      </c>
      <c r="E1619" t="s">
        <v>197</v>
      </c>
      <c r="F1619" t="s">
        <v>3842</v>
      </c>
      <c r="G1619" t="s">
        <v>2445</v>
      </c>
      <c r="H1619" t="s">
        <v>4938</v>
      </c>
      <c r="I1619">
        <v>5</v>
      </c>
      <c r="J1619" t="s">
        <v>5054</v>
      </c>
      <c r="K1619">
        <v>2</v>
      </c>
      <c r="L1619" t="s">
        <v>2985</v>
      </c>
      <c r="M1619" t="s">
        <v>511</v>
      </c>
      <c r="N1619" t="s">
        <v>173</v>
      </c>
      <c r="O1619" t="s">
        <v>510</v>
      </c>
      <c r="P1619" t="s">
        <v>8</v>
      </c>
      <c r="Q1619" t="s">
        <v>4570</v>
      </c>
      <c r="R1619" t="s">
        <v>4940</v>
      </c>
      <c r="S1619" t="s">
        <v>195</v>
      </c>
      <c r="T1619" t="s">
        <v>4570</v>
      </c>
      <c r="U1619" t="s">
        <v>4570</v>
      </c>
      <c r="V1619" t="s">
        <v>4496</v>
      </c>
      <c r="W1619" t="s">
        <v>4570</v>
      </c>
      <c r="X1619" t="s">
        <v>6839</v>
      </c>
      <c r="Y1619" t="s">
        <v>6840</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4943</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6802</v>
      </c>
      <c r="BG1619" t="s">
        <v>6819</v>
      </c>
      <c r="BH1619" t="s">
        <v>5764</v>
      </c>
      <c r="BI1619" t="s">
        <v>195</v>
      </c>
      <c r="BJ1619" t="s">
        <v>195</v>
      </c>
      <c r="BK1619" t="s">
        <v>3777</v>
      </c>
      <c r="BL1619" t="s">
        <v>6841</v>
      </c>
      <c r="BM1619" t="s">
        <v>4949</v>
      </c>
      <c r="BN1619" t="s">
        <v>5186</v>
      </c>
      <c r="BO1619" t="s">
        <v>4950</v>
      </c>
      <c r="BP1619" s="440" t="str">
        <f t="shared" si="25"/>
        <v>WA.2378.EBD.953.202.D.524111</v>
      </c>
    </row>
    <row r="1620" spans="1:68">
      <c r="A1620" t="s">
        <v>5010</v>
      </c>
      <c r="B1620" t="s">
        <v>4936</v>
      </c>
      <c r="C1620" t="s">
        <v>4937</v>
      </c>
      <c r="D1620" t="s">
        <v>3795</v>
      </c>
      <c r="E1620" t="s">
        <v>197</v>
      </c>
      <c r="F1620" t="s">
        <v>3842</v>
      </c>
      <c r="G1620" t="s">
        <v>2445</v>
      </c>
      <c r="H1620" t="s">
        <v>4938</v>
      </c>
      <c r="I1620">
        <v>5</v>
      </c>
      <c r="J1620" t="s">
        <v>5054</v>
      </c>
      <c r="K1620">
        <v>2</v>
      </c>
      <c r="L1620" t="s">
        <v>2985</v>
      </c>
      <c r="M1620" t="s">
        <v>8</v>
      </c>
      <c r="N1620" t="s">
        <v>170</v>
      </c>
      <c r="O1620" t="s">
        <v>510</v>
      </c>
      <c r="P1620" t="s">
        <v>8</v>
      </c>
      <c r="Q1620" t="s">
        <v>4570</v>
      </c>
      <c r="R1620" t="s">
        <v>4940</v>
      </c>
      <c r="S1620" t="s">
        <v>195</v>
      </c>
      <c r="T1620" t="s">
        <v>4570</v>
      </c>
      <c r="U1620" t="s">
        <v>4570</v>
      </c>
      <c r="V1620" t="s">
        <v>4496</v>
      </c>
      <c r="W1620" t="s">
        <v>4570</v>
      </c>
      <c r="X1620" t="s">
        <v>6833</v>
      </c>
      <c r="Y1620" t="s">
        <v>6834</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5011</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6802</v>
      </c>
      <c r="BG1620" t="s">
        <v>6803</v>
      </c>
      <c r="BH1620" t="s">
        <v>5764</v>
      </c>
      <c r="BI1620" t="s">
        <v>195</v>
      </c>
      <c r="BJ1620" t="s">
        <v>195</v>
      </c>
      <c r="BK1620" t="s">
        <v>3777</v>
      </c>
      <c r="BL1620" t="s">
        <v>6835</v>
      </c>
      <c r="BM1620" t="s">
        <v>4949</v>
      </c>
      <c r="BN1620" t="s">
        <v>5186</v>
      </c>
      <c r="BO1620" t="s">
        <v>4950</v>
      </c>
      <c r="BP1620" s="440" t="str">
        <f t="shared" si="25"/>
        <v>WA.2378.EBD.953.202.A.524111</v>
      </c>
    </row>
    <row r="1621" spans="1:68">
      <c r="A1621" t="s">
        <v>5010</v>
      </c>
      <c r="B1621" t="s">
        <v>4936</v>
      </c>
      <c r="C1621" t="s">
        <v>4937</v>
      </c>
      <c r="D1621" t="s">
        <v>3795</v>
      </c>
      <c r="E1621" t="s">
        <v>197</v>
      </c>
      <c r="F1621" t="s">
        <v>3842</v>
      </c>
      <c r="G1621" t="s">
        <v>2445</v>
      </c>
      <c r="H1621" t="s">
        <v>4938</v>
      </c>
      <c r="I1621">
        <v>5</v>
      </c>
      <c r="J1621" t="s">
        <v>5054</v>
      </c>
      <c r="K1621">
        <v>2</v>
      </c>
      <c r="L1621" t="s">
        <v>2985</v>
      </c>
      <c r="M1621" t="s">
        <v>508</v>
      </c>
      <c r="N1621" t="s">
        <v>171</v>
      </c>
      <c r="O1621" t="s">
        <v>510</v>
      </c>
      <c r="P1621" t="s">
        <v>8</v>
      </c>
      <c r="Q1621" t="s">
        <v>4570</v>
      </c>
      <c r="R1621" t="s">
        <v>4940</v>
      </c>
      <c r="S1621" t="s">
        <v>195</v>
      </c>
      <c r="T1621" t="s">
        <v>4570</v>
      </c>
      <c r="U1621" t="s">
        <v>4570</v>
      </c>
      <c r="V1621" t="s">
        <v>4496</v>
      </c>
      <c r="W1621" t="s">
        <v>4570</v>
      </c>
      <c r="X1621" t="s">
        <v>6836</v>
      </c>
      <c r="Y1621" t="s">
        <v>6837</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5011</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6802</v>
      </c>
      <c r="BG1621" t="s">
        <v>6808</v>
      </c>
      <c r="BH1621" t="s">
        <v>5764</v>
      </c>
      <c r="BI1621" t="s">
        <v>195</v>
      </c>
      <c r="BJ1621" t="s">
        <v>195</v>
      </c>
      <c r="BK1621" t="s">
        <v>3777</v>
      </c>
      <c r="BL1621" t="s">
        <v>6838</v>
      </c>
      <c r="BM1621" t="s">
        <v>4949</v>
      </c>
      <c r="BN1621" t="s">
        <v>5186</v>
      </c>
      <c r="BO1621" t="s">
        <v>4950</v>
      </c>
      <c r="BP1621" s="440" t="str">
        <f t="shared" si="25"/>
        <v>WA.2378.EBD.953.202.B.524111</v>
      </c>
    </row>
    <row r="1622" spans="1:68">
      <c r="A1622" t="s">
        <v>5010</v>
      </c>
      <c r="B1622" t="s">
        <v>4936</v>
      </c>
      <c r="C1622" t="s">
        <v>4937</v>
      </c>
      <c r="D1622" t="s">
        <v>3795</v>
      </c>
      <c r="E1622" t="s">
        <v>197</v>
      </c>
      <c r="F1622" t="s">
        <v>3842</v>
      </c>
      <c r="G1622" t="s">
        <v>2445</v>
      </c>
      <c r="H1622" t="s">
        <v>4938</v>
      </c>
      <c r="I1622">
        <v>5</v>
      </c>
      <c r="J1622" t="s">
        <v>5054</v>
      </c>
      <c r="K1622">
        <v>2</v>
      </c>
      <c r="L1622" t="s">
        <v>2985</v>
      </c>
      <c r="M1622" t="s">
        <v>511</v>
      </c>
      <c r="N1622" t="s">
        <v>173</v>
      </c>
      <c r="O1622" t="s">
        <v>510</v>
      </c>
      <c r="P1622" t="s">
        <v>8</v>
      </c>
      <c r="Q1622" t="s">
        <v>4570</v>
      </c>
      <c r="R1622" t="s">
        <v>4940</v>
      </c>
      <c r="S1622" t="s">
        <v>195</v>
      </c>
      <c r="T1622" t="s">
        <v>4570</v>
      </c>
      <c r="U1622" t="s">
        <v>4570</v>
      </c>
      <c r="V1622" t="s">
        <v>4496</v>
      </c>
      <c r="W1622" t="s">
        <v>4570</v>
      </c>
      <c r="X1622" t="s">
        <v>6839</v>
      </c>
      <c r="Y1622" t="s">
        <v>6840</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5011</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6802</v>
      </c>
      <c r="BG1622" t="s">
        <v>6819</v>
      </c>
      <c r="BH1622" t="s">
        <v>5764</v>
      </c>
      <c r="BI1622" t="s">
        <v>195</v>
      </c>
      <c r="BJ1622" t="s">
        <v>195</v>
      </c>
      <c r="BK1622" t="s">
        <v>3777</v>
      </c>
      <c r="BL1622" t="s">
        <v>6841</v>
      </c>
      <c r="BM1622" t="s">
        <v>4949</v>
      </c>
      <c r="BN1622" t="s">
        <v>5186</v>
      </c>
      <c r="BO1622" t="s">
        <v>4950</v>
      </c>
      <c r="BP1622" s="440" t="str">
        <f t="shared" si="25"/>
        <v>WA.2378.EBD.953.202.D.524111</v>
      </c>
    </row>
    <row r="1623" spans="1:68">
      <c r="A1623" t="s">
        <v>4935</v>
      </c>
      <c r="B1623" t="s">
        <v>4936</v>
      </c>
      <c r="C1623" t="s">
        <v>4937</v>
      </c>
      <c r="D1623" t="s">
        <v>3795</v>
      </c>
      <c r="E1623" t="s">
        <v>197</v>
      </c>
      <c r="F1623" t="s">
        <v>3842</v>
      </c>
      <c r="G1623" t="s">
        <v>2445</v>
      </c>
      <c r="H1623" t="s">
        <v>4938</v>
      </c>
      <c r="I1623">
        <v>5</v>
      </c>
      <c r="J1623" t="s">
        <v>5054</v>
      </c>
      <c r="K1623">
        <v>2</v>
      </c>
      <c r="L1623" t="s">
        <v>2985</v>
      </c>
      <c r="M1623" t="s">
        <v>511</v>
      </c>
      <c r="N1623" t="s">
        <v>173</v>
      </c>
      <c r="O1623" t="s">
        <v>512</v>
      </c>
      <c r="P1623" t="s">
        <v>8</v>
      </c>
      <c r="Q1623" t="s">
        <v>4570</v>
      </c>
      <c r="R1623" t="s">
        <v>4940</v>
      </c>
      <c r="S1623" t="s">
        <v>195</v>
      </c>
      <c r="T1623" t="s">
        <v>4570</v>
      </c>
      <c r="U1623" t="s">
        <v>4570</v>
      </c>
      <c r="V1623" t="s">
        <v>4496</v>
      </c>
      <c r="W1623" t="s">
        <v>4570</v>
      </c>
      <c r="X1623" t="s">
        <v>6842</v>
      </c>
      <c r="Y1623" t="s">
        <v>6843</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4943</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6802</v>
      </c>
      <c r="BG1623" t="s">
        <v>6819</v>
      </c>
      <c r="BH1623" t="s">
        <v>5764</v>
      </c>
      <c r="BI1623" t="s">
        <v>195</v>
      </c>
      <c r="BJ1623" t="s">
        <v>195</v>
      </c>
      <c r="BK1623" t="s">
        <v>3821</v>
      </c>
      <c r="BL1623" t="s">
        <v>6844</v>
      </c>
      <c r="BM1623" t="s">
        <v>4949</v>
      </c>
      <c r="BN1623" t="s">
        <v>5439</v>
      </c>
      <c r="BO1623" t="s">
        <v>5620</v>
      </c>
      <c r="BP1623" s="440" t="str">
        <f t="shared" si="25"/>
        <v>WA.2378.EBD.953.202.D.521241</v>
      </c>
    </row>
    <row r="1624" spans="1:68">
      <c r="A1624" t="s">
        <v>5010</v>
      </c>
      <c r="B1624" t="s">
        <v>4936</v>
      </c>
      <c r="C1624" t="s">
        <v>4937</v>
      </c>
      <c r="D1624" t="s">
        <v>3795</v>
      </c>
      <c r="E1624" t="s">
        <v>197</v>
      </c>
      <c r="F1624" t="s">
        <v>3842</v>
      </c>
      <c r="G1624" t="s">
        <v>2445</v>
      </c>
      <c r="H1624" t="s">
        <v>4938</v>
      </c>
      <c r="I1624">
        <v>5</v>
      </c>
      <c r="J1624" t="s">
        <v>5054</v>
      </c>
      <c r="K1624">
        <v>2</v>
      </c>
      <c r="L1624" t="s">
        <v>2985</v>
      </c>
      <c r="M1624" t="s">
        <v>511</v>
      </c>
      <c r="N1624" t="s">
        <v>173</v>
      </c>
      <c r="O1624" t="s">
        <v>512</v>
      </c>
      <c r="P1624" t="s">
        <v>8</v>
      </c>
      <c r="Q1624" t="s">
        <v>4570</v>
      </c>
      <c r="R1624" t="s">
        <v>4940</v>
      </c>
      <c r="S1624" t="s">
        <v>195</v>
      </c>
      <c r="T1624" t="s">
        <v>4570</v>
      </c>
      <c r="U1624" t="s">
        <v>4570</v>
      </c>
      <c r="V1624" t="s">
        <v>4496</v>
      </c>
      <c r="W1624" t="s">
        <v>4570</v>
      </c>
      <c r="X1624" t="s">
        <v>6842</v>
      </c>
      <c r="Y1624" t="s">
        <v>6843</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5011</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6802</v>
      </c>
      <c r="BG1624" t="s">
        <v>6819</v>
      </c>
      <c r="BH1624" t="s">
        <v>5764</v>
      </c>
      <c r="BI1624" t="s">
        <v>195</v>
      </c>
      <c r="BJ1624" t="s">
        <v>195</v>
      </c>
      <c r="BK1624" t="s">
        <v>3821</v>
      </c>
      <c r="BL1624" t="s">
        <v>6844</v>
      </c>
      <c r="BM1624" t="s">
        <v>4949</v>
      </c>
      <c r="BN1624" t="s">
        <v>5439</v>
      </c>
      <c r="BO1624" t="s">
        <v>5620</v>
      </c>
      <c r="BP1624" s="440" t="str">
        <f t="shared" si="25"/>
        <v>WA.2378.EBD.953.202.D.521241</v>
      </c>
    </row>
    <row r="1625" spans="1:68">
      <c r="A1625" t="s">
        <v>4935</v>
      </c>
      <c r="B1625" t="s">
        <v>4936</v>
      </c>
      <c r="C1625" t="s">
        <v>4937</v>
      </c>
      <c r="D1625" t="s">
        <v>3795</v>
      </c>
      <c r="E1625" t="s">
        <v>197</v>
      </c>
      <c r="F1625" t="s">
        <v>3812</v>
      </c>
      <c r="G1625" t="s">
        <v>820</v>
      </c>
      <c r="H1625" t="s">
        <v>4938</v>
      </c>
      <c r="I1625">
        <v>9</v>
      </c>
      <c r="J1625" t="s">
        <v>4994</v>
      </c>
      <c r="K1625">
        <v>2</v>
      </c>
      <c r="L1625" t="s">
        <v>1081</v>
      </c>
      <c r="M1625" t="s">
        <v>8</v>
      </c>
      <c r="N1625" t="s">
        <v>1631</v>
      </c>
      <c r="O1625" t="s">
        <v>518</v>
      </c>
      <c r="P1625" t="s">
        <v>8</v>
      </c>
      <c r="Q1625" t="s">
        <v>4570</v>
      </c>
      <c r="R1625" t="s">
        <v>4940</v>
      </c>
      <c r="S1625" t="s">
        <v>195</v>
      </c>
      <c r="T1625" t="s">
        <v>4570</v>
      </c>
      <c r="U1625" t="s">
        <v>4570</v>
      </c>
      <c r="V1625" t="s">
        <v>4951</v>
      </c>
      <c r="W1625" t="s">
        <v>4496</v>
      </c>
      <c r="X1625" t="s">
        <v>6845</v>
      </c>
      <c r="Y1625" t="s">
        <v>6846</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4943</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4997</v>
      </c>
      <c r="BF1625" t="s">
        <v>5709</v>
      </c>
      <c r="BG1625" t="s">
        <v>5710</v>
      </c>
      <c r="BH1625" t="s">
        <v>4947</v>
      </c>
      <c r="BI1625" t="s">
        <v>195</v>
      </c>
      <c r="BJ1625" t="s">
        <v>195</v>
      </c>
      <c r="BK1625" t="s">
        <v>5398</v>
      </c>
      <c r="BL1625" t="s">
        <v>6847</v>
      </c>
      <c r="BM1625" t="s">
        <v>4949</v>
      </c>
      <c r="BN1625" t="s">
        <v>5400</v>
      </c>
      <c r="BO1625" t="s">
        <v>4950</v>
      </c>
      <c r="BP1625" s="440" t="str">
        <f t="shared" si="25"/>
        <v>WA.2378.EBA.963.102.A.521213</v>
      </c>
    </row>
    <row r="1626" spans="1:68">
      <c r="A1626" t="s">
        <v>4935</v>
      </c>
      <c r="B1626" t="s">
        <v>4936</v>
      </c>
      <c r="C1626" t="s">
        <v>4937</v>
      </c>
      <c r="D1626" t="s">
        <v>3795</v>
      </c>
      <c r="E1626" t="s">
        <v>197</v>
      </c>
      <c r="F1626" t="s">
        <v>3812</v>
      </c>
      <c r="G1626" t="s">
        <v>820</v>
      </c>
      <c r="H1626" t="s">
        <v>4938</v>
      </c>
      <c r="I1626">
        <v>9</v>
      </c>
      <c r="J1626" t="s">
        <v>4994</v>
      </c>
      <c r="K1626">
        <v>2</v>
      </c>
      <c r="L1626" t="s">
        <v>1081</v>
      </c>
      <c r="M1626" t="s">
        <v>8</v>
      </c>
      <c r="N1626" t="s">
        <v>1631</v>
      </c>
      <c r="O1626" t="s">
        <v>518</v>
      </c>
      <c r="P1626" t="s">
        <v>8</v>
      </c>
      <c r="Q1626" t="s">
        <v>4570</v>
      </c>
      <c r="R1626" t="s">
        <v>4940</v>
      </c>
      <c r="S1626" t="s">
        <v>195</v>
      </c>
      <c r="T1626" t="s">
        <v>4570</v>
      </c>
      <c r="U1626" t="s">
        <v>4570</v>
      </c>
      <c r="V1626" t="s">
        <v>5001</v>
      </c>
      <c r="W1626" t="s">
        <v>4951</v>
      </c>
      <c r="X1626" t="s">
        <v>6848</v>
      </c>
      <c r="Y1626" t="s">
        <v>6849</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4943</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4997</v>
      </c>
      <c r="BF1626" t="s">
        <v>5709</v>
      </c>
      <c r="BG1626" t="s">
        <v>5710</v>
      </c>
      <c r="BH1626" t="s">
        <v>4947</v>
      </c>
      <c r="BI1626" t="s">
        <v>195</v>
      </c>
      <c r="BJ1626" t="s">
        <v>195</v>
      </c>
      <c r="BK1626" t="s">
        <v>5398</v>
      </c>
      <c r="BL1626" t="s">
        <v>6850</v>
      </c>
      <c r="BM1626" t="s">
        <v>4949</v>
      </c>
      <c r="BN1626" t="s">
        <v>5400</v>
      </c>
      <c r="BO1626" t="s">
        <v>4950</v>
      </c>
      <c r="BP1626" s="440" t="str">
        <f t="shared" si="25"/>
        <v>WA.2378.EBA.963.102.A.521213</v>
      </c>
    </row>
    <row r="1627" spans="1:68">
      <c r="A1627" t="s">
        <v>4935</v>
      </c>
      <c r="B1627" t="s">
        <v>4936</v>
      </c>
      <c r="C1627" t="s">
        <v>4937</v>
      </c>
      <c r="D1627" t="s">
        <v>3795</v>
      </c>
      <c r="E1627" t="s">
        <v>197</v>
      </c>
      <c r="F1627" t="s">
        <v>3812</v>
      </c>
      <c r="G1627" t="s">
        <v>820</v>
      </c>
      <c r="H1627" t="s">
        <v>4938</v>
      </c>
      <c r="I1627">
        <v>9</v>
      </c>
      <c r="J1627" t="s">
        <v>4994</v>
      </c>
      <c r="K1627">
        <v>2</v>
      </c>
      <c r="L1627" t="s">
        <v>1081</v>
      </c>
      <c r="M1627" t="s">
        <v>8</v>
      </c>
      <c r="N1627" t="s">
        <v>1631</v>
      </c>
      <c r="O1627" t="s">
        <v>518</v>
      </c>
      <c r="P1627" t="s">
        <v>8</v>
      </c>
      <c r="Q1627" t="s">
        <v>4570</v>
      </c>
      <c r="R1627" t="s">
        <v>4940</v>
      </c>
      <c r="S1627" t="s">
        <v>195</v>
      </c>
      <c r="T1627" t="s">
        <v>4570</v>
      </c>
      <c r="U1627" t="s">
        <v>4570</v>
      </c>
      <c r="V1627" t="s">
        <v>5092</v>
      </c>
      <c r="W1627" t="s">
        <v>5001</v>
      </c>
      <c r="X1627" t="s">
        <v>6851</v>
      </c>
      <c r="Y1627" t="s">
        <v>6852</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4943</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4997</v>
      </c>
      <c r="BF1627" t="s">
        <v>5709</v>
      </c>
      <c r="BG1627" t="s">
        <v>5710</v>
      </c>
      <c r="BH1627" t="s">
        <v>4947</v>
      </c>
      <c r="BI1627" t="s">
        <v>195</v>
      </c>
      <c r="BJ1627" t="s">
        <v>195</v>
      </c>
      <c r="BK1627" t="s">
        <v>5398</v>
      </c>
      <c r="BL1627" t="s">
        <v>6853</v>
      </c>
      <c r="BM1627" t="s">
        <v>4949</v>
      </c>
      <c r="BN1627" t="s">
        <v>5400</v>
      </c>
      <c r="BO1627" t="s">
        <v>4950</v>
      </c>
      <c r="BP1627" s="440" t="str">
        <f t="shared" si="25"/>
        <v>WA.2378.EBA.963.102.A.521213</v>
      </c>
    </row>
    <row r="1628" spans="1:68">
      <c r="A1628" t="s">
        <v>4935</v>
      </c>
      <c r="B1628" t="s">
        <v>4936</v>
      </c>
      <c r="C1628" t="s">
        <v>4937</v>
      </c>
      <c r="D1628" t="s">
        <v>3795</v>
      </c>
      <c r="E1628" t="s">
        <v>197</v>
      </c>
      <c r="F1628" t="s">
        <v>3812</v>
      </c>
      <c r="G1628" t="s">
        <v>820</v>
      </c>
      <c r="H1628" t="s">
        <v>4938</v>
      </c>
      <c r="I1628">
        <v>9</v>
      </c>
      <c r="J1628" t="s">
        <v>4994</v>
      </c>
      <c r="K1628">
        <v>2</v>
      </c>
      <c r="L1628" t="s">
        <v>1081</v>
      </c>
      <c r="M1628" t="s">
        <v>8</v>
      </c>
      <c r="N1628" t="s">
        <v>1631</v>
      </c>
      <c r="O1628" t="s">
        <v>518</v>
      </c>
      <c r="P1628" t="s">
        <v>8</v>
      </c>
      <c r="Q1628" t="s">
        <v>4570</v>
      </c>
      <c r="R1628" t="s">
        <v>4940</v>
      </c>
      <c r="S1628" t="s">
        <v>195</v>
      </c>
      <c r="T1628" t="s">
        <v>4570</v>
      </c>
      <c r="U1628" t="s">
        <v>4570</v>
      </c>
      <c r="V1628" t="s">
        <v>5096</v>
      </c>
      <c r="W1628" t="s">
        <v>5092</v>
      </c>
      <c r="X1628" t="s">
        <v>6854</v>
      </c>
      <c r="Y1628" t="s">
        <v>6855</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4943</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4997</v>
      </c>
      <c r="BF1628" t="s">
        <v>5709</v>
      </c>
      <c r="BG1628" t="s">
        <v>5710</v>
      </c>
      <c r="BH1628" t="s">
        <v>4947</v>
      </c>
      <c r="BI1628" t="s">
        <v>195</v>
      </c>
      <c r="BJ1628" t="s">
        <v>195</v>
      </c>
      <c r="BK1628" t="s">
        <v>5398</v>
      </c>
      <c r="BL1628" t="s">
        <v>6856</v>
      </c>
      <c r="BM1628" t="s">
        <v>4949</v>
      </c>
      <c r="BN1628" t="s">
        <v>5400</v>
      </c>
      <c r="BO1628" t="s">
        <v>4950</v>
      </c>
      <c r="BP1628" s="440" t="str">
        <f t="shared" si="25"/>
        <v>WA.2378.EBA.963.102.A.521213</v>
      </c>
    </row>
    <row r="1629" spans="1:68">
      <c r="A1629" t="s">
        <v>5010</v>
      </c>
      <c r="B1629" t="s">
        <v>4936</v>
      </c>
      <c r="C1629" t="s">
        <v>4937</v>
      </c>
      <c r="D1629" t="s">
        <v>3795</v>
      </c>
      <c r="E1629" t="s">
        <v>197</v>
      </c>
      <c r="F1629" t="s">
        <v>3812</v>
      </c>
      <c r="G1629" t="s">
        <v>820</v>
      </c>
      <c r="H1629" t="s">
        <v>4938</v>
      </c>
      <c r="I1629">
        <v>9</v>
      </c>
      <c r="J1629" t="s">
        <v>4994</v>
      </c>
      <c r="K1629">
        <v>2</v>
      </c>
      <c r="L1629" t="s">
        <v>1081</v>
      </c>
      <c r="M1629" t="s">
        <v>8</v>
      </c>
      <c r="N1629" t="s">
        <v>1631</v>
      </c>
      <c r="O1629" t="s">
        <v>518</v>
      </c>
      <c r="P1629" t="s">
        <v>8</v>
      </c>
      <c r="Q1629" t="s">
        <v>4570</v>
      </c>
      <c r="R1629" t="s">
        <v>4940</v>
      </c>
      <c r="S1629" t="s">
        <v>195</v>
      </c>
      <c r="T1629" t="s">
        <v>4570</v>
      </c>
      <c r="U1629" t="s">
        <v>4570</v>
      </c>
      <c r="V1629" t="s">
        <v>4951</v>
      </c>
      <c r="W1629" t="s">
        <v>4496</v>
      </c>
      <c r="X1629" t="s">
        <v>6845</v>
      </c>
      <c r="Y1629" t="s">
        <v>6846</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5011</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4997</v>
      </c>
      <c r="BF1629" t="s">
        <v>5709</v>
      </c>
      <c r="BG1629" t="s">
        <v>5710</v>
      </c>
      <c r="BH1629" t="s">
        <v>4947</v>
      </c>
      <c r="BI1629" t="s">
        <v>195</v>
      </c>
      <c r="BJ1629" t="s">
        <v>195</v>
      </c>
      <c r="BK1629" t="s">
        <v>5398</v>
      </c>
      <c r="BL1629" t="s">
        <v>6847</v>
      </c>
      <c r="BM1629" t="s">
        <v>4949</v>
      </c>
      <c r="BN1629" t="s">
        <v>5400</v>
      </c>
      <c r="BO1629" t="s">
        <v>4950</v>
      </c>
      <c r="BP1629" s="440" t="str">
        <f t="shared" si="25"/>
        <v>WA.2378.EBA.963.102.A.521213</v>
      </c>
    </row>
    <row r="1630" spans="1:68">
      <c r="A1630" t="s">
        <v>5010</v>
      </c>
      <c r="B1630" t="s">
        <v>4936</v>
      </c>
      <c r="C1630" t="s">
        <v>4937</v>
      </c>
      <c r="D1630" t="s">
        <v>3795</v>
      </c>
      <c r="E1630" t="s">
        <v>197</v>
      </c>
      <c r="F1630" t="s">
        <v>3812</v>
      </c>
      <c r="G1630" t="s">
        <v>820</v>
      </c>
      <c r="H1630" t="s">
        <v>4938</v>
      </c>
      <c r="I1630">
        <v>9</v>
      </c>
      <c r="J1630" t="s">
        <v>4994</v>
      </c>
      <c r="K1630">
        <v>2</v>
      </c>
      <c r="L1630" t="s">
        <v>1081</v>
      </c>
      <c r="M1630" t="s">
        <v>8</v>
      </c>
      <c r="N1630" t="s">
        <v>1631</v>
      </c>
      <c r="O1630" t="s">
        <v>518</v>
      </c>
      <c r="P1630" t="s">
        <v>8</v>
      </c>
      <c r="Q1630" t="s">
        <v>4570</v>
      </c>
      <c r="R1630" t="s">
        <v>4940</v>
      </c>
      <c r="S1630" t="s">
        <v>195</v>
      </c>
      <c r="T1630" t="s">
        <v>4570</v>
      </c>
      <c r="U1630" t="s">
        <v>4570</v>
      </c>
      <c r="V1630" t="s">
        <v>5001</v>
      </c>
      <c r="W1630" t="s">
        <v>4951</v>
      </c>
      <c r="X1630" t="s">
        <v>6848</v>
      </c>
      <c r="Y1630" t="s">
        <v>6849</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5011</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4997</v>
      </c>
      <c r="BF1630" t="s">
        <v>5709</v>
      </c>
      <c r="BG1630" t="s">
        <v>5710</v>
      </c>
      <c r="BH1630" t="s">
        <v>4947</v>
      </c>
      <c r="BI1630" t="s">
        <v>195</v>
      </c>
      <c r="BJ1630" t="s">
        <v>195</v>
      </c>
      <c r="BK1630" t="s">
        <v>5398</v>
      </c>
      <c r="BL1630" t="s">
        <v>6850</v>
      </c>
      <c r="BM1630" t="s">
        <v>4949</v>
      </c>
      <c r="BN1630" t="s">
        <v>5400</v>
      </c>
      <c r="BO1630" t="s">
        <v>4950</v>
      </c>
      <c r="BP1630" s="440" t="str">
        <f t="shared" si="25"/>
        <v>WA.2378.EBA.963.102.A.521213</v>
      </c>
    </row>
    <row r="1631" spans="1:68">
      <c r="A1631" t="s">
        <v>5010</v>
      </c>
      <c r="B1631" t="s">
        <v>4936</v>
      </c>
      <c r="C1631" t="s">
        <v>4937</v>
      </c>
      <c r="D1631" t="s">
        <v>3795</v>
      </c>
      <c r="E1631" t="s">
        <v>197</v>
      </c>
      <c r="F1631" t="s">
        <v>3812</v>
      </c>
      <c r="G1631" t="s">
        <v>820</v>
      </c>
      <c r="H1631" t="s">
        <v>4938</v>
      </c>
      <c r="I1631">
        <v>9</v>
      </c>
      <c r="J1631" t="s">
        <v>4994</v>
      </c>
      <c r="K1631">
        <v>2</v>
      </c>
      <c r="L1631" t="s">
        <v>1081</v>
      </c>
      <c r="M1631" t="s">
        <v>8</v>
      </c>
      <c r="N1631" t="s">
        <v>1631</v>
      </c>
      <c r="O1631" t="s">
        <v>518</v>
      </c>
      <c r="P1631" t="s">
        <v>8</v>
      </c>
      <c r="Q1631" t="s">
        <v>4570</v>
      </c>
      <c r="R1631" t="s">
        <v>4940</v>
      </c>
      <c r="S1631" t="s">
        <v>195</v>
      </c>
      <c r="T1631" t="s">
        <v>4570</v>
      </c>
      <c r="U1631" t="s">
        <v>4570</v>
      </c>
      <c r="V1631" t="s">
        <v>5092</v>
      </c>
      <c r="W1631" t="s">
        <v>5001</v>
      </c>
      <c r="X1631" t="s">
        <v>6851</v>
      </c>
      <c r="Y1631" t="s">
        <v>6852</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5011</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4997</v>
      </c>
      <c r="BF1631" t="s">
        <v>5709</v>
      </c>
      <c r="BG1631" t="s">
        <v>5710</v>
      </c>
      <c r="BH1631" t="s">
        <v>4947</v>
      </c>
      <c r="BI1631" t="s">
        <v>195</v>
      </c>
      <c r="BJ1631" t="s">
        <v>195</v>
      </c>
      <c r="BK1631" t="s">
        <v>5398</v>
      </c>
      <c r="BL1631" t="s">
        <v>6853</v>
      </c>
      <c r="BM1631" t="s">
        <v>4949</v>
      </c>
      <c r="BN1631" t="s">
        <v>5400</v>
      </c>
      <c r="BO1631" t="s">
        <v>4950</v>
      </c>
      <c r="BP1631" s="440" t="str">
        <f t="shared" si="25"/>
        <v>WA.2378.EBA.963.102.A.521213</v>
      </c>
    </row>
    <row r="1632" spans="1:68">
      <c r="A1632" t="s">
        <v>5010</v>
      </c>
      <c r="B1632" t="s">
        <v>4936</v>
      </c>
      <c r="C1632" t="s">
        <v>4937</v>
      </c>
      <c r="D1632" t="s">
        <v>3795</v>
      </c>
      <c r="E1632" t="s">
        <v>197</v>
      </c>
      <c r="F1632" t="s">
        <v>3812</v>
      </c>
      <c r="G1632" t="s">
        <v>820</v>
      </c>
      <c r="H1632" t="s">
        <v>4938</v>
      </c>
      <c r="I1632">
        <v>9</v>
      </c>
      <c r="J1632" t="s">
        <v>4994</v>
      </c>
      <c r="K1632">
        <v>2</v>
      </c>
      <c r="L1632" t="s">
        <v>1081</v>
      </c>
      <c r="M1632" t="s">
        <v>8</v>
      </c>
      <c r="N1632" t="s">
        <v>1631</v>
      </c>
      <c r="O1632" t="s">
        <v>518</v>
      </c>
      <c r="P1632" t="s">
        <v>8</v>
      </c>
      <c r="Q1632" t="s">
        <v>4570</v>
      </c>
      <c r="R1632" t="s">
        <v>4940</v>
      </c>
      <c r="S1632" t="s">
        <v>195</v>
      </c>
      <c r="T1632" t="s">
        <v>4570</v>
      </c>
      <c r="U1632" t="s">
        <v>4570</v>
      </c>
      <c r="V1632" t="s">
        <v>5096</v>
      </c>
      <c r="W1632" t="s">
        <v>5092</v>
      </c>
      <c r="X1632" t="s">
        <v>6854</v>
      </c>
      <c r="Y1632" t="s">
        <v>6857</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5011</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4997</v>
      </c>
      <c r="BF1632" t="s">
        <v>5709</v>
      </c>
      <c r="BG1632" t="s">
        <v>5710</v>
      </c>
      <c r="BH1632" t="s">
        <v>4947</v>
      </c>
      <c r="BI1632" t="s">
        <v>195</v>
      </c>
      <c r="BJ1632" t="s">
        <v>195</v>
      </c>
      <c r="BK1632" t="s">
        <v>5398</v>
      </c>
      <c r="BL1632" t="s">
        <v>6858</v>
      </c>
      <c r="BM1632" t="s">
        <v>4949</v>
      </c>
      <c r="BN1632" t="s">
        <v>5400</v>
      </c>
      <c r="BO1632" t="s">
        <v>4950</v>
      </c>
      <c r="BP1632" s="440" t="str">
        <f t="shared" si="25"/>
        <v>WA.2378.EBA.963.102.A.521213</v>
      </c>
    </row>
    <row r="1633" spans="1:68">
      <c r="A1633" t="s">
        <v>4935</v>
      </c>
      <c r="B1633" t="s">
        <v>4936</v>
      </c>
      <c r="C1633" t="s">
        <v>4937</v>
      </c>
      <c r="D1633" t="s">
        <v>3795</v>
      </c>
      <c r="E1633" t="s">
        <v>197</v>
      </c>
      <c r="F1633" t="s">
        <v>3812</v>
      </c>
      <c r="G1633" t="s">
        <v>820</v>
      </c>
      <c r="H1633" t="s">
        <v>4938</v>
      </c>
      <c r="I1633">
        <v>9</v>
      </c>
      <c r="J1633" t="s">
        <v>4994</v>
      </c>
      <c r="K1633">
        <v>2</v>
      </c>
      <c r="L1633" t="s">
        <v>1081</v>
      </c>
      <c r="M1633" t="s">
        <v>8</v>
      </c>
      <c r="N1633" t="s">
        <v>1631</v>
      </c>
      <c r="O1633" t="s">
        <v>526</v>
      </c>
      <c r="P1633" t="s">
        <v>8</v>
      </c>
      <c r="Q1633" t="s">
        <v>4570</v>
      </c>
      <c r="R1633" t="s">
        <v>4940</v>
      </c>
      <c r="S1633" t="s">
        <v>195</v>
      </c>
      <c r="T1633" t="s">
        <v>4570</v>
      </c>
      <c r="U1633" t="s">
        <v>4570</v>
      </c>
      <c r="V1633" t="s">
        <v>4951</v>
      </c>
      <c r="W1633" t="s">
        <v>4496</v>
      </c>
      <c r="X1633" t="s">
        <v>6859</v>
      </c>
      <c r="Y1633" t="s">
        <v>6860</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4943</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4997</v>
      </c>
      <c r="BF1633" t="s">
        <v>5709</v>
      </c>
      <c r="BG1633" t="s">
        <v>5710</v>
      </c>
      <c r="BH1633" t="s">
        <v>4947</v>
      </c>
      <c r="BI1633" t="s">
        <v>195</v>
      </c>
      <c r="BJ1633" t="s">
        <v>195</v>
      </c>
      <c r="BK1633" t="s">
        <v>3786</v>
      </c>
      <c r="BL1633" t="s">
        <v>6861</v>
      </c>
      <c r="BM1633" t="s">
        <v>4949</v>
      </c>
      <c r="BN1633" t="s">
        <v>5439</v>
      </c>
      <c r="BO1633" t="s">
        <v>4950</v>
      </c>
      <c r="BP1633" s="440" t="str">
        <f t="shared" si="25"/>
        <v>WA.2378.EBA.963.102.A.521219</v>
      </c>
    </row>
    <row r="1634" spans="1:68">
      <c r="A1634" t="s">
        <v>4935</v>
      </c>
      <c r="B1634" t="s">
        <v>4936</v>
      </c>
      <c r="C1634" t="s">
        <v>4937</v>
      </c>
      <c r="D1634" t="s">
        <v>3795</v>
      </c>
      <c r="E1634" t="s">
        <v>197</v>
      </c>
      <c r="F1634" t="s">
        <v>3812</v>
      </c>
      <c r="G1634" t="s">
        <v>820</v>
      </c>
      <c r="H1634" t="s">
        <v>4938</v>
      </c>
      <c r="I1634">
        <v>9</v>
      </c>
      <c r="J1634" t="s">
        <v>4994</v>
      </c>
      <c r="K1634">
        <v>2</v>
      </c>
      <c r="L1634" t="s">
        <v>1081</v>
      </c>
      <c r="M1634" t="s">
        <v>8</v>
      </c>
      <c r="N1634" t="s">
        <v>1631</v>
      </c>
      <c r="O1634" t="s">
        <v>526</v>
      </c>
      <c r="P1634" t="s">
        <v>8</v>
      </c>
      <c r="Q1634" t="s">
        <v>4570</v>
      </c>
      <c r="R1634" t="s">
        <v>4940</v>
      </c>
      <c r="S1634" t="s">
        <v>195</v>
      </c>
      <c r="T1634" t="s">
        <v>4570</v>
      </c>
      <c r="U1634" t="s">
        <v>4570</v>
      </c>
      <c r="V1634" t="s">
        <v>5001</v>
      </c>
      <c r="W1634" t="s">
        <v>4951</v>
      </c>
      <c r="X1634" t="s">
        <v>6862</v>
      </c>
      <c r="Y1634" t="s">
        <v>6863</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4943</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4997</v>
      </c>
      <c r="BF1634" t="s">
        <v>5709</v>
      </c>
      <c r="BG1634" t="s">
        <v>5710</v>
      </c>
      <c r="BH1634" t="s">
        <v>4947</v>
      </c>
      <c r="BI1634" t="s">
        <v>195</v>
      </c>
      <c r="BJ1634" t="s">
        <v>195</v>
      </c>
      <c r="BK1634" t="s">
        <v>3786</v>
      </c>
      <c r="BL1634" t="s">
        <v>6864</v>
      </c>
      <c r="BM1634" t="s">
        <v>4949</v>
      </c>
      <c r="BN1634" t="s">
        <v>5439</v>
      </c>
      <c r="BO1634" t="s">
        <v>4950</v>
      </c>
      <c r="BP1634" s="440" t="str">
        <f t="shared" si="25"/>
        <v>WA.2378.EBA.963.102.A.521219</v>
      </c>
    </row>
    <row r="1635" spans="1:68">
      <c r="A1635" t="s">
        <v>4935</v>
      </c>
      <c r="B1635" t="s">
        <v>4936</v>
      </c>
      <c r="C1635" t="s">
        <v>4937</v>
      </c>
      <c r="D1635" t="s">
        <v>3795</v>
      </c>
      <c r="E1635" t="s">
        <v>197</v>
      </c>
      <c r="F1635" t="s">
        <v>3812</v>
      </c>
      <c r="G1635" t="s">
        <v>820</v>
      </c>
      <c r="H1635" t="s">
        <v>4938</v>
      </c>
      <c r="I1635">
        <v>9</v>
      </c>
      <c r="J1635" t="s">
        <v>4994</v>
      </c>
      <c r="K1635">
        <v>2</v>
      </c>
      <c r="L1635" t="s">
        <v>1081</v>
      </c>
      <c r="M1635" t="s">
        <v>8</v>
      </c>
      <c r="N1635" t="s">
        <v>1631</v>
      </c>
      <c r="O1635" t="s">
        <v>526</v>
      </c>
      <c r="P1635" t="s">
        <v>8</v>
      </c>
      <c r="Q1635" t="s">
        <v>4570</v>
      </c>
      <c r="R1635" t="s">
        <v>4940</v>
      </c>
      <c r="S1635" t="s">
        <v>195</v>
      </c>
      <c r="T1635" t="s">
        <v>4570</v>
      </c>
      <c r="U1635" t="s">
        <v>4570</v>
      </c>
      <c r="V1635" t="s">
        <v>5092</v>
      </c>
      <c r="W1635" t="s">
        <v>5001</v>
      </c>
      <c r="X1635" t="s">
        <v>6865</v>
      </c>
      <c r="Y1635" t="s">
        <v>6866</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4943</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4997</v>
      </c>
      <c r="BF1635" t="s">
        <v>5709</v>
      </c>
      <c r="BG1635" t="s">
        <v>5710</v>
      </c>
      <c r="BH1635" t="s">
        <v>4947</v>
      </c>
      <c r="BI1635" t="s">
        <v>195</v>
      </c>
      <c r="BJ1635" t="s">
        <v>195</v>
      </c>
      <c r="BK1635" t="s">
        <v>3786</v>
      </c>
      <c r="BL1635" t="s">
        <v>6867</v>
      </c>
      <c r="BM1635" t="s">
        <v>4949</v>
      </c>
      <c r="BN1635" t="s">
        <v>5439</v>
      </c>
      <c r="BO1635" t="s">
        <v>4950</v>
      </c>
      <c r="BP1635" s="440" t="str">
        <f t="shared" si="25"/>
        <v>WA.2378.EBA.963.102.A.521219</v>
      </c>
    </row>
    <row r="1636" spans="1:68">
      <c r="A1636" t="s">
        <v>4935</v>
      </c>
      <c r="B1636" t="s">
        <v>4936</v>
      </c>
      <c r="C1636" t="s">
        <v>4937</v>
      </c>
      <c r="D1636" t="s">
        <v>3795</v>
      </c>
      <c r="E1636" t="s">
        <v>197</v>
      </c>
      <c r="F1636" t="s">
        <v>3812</v>
      </c>
      <c r="G1636" t="s">
        <v>820</v>
      </c>
      <c r="H1636" t="s">
        <v>4938</v>
      </c>
      <c r="I1636">
        <v>9</v>
      </c>
      <c r="J1636" t="s">
        <v>4994</v>
      </c>
      <c r="K1636">
        <v>2</v>
      </c>
      <c r="L1636" t="s">
        <v>1081</v>
      </c>
      <c r="M1636" t="s">
        <v>8</v>
      </c>
      <c r="N1636" t="s">
        <v>1631</v>
      </c>
      <c r="O1636" t="s">
        <v>526</v>
      </c>
      <c r="P1636" t="s">
        <v>8</v>
      </c>
      <c r="Q1636" t="s">
        <v>4570</v>
      </c>
      <c r="R1636" t="s">
        <v>4940</v>
      </c>
      <c r="S1636" t="s">
        <v>195</v>
      </c>
      <c r="T1636" t="s">
        <v>4570</v>
      </c>
      <c r="U1636" t="s">
        <v>4570</v>
      </c>
      <c r="V1636" t="s">
        <v>5096</v>
      </c>
      <c r="W1636" t="s">
        <v>5092</v>
      </c>
      <c r="X1636" t="s">
        <v>6868</v>
      </c>
      <c r="Y1636" t="s">
        <v>6869</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4943</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4997</v>
      </c>
      <c r="BF1636" t="s">
        <v>5709</v>
      </c>
      <c r="BG1636" t="s">
        <v>5710</v>
      </c>
      <c r="BH1636" t="s">
        <v>4947</v>
      </c>
      <c r="BI1636" t="s">
        <v>195</v>
      </c>
      <c r="BJ1636" t="s">
        <v>195</v>
      </c>
      <c r="BK1636" t="s">
        <v>3786</v>
      </c>
      <c r="BL1636" t="s">
        <v>6870</v>
      </c>
      <c r="BM1636" t="s">
        <v>4949</v>
      </c>
      <c r="BN1636" t="s">
        <v>5439</v>
      </c>
      <c r="BO1636" t="s">
        <v>4950</v>
      </c>
      <c r="BP1636" s="440" t="str">
        <f t="shared" si="25"/>
        <v>WA.2378.EBA.963.102.A.521219</v>
      </c>
    </row>
    <row r="1637" spans="1:68">
      <c r="A1637" t="s">
        <v>4935</v>
      </c>
      <c r="B1637" t="s">
        <v>4936</v>
      </c>
      <c r="C1637" t="s">
        <v>4937</v>
      </c>
      <c r="D1637" t="s">
        <v>3795</v>
      </c>
      <c r="E1637" t="s">
        <v>197</v>
      </c>
      <c r="F1637" t="s">
        <v>3812</v>
      </c>
      <c r="G1637" t="s">
        <v>820</v>
      </c>
      <c r="H1637" t="s">
        <v>4938</v>
      </c>
      <c r="I1637">
        <v>9</v>
      </c>
      <c r="J1637" t="s">
        <v>4994</v>
      </c>
      <c r="K1637">
        <v>2</v>
      </c>
      <c r="L1637" t="s">
        <v>1081</v>
      </c>
      <c r="M1637" t="s">
        <v>8</v>
      </c>
      <c r="N1637" t="s">
        <v>1631</v>
      </c>
      <c r="O1637" t="s">
        <v>526</v>
      </c>
      <c r="P1637" t="s">
        <v>8</v>
      </c>
      <c r="Q1637" t="s">
        <v>4570</v>
      </c>
      <c r="R1637" t="s">
        <v>4940</v>
      </c>
      <c r="S1637" t="s">
        <v>195</v>
      </c>
      <c r="T1637" t="s">
        <v>4570</v>
      </c>
      <c r="U1637" t="s">
        <v>4570</v>
      </c>
      <c r="V1637" t="s">
        <v>5265</v>
      </c>
      <c r="W1637" t="s">
        <v>5096</v>
      </c>
      <c r="X1637" t="s">
        <v>6871</v>
      </c>
      <c r="Y1637" t="s">
        <v>6872</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4943</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4997</v>
      </c>
      <c r="BF1637" t="s">
        <v>5709</v>
      </c>
      <c r="BG1637" t="s">
        <v>5710</v>
      </c>
      <c r="BH1637" t="s">
        <v>4947</v>
      </c>
      <c r="BI1637" t="s">
        <v>195</v>
      </c>
      <c r="BJ1637" t="s">
        <v>195</v>
      </c>
      <c r="BK1637" t="s">
        <v>3786</v>
      </c>
      <c r="BL1637" t="s">
        <v>6873</v>
      </c>
      <c r="BM1637" t="s">
        <v>4949</v>
      </c>
      <c r="BN1637" t="s">
        <v>5439</v>
      </c>
      <c r="BO1637" t="s">
        <v>4950</v>
      </c>
      <c r="BP1637" s="440" t="str">
        <f t="shared" si="25"/>
        <v>WA.2378.EBA.963.102.A.521219</v>
      </c>
    </row>
    <row r="1638" spans="1:68">
      <c r="A1638" t="s">
        <v>5010</v>
      </c>
      <c r="B1638" t="s">
        <v>4936</v>
      </c>
      <c r="C1638" t="s">
        <v>4937</v>
      </c>
      <c r="D1638" t="s">
        <v>3795</v>
      </c>
      <c r="E1638" t="s">
        <v>197</v>
      </c>
      <c r="F1638" t="s">
        <v>3812</v>
      </c>
      <c r="G1638" t="s">
        <v>820</v>
      </c>
      <c r="H1638" t="s">
        <v>4938</v>
      </c>
      <c r="I1638">
        <v>9</v>
      </c>
      <c r="J1638" t="s">
        <v>4994</v>
      </c>
      <c r="K1638">
        <v>2</v>
      </c>
      <c r="L1638" t="s">
        <v>1081</v>
      </c>
      <c r="M1638" t="s">
        <v>8</v>
      </c>
      <c r="N1638" t="s">
        <v>1631</v>
      </c>
      <c r="O1638" t="s">
        <v>526</v>
      </c>
      <c r="P1638" t="s">
        <v>8</v>
      </c>
      <c r="Q1638" t="s">
        <v>4570</v>
      </c>
      <c r="R1638" t="s">
        <v>4940</v>
      </c>
      <c r="S1638" t="s">
        <v>195</v>
      </c>
      <c r="T1638" t="s">
        <v>4570</v>
      </c>
      <c r="U1638" t="s">
        <v>4570</v>
      </c>
      <c r="V1638" t="s">
        <v>4951</v>
      </c>
      <c r="W1638" t="s">
        <v>4496</v>
      </c>
      <c r="X1638" t="s">
        <v>6859</v>
      </c>
      <c r="Y1638" t="s">
        <v>6860</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5011</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4997</v>
      </c>
      <c r="BF1638" t="s">
        <v>5709</v>
      </c>
      <c r="BG1638" t="s">
        <v>5710</v>
      </c>
      <c r="BH1638" t="s">
        <v>4947</v>
      </c>
      <c r="BI1638" t="s">
        <v>195</v>
      </c>
      <c r="BJ1638" t="s">
        <v>195</v>
      </c>
      <c r="BK1638" t="s">
        <v>3786</v>
      </c>
      <c r="BL1638" t="s">
        <v>6861</v>
      </c>
      <c r="BM1638" t="s">
        <v>4949</v>
      </c>
      <c r="BN1638" t="s">
        <v>5439</v>
      </c>
      <c r="BO1638" t="s">
        <v>4950</v>
      </c>
      <c r="BP1638" s="440" t="str">
        <f t="shared" si="25"/>
        <v>WA.2378.EBA.963.102.A.521219</v>
      </c>
    </row>
    <row r="1639" spans="1:68">
      <c r="A1639" t="s">
        <v>5010</v>
      </c>
      <c r="B1639" t="s">
        <v>4936</v>
      </c>
      <c r="C1639" t="s">
        <v>4937</v>
      </c>
      <c r="D1639" t="s">
        <v>3795</v>
      </c>
      <c r="E1639" t="s">
        <v>197</v>
      </c>
      <c r="F1639" t="s">
        <v>3812</v>
      </c>
      <c r="G1639" t="s">
        <v>820</v>
      </c>
      <c r="H1639" t="s">
        <v>4938</v>
      </c>
      <c r="I1639">
        <v>9</v>
      </c>
      <c r="J1639" t="s">
        <v>4994</v>
      </c>
      <c r="K1639">
        <v>2</v>
      </c>
      <c r="L1639" t="s">
        <v>1081</v>
      </c>
      <c r="M1639" t="s">
        <v>8</v>
      </c>
      <c r="N1639" t="s">
        <v>1631</v>
      </c>
      <c r="O1639" t="s">
        <v>526</v>
      </c>
      <c r="P1639" t="s">
        <v>8</v>
      </c>
      <c r="Q1639" t="s">
        <v>4570</v>
      </c>
      <c r="R1639" t="s">
        <v>4940</v>
      </c>
      <c r="S1639" t="s">
        <v>195</v>
      </c>
      <c r="T1639" t="s">
        <v>4570</v>
      </c>
      <c r="U1639" t="s">
        <v>4570</v>
      </c>
      <c r="V1639" t="s">
        <v>5001</v>
      </c>
      <c r="W1639" t="s">
        <v>4951</v>
      </c>
      <c r="X1639" t="s">
        <v>6862</v>
      </c>
      <c r="Y1639" t="s">
        <v>6863</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5011</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4997</v>
      </c>
      <c r="BF1639" t="s">
        <v>5709</v>
      </c>
      <c r="BG1639" t="s">
        <v>5710</v>
      </c>
      <c r="BH1639" t="s">
        <v>4947</v>
      </c>
      <c r="BI1639" t="s">
        <v>195</v>
      </c>
      <c r="BJ1639" t="s">
        <v>195</v>
      </c>
      <c r="BK1639" t="s">
        <v>3786</v>
      </c>
      <c r="BL1639" t="s">
        <v>6864</v>
      </c>
      <c r="BM1639" t="s">
        <v>4949</v>
      </c>
      <c r="BN1639" t="s">
        <v>5439</v>
      </c>
      <c r="BO1639" t="s">
        <v>4950</v>
      </c>
      <c r="BP1639" s="440" t="str">
        <f t="shared" si="25"/>
        <v>WA.2378.EBA.963.102.A.521219</v>
      </c>
    </row>
    <row r="1640" spans="1:68">
      <c r="A1640" t="s">
        <v>5010</v>
      </c>
      <c r="B1640" t="s">
        <v>4936</v>
      </c>
      <c r="C1640" t="s">
        <v>4937</v>
      </c>
      <c r="D1640" t="s">
        <v>3795</v>
      </c>
      <c r="E1640" t="s">
        <v>197</v>
      </c>
      <c r="F1640" t="s">
        <v>3812</v>
      </c>
      <c r="G1640" t="s">
        <v>820</v>
      </c>
      <c r="H1640" t="s">
        <v>4938</v>
      </c>
      <c r="I1640">
        <v>9</v>
      </c>
      <c r="J1640" t="s">
        <v>4994</v>
      </c>
      <c r="K1640">
        <v>2</v>
      </c>
      <c r="L1640" t="s">
        <v>1081</v>
      </c>
      <c r="M1640" t="s">
        <v>8</v>
      </c>
      <c r="N1640" t="s">
        <v>1631</v>
      </c>
      <c r="O1640" t="s">
        <v>526</v>
      </c>
      <c r="P1640" t="s">
        <v>8</v>
      </c>
      <c r="Q1640" t="s">
        <v>4570</v>
      </c>
      <c r="R1640" t="s">
        <v>4940</v>
      </c>
      <c r="S1640" t="s">
        <v>195</v>
      </c>
      <c r="T1640" t="s">
        <v>4570</v>
      </c>
      <c r="U1640" t="s">
        <v>4570</v>
      </c>
      <c r="V1640" t="s">
        <v>5092</v>
      </c>
      <c r="W1640" t="s">
        <v>5001</v>
      </c>
      <c r="X1640" t="s">
        <v>6865</v>
      </c>
      <c r="Y1640" t="s">
        <v>6866</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5011</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4997</v>
      </c>
      <c r="BF1640" t="s">
        <v>5709</v>
      </c>
      <c r="BG1640" t="s">
        <v>5710</v>
      </c>
      <c r="BH1640" t="s">
        <v>4947</v>
      </c>
      <c r="BI1640" t="s">
        <v>195</v>
      </c>
      <c r="BJ1640" t="s">
        <v>195</v>
      </c>
      <c r="BK1640" t="s">
        <v>3786</v>
      </c>
      <c r="BL1640" t="s">
        <v>6867</v>
      </c>
      <c r="BM1640" t="s">
        <v>4949</v>
      </c>
      <c r="BN1640" t="s">
        <v>5439</v>
      </c>
      <c r="BO1640" t="s">
        <v>4950</v>
      </c>
      <c r="BP1640" s="440" t="str">
        <f t="shared" si="25"/>
        <v>WA.2378.EBA.963.102.A.521219</v>
      </c>
    </row>
    <row r="1641" spans="1:68">
      <c r="A1641" t="s">
        <v>5010</v>
      </c>
      <c r="B1641" t="s">
        <v>4936</v>
      </c>
      <c r="C1641" t="s">
        <v>4937</v>
      </c>
      <c r="D1641" t="s">
        <v>3795</v>
      </c>
      <c r="E1641" t="s">
        <v>197</v>
      </c>
      <c r="F1641" t="s">
        <v>3812</v>
      </c>
      <c r="G1641" t="s">
        <v>820</v>
      </c>
      <c r="H1641" t="s">
        <v>4938</v>
      </c>
      <c r="I1641">
        <v>9</v>
      </c>
      <c r="J1641" t="s">
        <v>4994</v>
      </c>
      <c r="K1641">
        <v>2</v>
      </c>
      <c r="L1641" t="s">
        <v>1081</v>
      </c>
      <c r="M1641" t="s">
        <v>8</v>
      </c>
      <c r="N1641" t="s">
        <v>1631</v>
      </c>
      <c r="O1641" t="s">
        <v>526</v>
      </c>
      <c r="P1641" t="s">
        <v>8</v>
      </c>
      <c r="Q1641" t="s">
        <v>4570</v>
      </c>
      <c r="R1641" t="s">
        <v>4940</v>
      </c>
      <c r="S1641" t="s">
        <v>195</v>
      </c>
      <c r="T1641" t="s">
        <v>4570</v>
      </c>
      <c r="U1641" t="s">
        <v>4570</v>
      </c>
      <c r="V1641" t="s">
        <v>5096</v>
      </c>
      <c r="W1641" t="s">
        <v>5092</v>
      </c>
      <c r="X1641" t="s">
        <v>6868</v>
      </c>
      <c r="Y1641" t="s">
        <v>6869</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5011</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4997</v>
      </c>
      <c r="BF1641" t="s">
        <v>5709</v>
      </c>
      <c r="BG1641" t="s">
        <v>5710</v>
      </c>
      <c r="BH1641" t="s">
        <v>4947</v>
      </c>
      <c r="BI1641" t="s">
        <v>195</v>
      </c>
      <c r="BJ1641" t="s">
        <v>195</v>
      </c>
      <c r="BK1641" t="s">
        <v>3786</v>
      </c>
      <c r="BL1641" t="s">
        <v>6870</v>
      </c>
      <c r="BM1641" t="s">
        <v>4949</v>
      </c>
      <c r="BN1641" t="s">
        <v>5439</v>
      </c>
      <c r="BO1641" t="s">
        <v>4950</v>
      </c>
      <c r="BP1641" s="440" t="str">
        <f t="shared" si="25"/>
        <v>WA.2378.EBA.963.102.A.521219</v>
      </c>
    </row>
    <row r="1642" spans="1:68">
      <c r="A1642" t="s">
        <v>5010</v>
      </c>
      <c r="B1642" t="s">
        <v>4936</v>
      </c>
      <c r="C1642" t="s">
        <v>4937</v>
      </c>
      <c r="D1642" t="s">
        <v>3795</v>
      </c>
      <c r="E1642" t="s">
        <v>197</v>
      </c>
      <c r="F1642" t="s">
        <v>3812</v>
      </c>
      <c r="G1642" t="s">
        <v>820</v>
      </c>
      <c r="H1642" t="s">
        <v>4938</v>
      </c>
      <c r="I1642">
        <v>9</v>
      </c>
      <c r="J1642" t="s">
        <v>4994</v>
      </c>
      <c r="K1642">
        <v>2</v>
      </c>
      <c r="L1642" t="s">
        <v>1081</v>
      </c>
      <c r="M1642" t="s">
        <v>8</v>
      </c>
      <c r="N1642" t="s">
        <v>1631</v>
      </c>
      <c r="O1642" t="s">
        <v>526</v>
      </c>
      <c r="P1642" t="s">
        <v>8</v>
      </c>
      <c r="Q1642" t="s">
        <v>4570</v>
      </c>
      <c r="R1642" t="s">
        <v>4940</v>
      </c>
      <c r="S1642" t="s">
        <v>195</v>
      </c>
      <c r="T1642" t="s">
        <v>4570</v>
      </c>
      <c r="U1642" t="s">
        <v>4570</v>
      </c>
      <c r="V1642" t="s">
        <v>5265</v>
      </c>
      <c r="W1642" t="s">
        <v>5096</v>
      </c>
      <c r="X1642" t="s">
        <v>6871</v>
      </c>
      <c r="Y1642" t="s">
        <v>6872</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5011</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4997</v>
      </c>
      <c r="BF1642" t="s">
        <v>5709</v>
      </c>
      <c r="BG1642" t="s">
        <v>5710</v>
      </c>
      <c r="BH1642" t="s">
        <v>4947</v>
      </c>
      <c r="BI1642" t="s">
        <v>195</v>
      </c>
      <c r="BJ1642" t="s">
        <v>195</v>
      </c>
      <c r="BK1642" t="s">
        <v>3786</v>
      </c>
      <c r="BL1642" t="s">
        <v>6873</v>
      </c>
      <c r="BM1642" t="s">
        <v>4949</v>
      </c>
      <c r="BN1642" t="s">
        <v>5439</v>
      </c>
      <c r="BO1642" t="s">
        <v>4950</v>
      </c>
      <c r="BP1642" s="440" t="str">
        <f t="shared" si="25"/>
        <v>WA.2378.EBA.963.102.A.521219</v>
      </c>
    </row>
    <row r="1643" spans="1:68">
      <c r="A1643" t="s">
        <v>4935</v>
      </c>
      <c r="B1643" t="s">
        <v>4936</v>
      </c>
      <c r="C1643" t="s">
        <v>4937</v>
      </c>
      <c r="D1643" t="s">
        <v>3795</v>
      </c>
      <c r="E1643" t="s">
        <v>197</v>
      </c>
      <c r="F1643" t="s">
        <v>3812</v>
      </c>
      <c r="G1643" t="s">
        <v>820</v>
      </c>
      <c r="H1643" t="s">
        <v>4938</v>
      </c>
      <c r="I1643">
        <v>9</v>
      </c>
      <c r="J1643" t="s">
        <v>4994</v>
      </c>
      <c r="K1643">
        <v>2</v>
      </c>
      <c r="L1643" t="s">
        <v>1081</v>
      </c>
      <c r="M1643" t="s">
        <v>8</v>
      </c>
      <c r="N1643" t="s">
        <v>1631</v>
      </c>
      <c r="O1643" t="s">
        <v>530</v>
      </c>
      <c r="P1643" t="s">
        <v>8</v>
      </c>
      <c r="Q1643" t="s">
        <v>4570</v>
      </c>
      <c r="R1643" t="s">
        <v>4940</v>
      </c>
      <c r="S1643" t="s">
        <v>195</v>
      </c>
      <c r="T1643" t="s">
        <v>4570</v>
      </c>
      <c r="U1643" t="s">
        <v>4570</v>
      </c>
      <c r="V1643" t="s">
        <v>4496</v>
      </c>
      <c r="W1643" t="s">
        <v>4570</v>
      </c>
      <c r="X1643" t="s">
        <v>6874</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4943</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4997</v>
      </c>
      <c r="BF1643" t="s">
        <v>5709</v>
      </c>
      <c r="BG1643" t="s">
        <v>5710</v>
      </c>
      <c r="BH1643" t="s">
        <v>4947</v>
      </c>
      <c r="BI1643" t="s">
        <v>195</v>
      </c>
      <c r="BJ1643" t="s">
        <v>195</v>
      </c>
      <c r="BK1643" t="s">
        <v>3791</v>
      </c>
      <c r="BL1643" t="s">
        <v>5049</v>
      </c>
      <c r="BM1643" t="s">
        <v>4949</v>
      </c>
      <c r="BN1643" t="s">
        <v>5444</v>
      </c>
      <c r="BO1643" t="s">
        <v>4950</v>
      </c>
      <c r="BP1643" s="440" t="str">
        <f t="shared" si="25"/>
        <v>WA.2378.EBA.963.102.A.521811</v>
      </c>
    </row>
    <row r="1644" spans="1:68">
      <c r="A1644" t="s">
        <v>4935</v>
      </c>
      <c r="B1644" t="s">
        <v>4936</v>
      </c>
      <c r="C1644" t="s">
        <v>4937</v>
      </c>
      <c r="D1644" t="s">
        <v>3795</v>
      </c>
      <c r="E1644" t="s">
        <v>197</v>
      </c>
      <c r="F1644" t="s">
        <v>3812</v>
      </c>
      <c r="G1644" t="s">
        <v>820</v>
      </c>
      <c r="H1644" t="s">
        <v>4938</v>
      </c>
      <c r="I1644">
        <v>9</v>
      </c>
      <c r="J1644" t="s">
        <v>4994</v>
      </c>
      <c r="K1644">
        <v>2</v>
      </c>
      <c r="L1644" t="s">
        <v>1081</v>
      </c>
      <c r="M1644" t="s">
        <v>8</v>
      </c>
      <c r="N1644" t="s">
        <v>1631</v>
      </c>
      <c r="O1644" t="s">
        <v>530</v>
      </c>
      <c r="P1644" t="s">
        <v>8</v>
      </c>
      <c r="Q1644" t="s">
        <v>4570</v>
      </c>
      <c r="R1644" t="s">
        <v>4940</v>
      </c>
      <c r="S1644" t="s">
        <v>195</v>
      </c>
      <c r="T1644" t="s">
        <v>4570</v>
      </c>
      <c r="U1644" t="s">
        <v>4570</v>
      </c>
      <c r="V1644" t="s">
        <v>4951</v>
      </c>
      <c r="W1644" t="s">
        <v>4496</v>
      </c>
      <c r="X1644" t="s">
        <v>6875</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4943</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4997</v>
      </c>
      <c r="BF1644" t="s">
        <v>5709</v>
      </c>
      <c r="BG1644" t="s">
        <v>5710</v>
      </c>
      <c r="BH1644" t="s">
        <v>4947</v>
      </c>
      <c r="BI1644" t="s">
        <v>195</v>
      </c>
      <c r="BJ1644" t="s">
        <v>195</v>
      </c>
      <c r="BK1644" t="s">
        <v>3791</v>
      </c>
      <c r="BL1644" t="s">
        <v>5450</v>
      </c>
      <c r="BM1644" t="s">
        <v>4949</v>
      </c>
      <c r="BN1644" t="s">
        <v>5444</v>
      </c>
      <c r="BO1644" t="s">
        <v>4950</v>
      </c>
      <c r="BP1644" s="440" t="str">
        <f t="shared" si="25"/>
        <v>WA.2378.EBA.963.102.A.521811</v>
      </c>
    </row>
    <row r="1645" spans="1:68">
      <c r="A1645" t="s">
        <v>4935</v>
      </c>
      <c r="B1645" t="s">
        <v>4936</v>
      </c>
      <c r="C1645" t="s">
        <v>4937</v>
      </c>
      <c r="D1645" t="s">
        <v>3795</v>
      </c>
      <c r="E1645" t="s">
        <v>197</v>
      </c>
      <c r="F1645" t="s">
        <v>3812</v>
      </c>
      <c r="G1645" t="s">
        <v>820</v>
      </c>
      <c r="H1645" t="s">
        <v>4938</v>
      </c>
      <c r="I1645">
        <v>9</v>
      </c>
      <c r="J1645" t="s">
        <v>4994</v>
      </c>
      <c r="K1645">
        <v>2</v>
      </c>
      <c r="L1645" t="s">
        <v>1081</v>
      </c>
      <c r="M1645" t="s">
        <v>508</v>
      </c>
      <c r="N1645" t="s">
        <v>1666</v>
      </c>
      <c r="O1645" t="s">
        <v>530</v>
      </c>
      <c r="P1645" t="s">
        <v>8</v>
      </c>
      <c r="Q1645" t="s">
        <v>4570</v>
      </c>
      <c r="R1645" t="s">
        <v>4940</v>
      </c>
      <c r="S1645" t="s">
        <v>195</v>
      </c>
      <c r="T1645" t="s">
        <v>4570</v>
      </c>
      <c r="U1645" t="s">
        <v>4570</v>
      </c>
      <c r="V1645" t="s">
        <v>4496</v>
      </c>
      <c r="W1645" t="s">
        <v>4570</v>
      </c>
      <c r="X1645" t="s">
        <v>6876</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4943</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4997</v>
      </c>
      <c r="BF1645" t="s">
        <v>5709</v>
      </c>
      <c r="BG1645" t="s">
        <v>6799</v>
      </c>
      <c r="BH1645" t="s">
        <v>4947</v>
      </c>
      <c r="BI1645" t="s">
        <v>195</v>
      </c>
      <c r="BJ1645" t="s">
        <v>195</v>
      </c>
      <c r="BK1645" t="s">
        <v>3791</v>
      </c>
      <c r="BL1645" t="s">
        <v>5049</v>
      </c>
      <c r="BM1645" t="s">
        <v>4949</v>
      </c>
      <c r="BN1645" t="s">
        <v>5444</v>
      </c>
      <c r="BO1645" t="s">
        <v>4950</v>
      </c>
      <c r="BP1645" s="440" t="str">
        <f t="shared" si="25"/>
        <v>WA.2378.EBA.963.102.B.521811</v>
      </c>
    </row>
    <row r="1646" spans="1:68">
      <c r="A1646" t="s">
        <v>4935</v>
      </c>
      <c r="B1646" t="s">
        <v>4936</v>
      </c>
      <c r="C1646" t="s">
        <v>4937</v>
      </c>
      <c r="D1646" t="s">
        <v>3795</v>
      </c>
      <c r="E1646" t="s">
        <v>197</v>
      </c>
      <c r="F1646" t="s">
        <v>3812</v>
      </c>
      <c r="G1646" t="s">
        <v>820</v>
      </c>
      <c r="H1646" t="s">
        <v>4938</v>
      </c>
      <c r="I1646">
        <v>9</v>
      </c>
      <c r="J1646" t="s">
        <v>4994</v>
      </c>
      <c r="K1646">
        <v>2</v>
      </c>
      <c r="L1646" t="s">
        <v>1081</v>
      </c>
      <c r="M1646" t="s">
        <v>508</v>
      </c>
      <c r="N1646" t="s">
        <v>1666</v>
      </c>
      <c r="O1646" t="s">
        <v>530</v>
      </c>
      <c r="P1646" t="s">
        <v>8</v>
      </c>
      <c r="Q1646" t="s">
        <v>4570</v>
      </c>
      <c r="R1646" t="s">
        <v>4940</v>
      </c>
      <c r="S1646" t="s">
        <v>195</v>
      </c>
      <c r="T1646" t="s">
        <v>4570</v>
      </c>
      <c r="U1646" t="s">
        <v>4570</v>
      </c>
      <c r="V1646" t="s">
        <v>4951</v>
      </c>
      <c r="W1646" t="s">
        <v>4496</v>
      </c>
      <c r="X1646" t="s">
        <v>6877</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4943</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4997</v>
      </c>
      <c r="BF1646" t="s">
        <v>5709</v>
      </c>
      <c r="BG1646" t="s">
        <v>6799</v>
      </c>
      <c r="BH1646" t="s">
        <v>4947</v>
      </c>
      <c r="BI1646" t="s">
        <v>195</v>
      </c>
      <c r="BJ1646" t="s">
        <v>195</v>
      </c>
      <c r="BK1646" t="s">
        <v>3791</v>
      </c>
      <c r="BL1646" t="s">
        <v>5450</v>
      </c>
      <c r="BM1646" t="s">
        <v>4949</v>
      </c>
      <c r="BN1646" t="s">
        <v>5444</v>
      </c>
      <c r="BO1646" t="s">
        <v>4950</v>
      </c>
      <c r="BP1646" s="440" t="str">
        <f t="shared" si="25"/>
        <v>WA.2378.EBA.963.102.B.521811</v>
      </c>
    </row>
    <row r="1647" spans="1:68">
      <c r="A1647" t="s">
        <v>5010</v>
      </c>
      <c r="B1647" t="s">
        <v>4936</v>
      </c>
      <c r="C1647" t="s">
        <v>4937</v>
      </c>
      <c r="D1647" t="s">
        <v>3795</v>
      </c>
      <c r="E1647" t="s">
        <v>197</v>
      </c>
      <c r="F1647" t="s">
        <v>3812</v>
      </c>
      <c r="G1647" t="s">
        <v>820</v>
      </c>
      <c r="H1647" t="s">
        <v>4938</v>
      </c>
      <c r="I1647">
        <v>9</v>
      </c>
      <c r="J1647" t="s">
        <v>4994</v>
      </c>
      <c r="K1647">
        <v>2</v>
      </c>
      <c r="L1647" t="s">
        <v>1081</v>
      </c>
      <c r="M1647" t="s">
        <v>8</v>
      </c>
      <c r="N1647" t="s">
        <v>1631</v>
      </c>
      <c r="O1647" t="s">
        <v>530</v>
      </c>
      <c r="P1647" t="s">
        <v>8</v>
      </c>
      <c r="Q1647" t="s">
        <v>4570</v>
      </c>
      <c r="R1647" t="s">
        <v>4940</v>
      </c>
      <c r="S1647" t="s">
        <v>195</v>
      </c>
      <c r="T1647" t="s">
        <v>4570</v>
      </c>
      <c r="U1647" t="s">
        <v>4570</v>
      </c>
      <c r="V1647" t="s">
        <v>4496</v>
      </c>
      <c r="W1647" t="s">
        <v>4570</v>
      </c>
      <c r="X1647" t="s">
        <v>6874</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5011</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4997</v>
      </c>
      <c r="BF1647" t="s">
        <v>5709</v>
      </c>
      <c r="BG1647" t="s">
        <v>5710</v>
      </c>
      <c r="BH1647" t="s">
        <v>4947</v>
      </c>
      <c r="BI1647" t="s">
        <v>195</v>
      </c>
      <c r="BJ1647" t="s">
        <v>195</v>
      </c>
      <c r="BK1647" t="s">
        <v>3791</v>
      </c>
      <c r="BL1647" t="s">
        <v>5049</v>
      </c>
      <c r="BM1647" t="s">
        <v>4949</v>
      </c>
      <c r="BN1647" t="s">
        <v>5444</v>
      </c>
      <c r="BO1647" t="s">
        <v>4950</v>
      </c>
      <c r="BP1647" s="440" t="str">
        <f t="shared" si="25"/>
        <v>WA.2378.EBA.963.102.A.521811</v>
      </c>
    </row>
    <row r="1648" spans="1:68">
      <c r="A1648" t="s">
        <v>5010</v>
      </c>
      <c r="B1648" t="s">
        <v>4936</v>
      </c>
      <c r="C1648" t="s">
        <v>4937</v>
      </c>
      <c r="D1648" t="s">
        <v>3795</v>
      </c>
      <c r="E1648" t="s">
        <v>197</v>
      </c>
      <c r="F1648" t="s">
        <v>3812</v>
      </c>
      <c r="G1648" t="s">
        <v>820</v>
      </c>
      <c r="H1648" t="s">
        <v>4938</v>
      </c>
      <c r="I1648">
        <v>9</v>
      </c>
      <c r="J1648" t="s">
        <v>4994</v>
      </c>
      <c r="K1648">
        <v>2</v>
      </c>
      <c r="L1648" t="s">
        <v>1081</v>
      </c>
      <c r="M1648" t="s">
        <v>8</v>
      </c>
      <c r="N1648" t="s">
        <v>1631</v>
      </c>
      <c r="O1648" t="s">
        <v>530</v>
      </c>
      <c r="P1648" t="s">
        <v>8</v>
      </c>
      <c r="Q1648" t="s">
        <v>4570</v>
      </c>
      <c r="R1648" t="s">
        <v>4940</v>
      </c>
      <c r="S1648" t="s">
        <v>195</v>
      </c>
      <c r="T1648" t="s">
        <v>4570</v>
      </c>
      <c r="U1648" t="s">
        <v>4570</v>
      </c>
      <c r="V1648" t="s">
        <v>4951</v>
      </c>
      <c r="W1648" t="s">
        <v>4496</v>
      </c>
      <c r="X1648" t="s">
        <v>6875</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5011</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4997</v>
      </c>
      <c r="BF1648" t="s">
        <v>5709</v>
      </c>
      <c r="BG1648" t="s">
        <v>5710</v>
      </c>
      <c r="BH1648" t="s">
        <v>4947</v>
      </c>
      <c r="BI1648" t="s">
        <v>195</v>
      </c>
      <c r="BJ1648" t="s">
        <v>195</v>
      </c>
      <c r="BK1648" t="s">
        <v>3791</v>
      </c>
      <c r="BL1648" t="s">
        <v>5450</v>
      </c>
      <c r="BM1648" t="s">
        <v>4949</v>
      </c>
      <c r="BN1648" t="s">
        <v>5444</v>
      </c>
      <c r="BO1648" t="s">
        <v>4950</v>
      </c>
      <c r="BP1648" s="440" t="str">
        <f t="shared" si="25"/>
        <v>WA.2378.EBA.963.102.A.521811</v>
      </c>
    </row>
    <row r="1649" spans="1:68">
      <c r="A1649" t="s">
        <v>5010</v>
      </c>
      <c r="B1649" t="s">
        <v>4936</v>
      </c>
      <c r="C1649" t="s">
        <v>4937</v>
      </c>
      <c r="D1649" t="s">
        <v>3795</v>
      </c>
      <c r="E1649" t="s">
        <v>197</v>
      </c>
      <c r="F1649" t="s">
        <v>3812</v>
      </c>
      <c r="G1649" t="s">
        <v>820</v>
      </c>
      <c r="H1649" t="s">
        <v>4938</v>
      </c>
      <c r="I1649">
        <v>9</v>
      </c>
      <c r="J1649" t="s">
        <v>4994</v>
      </c>
      <c r="K1649">
        <v>2</v>
      </c>
      <c r="L1649" t="s">
        <v>1081</v>
      </c>
      <c r="M1649" t="s">
        <v>508</v>
      </c>
      <c r="N1649" t="s">
        <v>1666</v>
      </c>
      <c r="O1649" t="s">
        <v>530</v>
      </c>
      <c r="P1649" t="s">
        <v>8</v>
      </c>
      <c r="Q1649" t="s">
        <v>4570</v>
      </c>
      <c r="R1649" t="s">
        <v>4940</v>
      </c>
      <c r="S1649" t="s">
        <v>195</v>
      </c>
      <c r="T1649" t="s">
        <v>4570</v>
      </c>
      <c r="U1649" t="s">
        <v>4570</v>
      </c>
      <c r="V1649" t="s">
        <v>4496</v>
      </c>
      <c r="W1649" t="s">
        <v>4570</v>
      </c>
      <c r="X1649" t="s">
        <v>6876</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5011</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4997</v>
      </c>
      <c r="BF1649" t="s">
        <v>5709</v>
      </c>
      <c r="BG1649" t="s">
        <v>6799</v>
      </c>
      <c r="BH1649" t="s">
        <v>4947</v>
      </c>
      <c r="BI1649" t="s">
        <v>195</v>
      </c>
      <c r="BJ1649" t="s">
        <v>195</v>
      </c>
      <c r="BK1649" t="s">
        <v>3791</v>
      </c>
      <c r="BL1649" t="s">
        <v>5049</v>
      </c>
      <c r="BM1649" t="s">
        <v>4949</v>
      </c>
      <c r="BN1649" t="s">
        <v>5444</v>
      </c>
      <c r="BO1649" t="s">
        <v>4950</v>
      </c>
      <c r="BP1649" s="440" t="str">
        <f t="shared" si="25"/>
        <v>WA.2378.EBA.963.102.B.521811</v>
      </c>
    </row>
    <row r="1650" spans="1:68">
      <c r="A1650" t="s">
        <v>5010</v>
      </c>
      <c r="B1650" t="s">
        <v>4936</v>
      </c>
      <c r="C1650" t="s">
        <v>4937</v>
      </c>
      <c r="D1650" t="s">
        <v>3795</v>
      </c>
      <c r="E1650" t="s">
        <v>197</v>
      </c>
      <c r="F1650" t="s">
        <v>3812</v>
      </c>
      <c r="G1650" t="s">
        <v>820</v>
      </c>
      <c r="H1650" t="s">
        <v>4938</v>
      </c>
      <c r="I1650">
        <v>9</v>
      </c>
      <c r="J1650" t="s">
        <v>4994</v>
      </c>
      <c r="K1650">
        <v>2</v>
      </c>
      <c r="L1650" t="s">
        <v>1081</v>
      </c>
      <c r="M1650" t="s">
        <v>508</v>
      </c>
      <c r="N1650" t="s">
        <v>1666</v>
      </c>
      <c r="O1650" t="s">
        <v>530</v>
      </c>
      <c r="P1650" t="s">
        <v>8</v>
      </c>
      <c r="Q1650" t="s">
        <v>4570</v>
      </c>
      <c r="R1650" t="s">
        <v>4940</v>
      </c>
      <c r="S1650" t="s">
        <v>195</v>
      </c>
      <c r="T1650" t="s">
        <v>4570</v>
      </c>
      <c r="U1650" t="s">
        <v>4570</v>
      </c>
      <c r="V1650" t="s">
        <v>4951</v>
      </c>
      <c r="W1650" t="s">
        <v>4496</v>
      </c>
      <c r="X1650" t="s">
        <v>6877</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5011</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4997</v>
      </c>
      <c r="BF1650" t="s">
        <v>5709</v>
      </c>
      <c r="BG1650" t="s">
        <v>6799</v>
      </c>
      <c r="BH1650" t="s">
        <v>4947</v>
      </c>
      <c r="BI1650" t="s">
        <v>195</v>
      </c>
      <c r="BJ1650" t="s">
        <v>195</v>
      </c>
      <c r="BK1650" t="s">
        <v>3791</v>
      </c>
      <c r="BL1650" t="s">
        <v>5450</v>
      </c>
      <c r="BM1650" t="s">
        <v>4949</v>
      </c>
      <c r="BN1650" t="s">
        <v>5444</v>
      </c>
      <c r="BO1650" t="s">
        <v>4950</v>
      </c>
      <c r="BP1650" s="440" t="str">
        <f t="shared" si="25"/>
        <v>WA.2378.EBA.963.102.B.521811</v>
      </c>
    </row>
    <row r="1651" spans="1:68">
      <c r="A1651" t="s">
        <v>4935</v>
      </c>
      <c r="B1651" t="s">
        <v>4936</v>
      </c>
      <c r="C1651" t="s">
        <v>4937</v>
      </c>
      <c r="D1651" t="s">
        <v>3795</v>
      </c>
      <c r="E1651" t="s">
        <v>197</v>
      </c>
      <c r="F1651" t="s">
        <v>3812</v>
      </c>
      <c r="G1651" t="s">
        <v>820</v>
      </c>
      <c r="H1651" t="s">
        <v>4938</v>
      </c>
      <c r="I1651">
        <v>9</v>
      </c>
      <c r="J1651" t="s">
        <v>4994</v>
      </c>
      <c r="K1651">
        <v>2</v>
      </c>
      <c r="L1651" t="s">
        <v>1081</v>
      </c>
      <c r="M1651" t="s">
        <v>508</v>
      </c>
      <c r="N1651" t="s">
        <v>1666</v>
      </c>
      <c r="O1651" t="s">
        <v>504</v>
      </c>
      <c r="P1651" t="s">
        <v>8</v>
      </c>
      <c r="Q1651" t="s">
        <v>4570</v>
      </c>
      <c r="R1651" t="s">
        <v>4940</v>
      </c>
      <c r="S1651" t="s">
        <v>195</v>
      </c>
      <c r="T1651" t="s">
        <v>4570</v>
      </c>
      <c r="U1651" t="s">
        <v>4570</v>
      </c>
      <c r="V1651" t="s">
        <v>4496</v>
      </c>
      <c r="W1651" t="s">
        <v>4570</v>
      </c>
      <c r="X1651" t="s">
        <v>6878</v>
      </c>
      <c r="Y1651" t="s">
        <v>6879</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4943</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4997</v>
      </c>
      <c r="BF1651" t="s">
        <v>5709</v>
      </c>
      <c r="BG1651" t="s">
        <v>6799</v>
      </c>
      <c r="BH1651" t="s">
        <v>4947</v>
      </c>
      <c r="BI1651" t="s">
        <v>195</v>
      </c>
      <c r="BJ1651" t="s">
        <v>195</v>
      </c>
      <c r="BK1651" t="s">
        <v>505</v>
      </c>
      <c r="BL1651" t="s">
        <v>6880</v>
      </c>
      <c r="BM1651" t="s">
        <v>4949</v>
      </c>
      <c r="BN1651" t="s">
        <v>5509</v>
      </c>
      <c r="BO1651" t="s">
        <v>4950</v>
      </c>
      <c r="BP1651" s="440" t="str">
        <f t="shared" si="25"/>
        <v>WA.2378.EBA.963.102.B.524113</v>
      </c>
    </row>
    <row r="1652" spans="1:68">
      <c r="A1652" t="s">
        <v>5010</v>
      </c>
      <c r="B1652" t="s">
        <v>4936</v>
      </c>
      <c r="C1652" t="s">
        <v>4937</v>
      </c>
      <c r="D1652" t="s">
        <v>3795</v>
      </c>
      <c r="E1652" t="s">
        <v>197</v>
      </c>
      <c r="F1652" t="s">
        <v>3812</v>
      </c>
      <c r="G1652" t="s">
        <v>820</v>
      </c>
      <c r="H1652" t="s">
        <v>4938</v>
      </c>
      <c r="I1652">
        <v>9</v>
      </c>
      <c r="J1652" t="s">
        <v>4994</v>
      </c>
      <c r="K1652">
        <v>2</v>
      </c>
      <c r="L1652" t="s">
        <v>1081</v>
      </c>
      <c r="M1652" t="s">
        <v>508</v>
      </c>
      <c r="N1652" t="s">
        <v>1666</v>
      </c>
      <c r="O1652" t="s">
        <v>504</v>
      </c>
      <c r="P1652" t="s">
        <v>8</v>
      </c>
      <c r="Q1652" t="s">
        <v>4570</v>
      </c>
      <c r="R1652" t="s">
        <v>4940</v>
      </c>
      <c r="S1652" t="s">
        <v>195</v>
      </c>
      <c r="T1652" t="s">
        <v>4570</v>
      </c>
      <c r="U1652" t="s">
        <v>4570</v>
      </c>
      <c r="V1652" t="s">
        <v>4496</v>
      </c>
      <c r="W1652" t="s">
        <v>4570</v>
      </c>
      <c r="X1652" t="s">
        <v>6878</v>
      </c>
      <c r="Y1652" t="s">
        <v>6879</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5011</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4997</v>
      </c>
      <c r="BF1652" t="s">
        <v>5709</v>
      </c>
      <c r="BG1652" t="s">
        <v>6799</v>
      </c>
      <c r="BH1652" t="s">
        <v>4947</v>
      </c>
      <c r="BI1652" t="s">
        <v>195</v>
      </c>
      <c r="BJ1652" t="s">
        <v>195</v>
      </c>
      <c r="BK1652" t="s">
        <v>505</v>
      </c>
      <c r="BL1652" t="s">
        <v>6880</v>
      </c>
      <c r="BM1652" t="s">
        <v>4949</v>
      </c>
      <c r="BN1652" t="s">
        <v>5509</v>
      </c>
      <c r="BO1652" t="s">
        <v>4950</v>
      </c>
      <c r="BP1652" s="440" t="str">
        <f t="shared" si="25"/>
        <v>WA.2378.EBA.963.102.B.524113</v>
      </c>
    </row>
    <row r="1653" spans="1:68">
      <c r="A1653" t="s">
        <v>4935</v>
      </c>
      <c r="B1653" t="s">
        <v>4936</v>
      </c>
      <c r="C1653" t="s">
        <v>4937</v>
      </c>
      <c r="D1653" t="s">
        <v>3795</v>
      </c>
      <c r="E1653" t="s">
        <v>197</v>
      </c>
      <c r="F1653" t="s">
        <v>3812</v>
      </c>
      <c r="G1653" t="s">
        <v>820</v>
      </c>
      <c r="H1653" t="s">
        <v>4938</v>
      </c>
      <c r="I1653">
        <v>9</v>
      </c>
      <c r="J1653" t="s">
        <v>5716</v>
      </c>
      <c r="K1653">
        <v>1</v>
      </c>
      <c r="L1653" t="s">
        <v>501</v>
      </c>
      <c r="M1653" t="s">
        <v>547</v>
      </c>
      <c r="N1653" t="s">
        <v>1683</v>
      </c>
      <c r="O1653" t="s">
        <v>534</v>
      </c>
      <c r="P1653" t="s">
        <v>8</v>
      </c>
      <c r="Q1653" t="s">
        <v>4570</v>
      </c>
      <c r="R1653" t="s">
        <v>4940</v>
      </c>
      <c r="S1653" t="s">
        <v>195</v>
      </c>
      <c r="T1653" t="s">
        <v>4570</v>
      </c>
      <c r="U1653" t="s">
        <v>4570</v>
      </c>
      <c r="V1653" t="s">
        <v>4496</v>
      </c>
      <c r="W1653" t="s">
        <v>4570</v>
      </c>
      <c r="X1653" t="s">
        <v>6881</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4943</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6134</v>
      </c>
      <c r="BG1653" t="s">
        <v>6882</v>
      </c>
      <c r="BH1653" t="s">
        <v>4947</v>
      </c>
      <c r="BI1653" t="s">
        <v>195</v>
      </c>
      <c r="BJ1653" t="s">
        <v>195</v>
      </c>
      <c r="BK1653" t="s">
        <v>4633</v>
      </c>
      <c r="BL1653" t="s">
        <v>6679</v>
      </c>
      <c r="BM1653" t="s">
        <v>6137</v>
      </c>
      <c r="BN1653" t="s">
        <v>76</v>
      </c>
      <c r="BO1653" t="s">
        <v>4950</v>
      </c>
      <c r="BP1653" s="440" t="str">
        <f t="shared" si="25"/>
        <v>WA.2378.EBA.994.001.AA.511111</v>
      </c>
    </row>
    <row r="1654" spans="1:68">
      <c r="A1654" t="s">
        <v>4935</v>
      </c>
      <c r="B1654" t="s">
        <v>4936</v>
      </c>
      <c r="C1654" t="s">
        <v>4937</v>
      </c>
      <c r="D1654" t="s">
        <v>3795</v>
      </c>
      <c r="E1654" t="s">
        <v>197</v>
      </c>
      <c r="F1654" t="s">
        <v>3812</v>
      </c>
      <c r="G1654" t="s">
        <v>820</v>
      </c>
      <c r="H1654" t="s">
        <v>4938</v>
      </c>
      <c r="I1654">
        <v>9</v>
      </c>
      <c r="J1654" t="s">
        <v>5716</v>
      </c>
      <c r="K1654">
        <v>1</v>
      </c>
      <c r="L1654" t="s">
        <v>501</v>
      </c>
      <c r="M1654" t="s">
        <v>547</v>
      </c>
      <c r="N1654" t="s">
        <v>1683</v>
      </c>
      <c r="O1654" t="s">
        <v>534</v>
      </c>
      <c r="P1654" t="s">
        <v>8</v>
      </c>
      <c r="Q1654" t="s">
        <v>4570</v>
      </c>
      <c r="R1654" t="s">
        <v>4940</v>
      </c>
      <c r="S1654" t="s">
        <v>195</v>
      </c>
      <c r="T1654" t="s">
        <v>4570</v>
      </c>
      <c r="U1654" t="s">
        <v>4570</v>
      </c>
      <c r="V1654" t="s">
        <v>4951</v>
      </c>
      <c r="W1654" t="s">
        <v>4496</v>
      </c>
      <c r="X1654" t="s">
        <v>6883</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4943</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6134</v>
      </c>
      <c r="BG1654" t="s">
        <v>6882</v>
      </c>
      <c r="BH1654" t="s">
        <v>4947</v>
      </c>
      <c r="BI1654" t="s">
        <v>195</v>
      </c>
      <c r="BJ1654" t="s">
        <v>195</v>
      </c>
      <c r="BK1654" t="s">
        <v>4633</v>
      </c>
      <c r="BL1654" t="s">
        <v>6681</v>
      </c>
      <c r="BM1654" t="s">
        <v>6137</v>
      </c>
      <c r="BN1654" t="s">
        <v>76</v>
      </c>
      <c r="BO1654" t="s">
        <v>4950</v>
      </c>
      <c r="BP1654" s="440" t="str">
        <f t="shared" si="25"/>
        <v>WA.2378.EBA.994.001.AA.511111</v>
      </c>
    </row>
    <row r="1655" spans="1:68">
      <c r="A1655" t="s">
        <v>4935</v>
      </c>
      <c r="B1655" t="s">
        <v>4936</v>
      </c>
      <c r="C1655" t="s">
        <v>4937</v>
      </c>
      <c r="D1655" t="s">
        <v>3795</v>
      </c>
      <c r="E1655" t="s">
        <v>197</v>
      </c>
      <c r="F1655" t="s">
        <v>3812</v>
      </c>
      <c r="G1655" t="s">
        <v>820</v>
      </c>
      <c r="H1655" t="s">
        <v>4938</v>
      </c>
      <c r="I1655">
        <v>9</v>
      </c>
      <c r="J1655" t="s">
        <v>5716</v>
      </c>
      <c r="K1655">
        <v>1</v>
      </c>
      <c r="L1655" t="s">
        <v>501</v>
      </c>
      <c r="M1655" t="s">
        <v>547</v>
      </c>
      <c r="N1655" t="s">
        <v>1683</v>
      </c>
      <c r="O1655" t="s">
        <v>534</v>
      </c>
      <c r="P1655" t="s">
        <v>8</v>
      </c>
      <c r="Q1655" t="s">
        <v>4570</v>
      </c>
      <c r="R1655" t="s">
        <v>4940</v>
      </c>
      <c r="S1655" t="s">
        <v>195</v>
      </c>
      <c r="T1655" t="s">
        <v>4570</v>
      </c>
      <c r="U1655" t="s">
        <v>4570</v>
      </c>
      <c r="V1655" t="s">
        <v>5001</v>
      </c>
      <c r="W1655" t="s">
        <v>4951</v>
      </c>
      <c r="X1655" t="s">
        <v>6884</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4943</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6134</v>
      </c>
      <c r="BG1655" t="s">
        <v>6882</v>
      </c>
      <c r="BH1655" t="s">
        <v>4947</v>
      </c>
      <c r="BI1655" t="s">
        <v>195</v>
      </c>
      <c r="BJ1655" t="s">
        <v>195</v>
      </c>
      <c r="BK1655" t="s">
        <v>4633</v>
      </c>
      <c r="BL1655" t="s">
        <v>6683</v>
      </c>
      <c r="BM1655" t="s">
        <v>6137</v>
      </c>
      <c r="BN1655" t="s">
        <v>76</v>
      </c>
      <c r="BO1655" t="s">
        <v>4950</v>
      </c>
      <c r="BP1655" s="440" t="str">
        <f t="shared" si="25"/>
        <v>WA.2378.EBA.994.001.AA.511111</v>
      </c>
    </row>
    <row r="1656" spans="1:68">
      <c r="A1656" t="s">
        <v>4935</v>
      </c>
      <c r="B1656" t="s">
        <v>4936</v>
      </c>
      <c r="C1656" t="s">
        <v>4937</v>
      </c>
      <c r="D1656" t="s">
        <v>3795</v>
      </c>
      <c r="E1656" t="s">
        <v>197</v>
      </c>
      <c r="F1656" t="s">
        <v>3812</v>
      </c>
      <c r="G1656" t="s">
        <v>820</v>
      </c>
      <c r="H1656" t="s">
        <v>4938</v>
      </c>
      <c r="I1656">
        <v>9</v>
      </c>
      <c r="J1656" t="s">
        <v>5716</v>
      </c>
      <c r="K1656">
        <v>1</v>
      </c>
      <c r="L1656" t="s">
        <v>501</v>
      </c>
      <c r="M1656" t="s">
        <v>1750</v>
      </c>
      <c r="N1656" t="s">
        <v>1751</v>
      </c>
      <c r="O1656" t="s">
        <v>534</v>
      </c>
      <c r="P1656" t="s">
        <v>8</v>
      </c>
      <c r="Q1656" t="s">
        <v>4570</v>
      </c>
      <c r="R1656" t="s">
        <v>4940</v>
      </c>
      <c r="S1656" t="s">
        <v>195</v>
      </c>
      <c r="T1656" t="s">
        <v>4570</v>
      </c>
      <c r="U1656" t="s">
        <v>4570</v>
      </c>
      <c r="V1656" t="s">
        <v>4496</v>
      </c>
      <c r="W1656" t="s">
        <v>4570</v>
      </c>
      <c r="X1656" t="s">
        <v>6885</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4943</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6134</v>
      </c>
      <c r="BG1656" t="s">
        <v>6886</v>
      </c>
      <c r="BH1656" t="s">
        <v>4947</v>
      </c>
      <c r="BI1656" t="s">
        <v>195</v>
      </c>
      <c r="BJ1656" t="s">
        <v>195</v>
      </c>
      <c r="BK1656" t="s">
        <v>4633</v>
      </c>
      <c r="BL1656" t="s">
        <v>6136</v>
      </c>
      <c r="BM1656" t="s">
        <v>6137</v>
      </c>
      <c r="BN1656" t="s">
        <v>76</v>
      </c>
      <c r="BO1656" t="s">
        <v>4950</v>
      </c>
      <c r="BP1656" s="440" t="str">
        <f t="shared" si="25"/>
        <v>WA.2378.EBA.994.001.DA.511111</v>
      </c>
    </row>
    <row r="1657" spans="1:68">
      <c r="A1657" t="s">
        <v>5010</v>
      </c>
      <c r="B1657" t="s">
        <v>4936</v>
      </c>
      <c r="C1657" t="s">
        <v>4937</v>
      </c>
      <c r="D1657" t="s">
        <v>3795</v>
      </c>
      <c r="E1657" t="s">
        <v>197</v>
      </c>
      <c r="F1657" t="s">
        <v>3812</v>
      </c>
      <c r="G1657" t="s">
        <v>820</v>
      </c>
      <c r="H1657" t="s">
        <v>4938</v>
      </c>
      <c r="I1657">
        <v>9</v>
      </c>
      <c r="J1657" t="s">
        <v>5716</v>
      </c>
      <c r="K1657">
        <v>1</v>
      </c>
      <c r="L1657" t="s">
        <v>501</v>
      </c>
      <c r="M1657" t="s">
        <v>547</v>
      </c>
      <c r="N1657" t="s">
        <v>1683</v>
      </c>
      <c r="O1657" t="s">
        <v>534</v>
      </c>
      <c r="P1657" t="s">
        <v>8</v>
      </c>
      <c r="Q1657" t="s">
        <v>4570</v>
      </c>
      <c r="R1657" t="s">
        <v>4940</v>
      </c>
      <c r="S1657" t="s">
        <v>195</v>
      </c>
      <c r="T1657" t="s">
        <v>4570</v>
      </c>
      <c r="U1657" t="s">
        <v>4570</v>
      </c>
      <c r="V1657" t="s">
        <v>4496</v>
      </c>
      <c r="W1657" t="s">
        <v>4570</v>
      </c>
      <c r="X1657" t="s">
        <v>6881</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5011</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6134</v>
      </c>
      <c r="BG1657" t="s">
        <v>6882</v>
      </c>
      <c r="BH1657" t="s">
        <v>4947</v>
      </c>
      <c r="BI1657" t="s">
        <v>195</v>
      </c>
      <c r="BJ1657" t="s">
        <v>195</v>
      </c>
      <c r="BK1657" t="s">
        <v>4633</v>
      </c>
      <c r="BL1657" t="s">
        <v>6679</v>
      </c>
      <c r="BM1657" t="s">
        <v>6137</v>
      </c>
      <c r="BN1657" t="s">
        <v>76</v>
      </c>
      <c r="BO1657" t="s">
        <v>4950</v>
      </c>
      <c r="BP1657" s="440" t="str">
        <f t="shared" si="25"/>
        <v>WA.2378.EBA.994.001.AA.511111</v>
      </c>
    </row>
    <row r="1658" spans="1:68">
      <c r="A1658" t="s">
        <v>5010</v>
      </c>
      <c r="B1658" t="s">
        <v>4936</v>
      </c>
      <c r="C1658" t="s">
        <v>4937</v>
      </c>
      <c r="D1658" t="s">
        <v>3795</v>
      </c>
      <c r="E1658" t="s">
        <v>197</v>
      </c>
      <c r="F1658" t="s">
        <v>3812</v>
      </c>
      <c r="G1658" t="s">
        <v>820</v>
      </c>
      <c r="H1658" t="s">
        <v>4938</v>
      </c>
      <c r="I1658">
        <v>9</v>
      </c>
      <c r="J1658" t="s">
        <v>5716</v>
      </c>
      <c r="K1658">
        <v>1</v>
      </c>
      <c r="L1658" t="s">
        <v>501</v>
      </c>
      <c r="M1658" t="s">
        <v>547</v>
      </c>
      <c r="N1658" t="s">
        <v>1683</v>
      </c>
      <c r="O1658" t="s">
        <v>534</v>
      </c>
      <c r="P1658" t="s">
        <v>8</v>
      </c>
      <c r="Q1658" t="s">
        <v>4570</v>
      </c>
      <c r="R1658" t="s">
        <v>4940</v>
      </c>
      <c r="S1658" t="s">
        <v>195</v>
      </c>
      <c r="T1658" t="s">
        <v>4570</v>
      </c>
      <c r="U1658" t="s">
        <v>4570</v>
      </c>
      <c r="V1658" t="s">
        <v>4951</v>
      </c>
      <c r="W1658" t="s">
        <v>4496</v>
      </c>
      <c r="X1658" t="s">
        <v>6883</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5011</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6134</v>
      </c>
      <c r="BG1658" t="s">
        <v>6882</v>
      </c>
      <c r="BH1658" t="s">
        <v>4947</v>
      </c>
      <c r="BI1658" t="s">
        <v>195</v>
      </c>
      <c r="BJ1658" t="s">
        <v>195</v>
      </c>
      <c r="BK1658" t="s">
        <v>4633</v>
      </c>
      <c r="BL1658" t="s">
        <v>6681</v>
      </c>
      <c r="BM1658" t="s">
        <v>6137</v>
      </c>
      <c r="BN1658" t="s">
        <v>76</v>
      </c>
      <c r="BO1658" t="s">
        <v>4950</v>
      </c>
      <c r="BP1658" s="440" t="str">
        <f t="shared" si="25"/>
        <v>WA.2378.EBA.994.001.AA.511111</v>
      </c>
    </row>
    <row r="1659" spans="1:68">
      <c r="A1659" t="s">
        <v>5010</v>
      </c>
      <c r="B1659" t="s">
        <v>4936</v>
      </c>
      <c r="C1659" t="s">
        <v>4937</v>
      </c>
      <c r="D1659" t="s">
        <v>3795</v>
      </c>
      <c r="E1659" t="s">
        <v>197</v>
      </c>
      <c r="F1659" t="s">
        <v>3812</v>
      </c>
      <c r="G1659" t="s">
        <v>820</v>
      </c>
      <c r="H1659" t="s">
        <v>4938</v>
      </c>
      <c r="I1659">
        <v>9</v>
      </c>
      <c r="J1659" t="s">
        <v>5716</v>
      </c>
      <c r="K1659">
        <v>1</v>
      </c>
      <c r="L1659" t="s">
        <v>501</v>
      </c>
      <c r="M1659" t="s">
        <v>547</v>
      </c>
      <c r="N1659" t="s">
        <v>1683</v>
      </c>
      <c r="O1659" t="s">
        <v>534</v>
      </c>
      <c r="P1659" t="s">
        <v>8</v>
      </c>
      <c r="Q1659" t="s">
        <v>4570</v>
      </c>
      <c r="R1659" t="s">
        <v>4940</v>
      </c>
      <c r="S1659" t="s">
        <v>195</v>
      </c>
      <c r="T1659" t="s">
        <v>4570</v>
      </c>
      <c r="U1659" t="s">
        <v>4570</v>
      </c>
      <c r="V1659" t="s">
        <v>5001</v>
      </c>
      <c r="W1659" t="s">
        <v>4951</v>
      </c>
      <c r="X1659" t="s">
        <v>6884</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5011</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6134</v>
      </c>
      <c r="BG1659" t="s">
        <v>6882</v>
      </c>
      <c r="BH1659" t="s">
        <v>4947</v>
      </c>
      <c r="BI1659" t="s">
        <v>195</v>
      </c>
      <c r="BJ1659" t="s">
        <v>195</v>
      </c>
      <c r="BK1659" t="s">
        <v>4633</v>
      </c>
      <c r="BL1659" t="s">
        <v>6683</v>
      </c>
      <c r="BM1659" t="s">
        <v>6137</v>
      </c>
      <c r="BN1659" t="s">
        <v>76</v>
      </c>
      <c r="BO1659" t="s">
        <v>4950</v>
      </c>
      <c r="BP1659" s="440" t="str">
        <f t="shared" si="25"/>
        <v>WA.2378.EBA.994.001.AA.511111</v>
      </c>
    </row>
    <row r="1660" spans="1:68">
      <c r="A1660" t="s">
        <v>5010</v>
      </c>
      <c r="B1660" t="s">
        <v>4936</v>
      </c>
      <c r="C1660" t="s">
        <v>4937</v>
      </c>
      <c r="D1660" t="s">
        <v>3795</v>
      </c>
      <c r="E1660" t="s">
        <v>197</v>
      </c>
      <c r="F1660" t="s">
        <v>3812</v>
      </c>
      <c r="G1660" t="s">
        <v>820</v>
      </c>
      <c r="H1660" t="s">
        <v>4938</v>
      </c>
      <c r="I1660">
        <v>9</v>
      </c>
      <c r="J1660" t="s">
        <v>5716</v>
      </c>
      <c r="K1660">
        <v>1</v>
      </c>
      <c r="L1660" t="s">
        <v>501</v>
      </c>
      <c r="M1660" t="s">
        <v>1750</v>
      </c>
      <c r="N1660" t="s">
        <v>1751</v>
      </c>
      <c r="O1660" t="s">
        <v>534</v>
      </c>
      <c r="P1660" t="s">
        <v>8</v>
      </c>
      <c r="Q1660" t="s">
        <v>4570</v>
      </c>
      <c r="R1660" t="s">
        <v>4940</v>
      </c>
      <c r="S1660" t="s">
        <v>195</v>
      </c>
      <c r="T1660" t="s">
        <v>4570</v>
      </c>
      <c r="U1660" t="s">
        <v>4570</v>
      </c>
      <c r="V1660" t="s">
        <v>4496</v>
      </c>
      <c r="W1660" t="s">
        <v>4570</v>
      </c>
      <c r="X1660" t="s">
        <v>6885</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5011</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6134</v>
      </c>
      <c r="BG1660" t="s">
        <v>6886</v>
      </c>
      <c r="BH1660" t="s">
        <v>4947</v>
      </c>
      <c r="BI1660" t="s">
        <v>195</v>
      </c>
      <c r="BJ1660" t="s">
        <v>195</v>
      </c>
      <c r="BK1660" t="s">
        <v>4633</v>
      </c>
      <c r="BL1660" t="s">
        <v>6136</v>
      </c>
      <c r="BM1660" t="s">
        <v>6137</v>
      </c>
      <c r="BN1660" t="s">
        <v>76</v>
      </c>
      <c r="BO1660" t="s">
        <v>4950</v>
      </c>
      <c r="BP1660" s="440" t="str">
        <f t="shared" si="25"/>
        <v>WA.2378.EBA.994.001.DA.511111</v>
      </c>
    </row>
    <row r="1661" spans="1:68">
      <c r="A1661" t="s">
        <v>4935</v>
      </c>
      <c r="B1661" t="s">
        <v>4936</v>
      </c>
      <c r="C1661" t="s">
        <v>4937</v>
      </c>
      <c r="D1661" t="s">
        <v>3795</v>
      </c>
      <c r="E1661" t="s">
        <v>197</v>
      </c>
      <c r="F1661" t="s">
        <v>3812</v>
      </c>
      <c r="G1661" t="s">
        <v>820</v>
      </c>
      <c r="H1661" t="s">
        <v>4938</v>
      </c>
      <c r="I1661">
        <v>9</v>
      </c>
      <c r="J1661" t="s">
        <v>5716</v>
      </c>
      <c r="K1661">
        <v>1</v>
      </c>
      <c r="L1661" t="s">
        <v>501</v>
      </c>
      <c r="M1661" t="s">
        <v>547</v>
      </c>
      <c r="N1661" t="s">
        <v>1683</v>
      </c>
      <c r="O1661" t="s">
        <v>536</v>
      </c>
      <c r="P1661" t="s">
        <v>8</v>
      </c>
      <c r="Q1661" t="s">
        <v>4570</v>
      </c>
      <c r="R1661" t="s">
        <v>4940</v>
      </c>
      <c r="S1661" t="s">
        <v>195</v>
      </c>
      <c r="T1661" t="s">
        <v>4570</v>
      </c>
      <c r="U1661" t="s">
        <v>4570</v>
      </c>
      <c r="V1661" t="s">
        <v>4496</v>
      </c>
      <c r="W1661" t="s">
        <v>4570</v>
      </c>
      <c r="X1661" t="s">
        <v>6887</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4943</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6134</v>
      </c>
      <c r="BG1661" t="s">
        <v>6882</v>
      </c>
      <c r="BH1661" t="s">
        <v>4947</v>
      </c>
      <c r="BI1661" t="s">
        <v>195</v>
      </c>
      <c r="BJ1661" t="s">
        <v>195</v>
      </c>
      <c r="BK1661" t="s">
        <v>4634</v>
      </c>
      <c r="BL1661" t="s">
        <v>6685</v>
      </c>
      <c r="BM1661" t="s">
        <v>6137</v>
      </c>
      <c r="BN1661" t="s">
        <v>76</v>
      </c>
      <c r="BO1661" t="s">
        <v>4950</v>
      </c>
      <c r="BP1661" s="440" t="str">
        <f t="shared" si="25"/>
        <v>WA.2378.EBA.994.001.AA.511119</v>
      </c>
    </row>
    <row r="1662" spans="1:68">
      <c r="A1662" t="s">
        <v>4935</v>
      </c>
      <c r="B1662" t="s">
        <v>4936</v>
      </c>
      <c r="C1662" t="s">
        <v>4937</v>
      </c>
      <c r="D1662" t="s">
        <v>3795</v>
      </c>
      <c r="E1662" t="s">
        <v>197</v>
      </c>
      <c r="F1662" t="s">
        <v>3812</v>
      </c>
      <c r="G1662" t="s">
        <v>820</v>
      </c>
      <c r="H1662" t="s">
        <v>4938</v>
      </c>
      <c r="I1662">
        <v>9</v>
      </c>
      <c r="J1662" t="s">
        <v>5716</v>
      </c>
      <c r="K1662">
        <v>1</v>
      </c>
      <c r="L1662" t="s">
        <v>501</v>
      </c>
      <c r="M1662" t="s">
        <v>547</v>
      </c>
      <c r="N1662" t="s">
        <v>1683</v>
      </c>
      <c r="O1662" t="s">
        <v>536</v>
      </c>
      <c r="P1662" t="s">
        <v>8</v>
      </c>
      <c r="Q1662" t="s">
        <v>4570</v>
      </c>
      <c r="R1662" t="s">
        <v>4940</v>
      </c>
      <c r="S1662" t="s">
        <v>195</v>
      </c>
      <c r="T1662" t="s">
        <v>4570</v>
      </c>
      <c r="U1662" t="s">
        <v>4570</v>
      </c>
      <c r="V1662" t="s">
        <v>4951</v>
      </c>
      <c r="W1662" t="s">
        <v>4496</v>
      </c>
      <c r="X1662" t="s">
        <v>6888</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4943</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6134</v>
      </c>
      <c r="BG1662" t="s">
        <v>6882</v>
      </c>
      <c r="BH1662" t="s">
        <v>4947</v>
      </c>
      <c r="BI1662" t="s">
        <v>195</v>
      </c>
      <c r="BJ1662" t="s">
        <v>195</v>
      </c>
      <c r="BK1662" t="s">
        <v>4634</v>
      </c>
      <c r="BL1662" t="s">
        <v>6687</v>
      </c>
      <c r="BM1662" t="s">
        <v>6137</v>
      </c>
      <c r="BN1662" t="s">
        <v>76</v>
      </c>
      <c r="BO1662" t="s">
        <v>4950</v>
      </c>
      <c r="BP1662" s="440" t="str">
        <f t="shared" si="25"/>
        <v>WA.2378.EBA.994.001.AA.511119</v>
      </c>
    </row>
    <row r="1663" spans="1:68">
      <c r="A1663" t="s">
        <v>4935</v>
      </c>
      <c r="B1663" t="s">
        <v>4936</v>
      </c>
      <c r="C1663" t="s">
        <v>4937</v>
      </c>
      <c r="D1663" t="s">
        <v>3795</v>
      </c>
      <c r="E1663" t="s">
        <v>197</v>
      </c>
      <c r="F1663" t="s">
        <v>3812</v>
      </c>
      <c r="G1663" t="s">
        <v>820</v>
      </c>
      <c r="H1663" t="s">
        <v>4938</v>
      </c>
      <c r="I1663">
        <v>9</v>
      </c>
      <c r="J1663" t="s">
        <v>5716</v>
      </c>
      <c r="K1663">
        <v>1</v>
      </c>
      <c r="L1663" t="s">
        <v>501</v>
      </c>
      <c r="M1663" t="s">
        <v>547</v>
      </c>
      <c r="N1663" t="s">
        <v>1683</v>
      </c>
      <c r="O1663" t="s">
        <v>536</v>
      </c>
      <c r="P1663" t="s">
        <v>8</v>
      </c>
      <c r="Q1663" t="s">
        <v>4570</v>
      </c>
      <c r="R1663" t="s">
        <v>4940</v>
      </c>
      <c r="S1663" t="s">
        <v>195</v>
      </c>
      <c r="T1663" t="s">
        <v>4570</v>
      </c>
      <c r="U1663" t="s">
        <v>4570</v>
      </c>
      <c r="V1663" t="s">
        <v>5001</v>
      </c>
      <c r="W1663" t="s">
        <v>4951</v>
      </c>
      <c r="X1663" t="s">
        <v>6889</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4943</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6134</v>
      </c>
      <c r="BG1663" t="s">
        <v>6882</v>
      </c>
      <c r="BH1663" t="s">
        <v>4947</v>
      </c>
      <c r="BI1663" t="s">
        <v>195</v>
      </c>
      <c r="BJ1663" t="s">
        <v>195</v>
      </c>
      <c r="BK1663" t="s">
        <v>4634</v>
      </c>
      <c r="BL1663" t="s">
        <v>6689</v>
      </c>
      <c r="BM1663" t="s">
        <v>6137</v>
      </c>
      <c r="BN1663" t="s">
        <v>76</v>
      </c>
      <c r="BO1663" t="s">
        <v>4950</v>
      </c>
      <c r="BP1663" s="440" t="str">
        <f t="shared" si="25"/>
        <v>WA.2378.EBA.994.001.AA.511119</v>
      </c>
    </row>
    <row r="1664" spans="1:68">
      <c r="A1664" t="s">
        <v>4935</v>
      </c>
      <c r="B1664" t="s">
        <v>4936</v>
      </c>
      <c r="C1664" t="s">
        <v>4937</v>
      </c>
      <c r="D1664" t="s">
        <v>3795</v>
      </c>
      <c r="E1664" t="s">
        <v>197</v>
      </c>
      <c r="F1664" t="s">
        <v>3812</v>
      </c>
      <c r="G1664" t="s">
        <v>820</v>
      </c>
      <c r="H1664" t="s">
        <v>4938</v>
      </c>
      <c r="I1664">
        <v>9</v>
      </c>
      <c r="J1664" t="s">
        <v>5716</v>
      </c>
      <c r="K1664">
        <v>1</v>
      </c>
      <c r="L1664" t="s">
        <v>501</v>
      </c>
      <c r="M1664" t="s">
        <v>1750</v>
      </c>
      <c r="N1664" t="s">
        <v>1751</v>
      </c>
      <c r="O1664" t="s">
        <v>536</v>
      </c>
      <c r="P1664" t="s">
        <v>8</v>
      </c>
      <c r="Q1664" t="s">
        <v>4570</v>
      </c>
      <c r="R1664" t="s">
        <v>4940</v>
      </c>
      <c r="S1664" t="s">
        <v>195</v>
      </c>
      <c r="T1664" t="s">
        <v>4570</v>
      </c>
      <c r="U1664" t="s">
        <v>4570</v>
      </c>
      <c r="V1664" t="s">
        <v>4496</v>
      </c>
      <c r="W1664" t="s">
        <v>4570</v>
      </c>
      <c r="X1664" t="s">
        <v>6890</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4943</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6134</v>
      </c>
      <c r="BG1664" t="s">
        <v>6886</v>
      </c>
      <c r="BH1664" t="s">
        <v>4947</v>
      </c>
      <c r="BI1664" t="s">
        <v>195</v>
      </c>
      <c r="BJ1664" t="s">
        <v>195</v>
      </c>
      <c r="BK1664" t="s">
        <v>4634</v>
      </c>
      <c r="BL1664" t="s">
        <v>6891</v>
      </c>
      <c r="BM1664" t="s">
        <v>6137</v>
      </c>
      <c r="BN1664" t="s">
        <v>76</v>
      </c>
      <c r="BO1664" t="s">
        <v>4950</v>
      </c>
      <c r="BP1664" s="440" t="str">
        <f t="shared" si="25"/>
        <v>WA.2378.EBA.994.001.DA.511119</v>
      </c>
    </row>
    <row r="1665" spans="1:68">
      <c r="A1665" t="s">
        <v>5010</v>
      </c>
      <c r="B1665" t="s">
        <v>4936</v>
      </c>
      <c r="C1665" t="s">
        <v>4937</v>
      </c>
      <c r="D1665" t="s">
        <v>3795</v>
      </c>
      <c r="E1665" t="s">
        <v>197</v>
      </c>
      <c r="F1665" t="s">
        <v>3812</v>
      </c>
      <c r="G1665" t="s">
        <v>820</v>
      </c>
      <c r="H1665" t="s">
        <v>4938</v>
      </c>
      <c r="I1665">
        <v>9</v>
      </c>
      <c r="J1665" t="s">
        <v>5716</v>
      </c>
      <c r="K1665">
        <v>1</v>
      </c>
      <c r="L1665" t="s">
        <v>501</v>
      </c>
      <c r="M1665" t="s">
        <v>547</v>
      </c>
      <c r="N1665" t="s">
        <v>1683</v>
      </c>
      <c r="O1665" t="s">
        <v>536</v>
      </c>
      <c r="P1665" t="s">
        <v>8</v>
      </c>
      <c r="Q1665" t="s">
        <v>4570</v>
      </c>
      <c r="R1665" t="s">
        <v>4940</v>
      </c>
      <c r="S1665" t="s">
        <v>195</v>
      </c>
      <c r="T1665" t="s">
        <v>4570</v>
      </c>
      <c r="U1665" t="s">
        <v>4570</v>
      </c>
      <c r="V1665" t="s">
        <v>4496</v>
      </c>
      <c r="W1665" t="s">
        <v>4570</v>
      </c>
      <c r="X1665" t="s">
        <v>6887</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5011</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6134</v>
      </c>
      <c r="BG1665" t="s">
        <v>6882</v>
      </c>
      <c r="BH1665" t="s">
        <v>4947</v>
      </c>
      <c r="BI1665" t="s">
        <v>195</v>
      </c>
      <c r="BJ1665" t="s">
        <v>195</v>
      </c>
      <c r="BK1665" t="s">
        <v>4634</v>
      </c>
      <c r="BL1665" t="s">
        <v>6685</v>
      </c>
      <c r="BM1665" t="s">
        <v>6137</v>
      </c>
      <c r="BN1665" t="s">
        <v>76</v>
      </c>
      <c r="BO1665" t="s">
        <v>4950</v>
      </c>
      <c r="BP1665" s="440" t="str">
        <f t="shared" si="25"/>
        <v>WA.2378.EBA.994.001.AA.511119</v>
      </c>
    </row>
    <row r="1666" spans="1:68">
      <c r="A1666" t="s">
        <v>5010</v>
      </c>
      <c r="B1666" t="s">
        <v>4936</v>
      </c>
      <c r="C1666" t="s">
        <v>4937</v>
      </c>
      <c r="D1666" t="s">
        <v>3795</v>
      </c>
      <c r="E1666" t="s">
        <v>197</v>
      </c>
      <c r="F1666" t="s">
        <v>3812</v>
      </c>
      <c r="G1666" t="s">
        <v>820</v>
      </c>
      <c r="H1666" t="s">
        <v>4938</v>
      </c>
      <c r="I1666">
        <v>9</v>
      </c>
      <c r="J1666" t="s">
        <v>5716</v>
      </c>
      <c r="K1666">
        <v>1</v>
      </c>
      <c r="L1666" t="s">
        <v>501</v>
      </c>
      <c r="M1666" t="s">
        <v>547</v>
      </c>
      <c r="N1666" t="s">
        <v>1683</v>
      </c>
      <c r="O1666" t="s">
        <v>536</v>
      </c>
      <c r="P1666" t="s">
        <v>8</v>
      </c>
      <c r="Q1666" t="s">
        <v>4570</v>
      </c>
      <c r="R1666" t="s">
        <v>4940</v>
      </c>
      <c r="S1666" t="s">
        <v>195</v>
      </c>
      <c r="T1666" t="s">
        <v>4570</v>
      </c>
      <c r="U1666" t="s">
        <v>4570</v>
      </c>
      <c r="V1666" t="s">
        <v>4951</v>
      </c>
      <c r="W1666" t="s">
        <v>4496</v>
      </c>
      <c r="X1666" t="s">
        <v>6888</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5011</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6134</v>
      </c>
      <c r="BG1666" t="s">
        <v>6882</v>
      </c>
      <c r="BH1666" t="s">
        <v>4947</v>
      </c>
      <c r="BI1666" t="s">
        <v>195</v>
      </c>
      <c r="BJ1666" t="s">
        <v>195</v>
      </c>
      <c r="BK1666" t="s">
        <v>4634</v>
      </c>
      <c r="BL1666" t="s">
        <v>6687</v>
      </c>
      <c r="BM1666" t="s">
        <v>6137</v>
      </c>
      <c r="BN1666" t="s">
        <v>76</v>
      </c>
      <c r="BO1666" t="s">
        <v>4950</v>
      </c>
      <c r="BP1666" s="440" t="str">
        <f t="shared" ref="BP1666:BP1729" si="26">_xlfn.TEXTJOIN(".",TRUE,D1666,E1666,F1666,J1666,L1666,M1666,O1666)</f>
        <v>WA.2378.EBA.994.001.AA.511119</v>
      </c>
    </row>
    <row r="1667" spans="1:68">
      <c r="A1667" t="s">
        <v>5010</v>
      </c>
      <c r="B1667" t="s">
        <v>4936</v>
      </c>
      <c r="C1667" t="s">
        <v>4937</v>
      </c>
      <c r="D1667" t="s">
        <v>3795</v>
      </c>
      <c r="E1667" t="s">
        <v>197</v>
      </c>
      <c r="F1667" t="s">
        <v>3812</v>
      </c>
      <c r="G1667" t="s">
        <v>820</v>
      </c>
      <c r="H1667" t="s">
        <v>4938</v>
      </c>
      <c r="I1667">
        <v>9</v>
      </c>
      <c r="J1667" t="s">
        <v>5716</v>
      </c>
      <c r="K1667">
        <v>1</v>
      </c>
      <c r="L1667" t="s">
        <v>501</v>
      </c>
      <c r="M1667" t="s">
        <v>547</v>
      </c>
      <c r="N1667" t="s">
        <v>1683</v>
      </c>
      <c r="O1667" t="s">
        <v>536</v>
      </c>
      <c r="P1667" t="s">
        <v>8</v>
      </c>
      <c r="Q1667" t="s">
        <v>4570</v>
      </c>
      <c r="R1667" t="s">
        <v>4940</v>
      </c>
      <c r="S1667" t="s">
        <v>195</v>
      </c>
      <c r="T1667" t="s">
        <v>4570</v>
      </c>
      <c r="U1667" t="s">
        <v>4570</v>
      </c>
      <c r="V1667" t="s">
        <v>5001</v>
      </c>
      <c r="W1667" t="s">
        <v>4951</v>
      </c>
      <c r="X1667" t="s">
        <v>6889</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5011</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6134</v>
      </c>
      <c r="BG1667" t="s">
        <v>6882</v>
      </c>
      <c r="BH1667" t="s">
        <v>4947</v>
      </c>
      <c r="BI1667" t="s">
        <v>195</v>
      </c>
      <c r="BJ1667" t="s">
        <v>195</v>
      </c>
      <c r="BK1667" t="s">
        <v>4634</v>
      </c>
      <c r="BL1667" t="s">
        <v>6689</v>
      </c>
      <c r="BM1667" t="s">
        <v>6137</v>
      </c>
      <c r="BN1667" t="s">
        <v>76</v>
      </c>
      <c r="BO1667" t="s">
        <v>4950</v>
      </c>
      <c r="BP1667" s="440" t="str">
        <f t="shared" si="26"/>
        <v>WA.2378.EBA.994.001.AA.511119</v>
      </c>
    </row>
    <row r="1668" spans="1:68">
      <c r="A1668" t="s">
        <v>5010</v>
      </c>
      <c r="B1668" t="s">
        <v>4936</v>
      </c>
      <c r="C1668" t="s">
        <v>4937</v>
      </c>
      <c r="D1668" t="s">
        <v>3795</v>
      </c>
      <c r="E1668" t="s">
        <v>197</v>
      </c>
      <c r="F1668" t="s">
        <v>3812</v>
      </c>
      <c r="G1668" t="s">
        <v>820</v>
      </c>
      <c r="H1668" t="s">
        <v>4938</v>
      </c>
      <c r="I1668">
        <v>9</v>
      </c>
      <c r="J1668" t="s">
        <v>5716</v>
      </c>
      <c r="K1668">
        <v>1</v>
      </c>
      <c r="L1668" t="s">
        <v>501</v>
      </c>
      <c r="M1668" t="s">
        <v>1750</v>
      </c>
      <c r="N1668" t="s">
        <v>1751</v>
      </c>
      <c r="O1668" t="s">
        <v>536</v>
      </c>
      <c r="P1668" t="s">
        <v>8</v>
      </c>
      <c r="Q1668" t="s">
        <v>4570</v>
      </c>
      <c r="R1668" t="s">
        <v>4940</v>
      </c>
      <c r="S1668" t="s">
        <v>195</v>
      </c>
      <c r="T1668" t="s">
        <v>4570</v>
      </c>
      <c r="U1668" t="s">
        <v>4570</v>
      </c>
      <c r="V1668" t="s">
        <v>4496</v>
      </c>
      <c r="W1668" t="s">
        <v>4570</v>
      </c>
      <c r="X1668" t="s">
        <v>6890</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5011</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6134</v>
      </c>
      <c r="BG1668" t="s">
        <v>6886</v>
      </c>
      <c r="BH1668" t="s">
        <v>4947</v>
      </c>
      <c r="BI1668" t="s">
        <v>195</v>
      </c>
      <c r="BJ1668" t="s">
        <v>195</v>
      </c>
      <c r="BK1668" t="s">
        <v>4634</v>
      </c>
      <c r="BL1668" t="s">
        <v>6891</v>
      </c>
      <c r="BM1668" t="s">
        <v>6137</v>
      </c>
      <c r="BN1668" t="s">
        <v>76</v>
      </c>
      <c r="BO1668" t="s">
        <v>4950</v>
      </c>
      <c r="BP1668" s="440" t="str">
        <f t="shared" si="26"/>
        <v>WA.2378.EBA.994.001.DA.511119</v>
      </c>
    </row>
    <row r="1669" spans="1:68">
      <c r="A1669" t="s">
        <v>4935</v>
      </c>
      <c r="B1669" t="s">
        <v>4936</v>
      </c>
      <c r="C1669" t="s">
        <v>4937</v>
      </c>
      <c r="D1669" t="s">
        <v>3795</v>
      </c>
      <c r="E1669" t="s">
        <v>197</v>
      </c>
      <c r="F1669" t="s">
        <v>3812</v>
      </c>
      <c r="G1669" t="s">
        <v>820</v>
      </c>
      <c r="H1669" t="s">
        <v>4938</v>
      </c>
      <c r="I1669">
        <v>9</v>
      </c>
      <c r="J1669" t="s">
        <v>5716</v>
      </c>
      <c r="K1669">
        <v>1</v>
      </c>
      <c r="L1669" t="s">
        <v>501</v>
      </c>
      <c r="M1669" t="s">
        <v>547</v>
      </c>
      <c r="N1669" t="s">
        <v>1683</v>
      </c>
      <c r="O1669" t="s">
        <v>537</v>
      </c>
      <c r="P1669" t="s">
        <v>8</v>
      </c>
      <c r="Q1669" t="s">
        <v>4570</v>
      </c>
      <c r="R1669" t="s">
        <v>4940</v>
      </c>
      <c r="S1669" t="s">
        <v>195</v>
      </c>
      <c r="T1669" t="s">
        <v>4570</v>
      </c>
      <c r="U1669" t="s">
        <v>4570</v>
      </c>
      <c r="V1669" t="s">
        <v>4496</v>
      </c>
      <c r="W1669" t="s">
        <v>4570</v>
      </c>
      <c r="X1669" t="s">
        <v>6892</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4943</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6134</v>
      </c>
      <c r="BG1669" t="s">
        <v>6882</v>
      </c>
      <c r="BH1669" t="s">
        <v>4947</v>
      </c>
      <c r="BI1669" t="s">
        <v>195</v>
      </c>
      <c r="BJ1669" t="s">
        <v>195</v>
      </c>
      <c r="BK1669" t="s">
        <v>4635</v>
      </c>
      <c r="BL1669" t="s">
        <v>6139</v>
      </c>
      <c r="BM1669" t="s">
        <v>6137</v>
      </c>
      <c r="BN1669" t="s">
        <v>76</v>
      </c>
      <c r="BO1669" t="s">
        <v>4950</v>
      </c>
      <c r="BP1669" s="440" t="str">
        <f t="shared" si="26"/>
        <v>WA.2378.EBA.994.001.AA.511121</v>
      </c>
    </row>
    <row r="1670" spans="1:68">
      <c r="A1670" t="s">
        <v>4935</v>
      </c>
      <c r="B1670" t="s">
        <v>4936</v>
      </c>
      <c r="C1670" t="s">
        <v>4937</v>
      </c>
      <c r="D1670" t="s">
        <v>3795</v>
      </c>
      <c r="E1670" t="s">
        <v>197</v>
      </c>
      <c r="F1670" t="s">
        <v>3812</v>
      </c>
      <c r="G1670" t="s">
        <v>820</v>
      </c>
      <c r="H1670" t="s">
        <v>4938</v>
      </c>
      <c r="I1670">
        <v>9</v>
      </c>
      <c r="J1670" t="s">
        <v>5716</v>
      </c>
      <c r="K1670">
        <v>1</v>
      </c>
      <c r="L1670" t="s">
        <v>501</v>
      </c>
      <c r="M1670" t="s">
        <v>547</v>
      </c>
      <c r="N1670" t="s">
        <v>1683</v>
      </c>
      <c r="O1670" t="s">
        <v>537</v>
      </c>
      <c r="P1670" t="s">
        <v>8</v>
      </c>
      <c r="Q1670" t="s">
        <v>4570</v>
      </c>
      <c r="R1670" t="s">
        <v>4940</v>
      </c>
      <c r="S1670" t="s">
        <v>195</v>
      </c>
      <c r="T1670" t="s">
        <v>4570</v>
      </c>
      <c r="U1670" t="s">
        <v>4570</v>
      </c>
      <c r="V1670" t="s">
        <v>4951</v>
      </c>
      <c r="W1670" t="s">
        <v>4496</v>
      </c>
      <c r="X1670" t="s">
        <v>6893</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4943</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6134</v>
      </c>
      <c r="BG1670" t="s">
        <v>6882</v>
      </c>
      <c r="BH1670" t="s">
        <v>4947</v>
      </c>
      <c r="BI1670" t="s">
        <v>195</v>
      </c>
      <c r="BJ1670" t="s">
        <v>195</v>
      </c>
      <c r="BK1670" t="s">
        <v>4635</v>
      </c>
      <c r="BL1670" t="s">
        <v>6692</v>
      </c>
      <c r="BM1670" t="s">
        <v>6137</v>
      </c>
      <c r="BN1670" t="s">
        <v>76</v>
      </c>
      <c r="BO1670" t="s">
        <v>4950</v>
      </c>
      <c r="BP1670" s="440" t="str">
        <f t="shared" si="26"/>
        <v>WA.2378.EBA.994.001.AA.511121</v>
      </c>
    </row>
    <row r="1671" spans="1:68">
      <c r="A1671" t="s">
        <v>4935</v>
      </c>
      <c r="B1671" t="s">
        <v>4936</v>
      </c>
      <c r="C1671" t="s">
        <v>4937</v>
      </c>
      <c r="D1671" t="s">
        <v>3795</v>
      </c>
      <c r="E1671" t="s">
        <v>197</v>
      </c>
      <c r="F1671" t="s">
        <v>3812</v>
      </c>
      <c r="G1671" t="s">
        <v>820</v>
      </c>
      <c r="H1671" t="s">
        <v>4938</v>
      </c>
      <c r="I1671">
        <v>9</v>
      </c>
      <c r="J1671" t="s">
        <v>5716</v>
      </c>
      <c r="K1671">
        <v>1</v>
      </c>
      <c r="L1671" t="s">
        <v>501</v>
      </c>
      <c r="M1671" t="s">
        <v>547</v>
      </c>
      <c r="N1671" t="s">
        <v>1683</v>
      </c>
      <c r="O1671" t="s">
        <v>537</v>
      </c>
      <c r="P1671" t="s">
        <v>8</v>
      </c>
      <c r="Q1671" t="s">
        <v>4570</v>
      </c>
      <c r="R1671" t="s">
        <v>4940</v>
      </c>
      <c r="S1671" t="s">
        <v>195</v>
      </c>
      <c r="T1671" t="s">
        <v>4570</v>
      </c>
      <c r="U1671" t="s">
        <v>4570</v>
      </c>
      <c r="V1671" t="s">
        <v>5001</v>
      </c>
      <c r="W1671" t="s">
        <v>4951</v>
      </c>
      <c r="X1671" t="s">
        <v>6894</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4943</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6134</v>
      </c>
      <c r="BG1671" t="s">
        <v>6882</v>
      </c>
      <c r="BH1671" t="s">
        <v>4947</v>
      </c>
      <c r="BI1671" t="s">
        <v>195</v>
      </c>
      <c r="BJ1671" t="s">
        <v>195</v>
      </c>
      <c r="BK1671" t="s">
        <v>4635</v>
      </c>
      <c r="BL1671" t="s">
        <v>6694</v>
      </c>
      <c r="BM1671" t="s">
        <v>6137</v>
      </c>
      <c r="BN1671" t="s">
        <v>76</v>
      </c>
      <c r="BO1671" t="s">
        <v>4950</v>
      </c>
      <c r="BP1671" s="440" t="str">
        <f t="shared" si="26"/>
        <v>WA.2378.EBA.994.001.AA.511121</v>
      </c>
    </row>
    <row r="1672" spans="1:68">
      <c r="A1672" t="s">
        <v>4935</v>
      </c>
      <c r="B1672" t="s">
        <v>4936</v>
      </c>
      <c r="C1672" t="s">
        <v>4937</v>
      </c>
      <c r="D1672" t="s">
        <v>3795</v>
      </c>
      <c r="E1672" t="s">
        <v>197</v>
      </c>
      <c r="F1672" t="s">
        <v>3812</v>
      </c>
      <c r="G1672" t="s">
        <v>820</v>
      </c>
      <c r="H1672" t="s">
        <v>4938</v>
      </c>
      <c r="I1672">
        <v>9</v>
      </c>
      <c r="J1672" t="s">
        <v>5716</v>
      </c>
      <c r="K1672">
        <v>1</v>
      </c>
      <c r="L1672" t="s">
        <v>501</v>
      </c>
      <c r="M1672" t="s">
        <v>1750</v>
      </c>
      <c r="N1672" t="s">
        <v>1751</v>
      </c>
      <c r="O1672" t="s">
        <v>537</v>
      </c>
      <c r="P1672" t="s">
        <v>8</v>
      </c>
      <c r="Q1672" t="s">
        <v>4570</v>
      </c>
      <c r="R1672" t="s">
        <v>4940</v>
      </c>
      <c r="S1672" t="s">
        <v>195</v>
      </c>
      <c r="T1672" t="s">
        <v>4570</v>
      </c>
      <c r="U1672" t="s">
        <v>4570</v>
      </c>
      <c r="V1672" t="s">
        <v>4496</v>
      </c>
      <c r="W1672" t="s">
        <v>4570</v>
      </c>
      <c r="X1672" t="s">
        <v>6895</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4943</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6134</v>
      </c>
      <c r="BG1672" t="s">
        <v>6886</v>
      </c>
      <c r="BH1672" t="s">
        <v>4947</v>
      </c>
      <c r="BI1672" t="s">
        <v>195</v>
      </c>
      <c r="BJ1672" t="s">
        <v>195</v>
      </c>
      <c r="BK1672" t="s">
        <v>4635</v>
      </c>
      <c r="BL1672" t="s">
        <v>6139</v>
      </c>
      <c r="BM1672" t="s">
        <v>6137</v>
      </c>
      <c r="BN1672" t="s">
        <v>76</v>
      </c>
      <c r="BO1672" t="s">
        <v>4950</v>
      </c>
      <c r="BP1672" s="440" t="str">
        <f t="shared" si="26"/>
        <v>WA.2378.EBA.994.001.DA.511121</v>
      </c>
    </row>
    <row r="1673" spans="1:68">
      <c r="A1673" t="s">
        <v>5010</v>
      </c>
      <c r="B1673" t="s">
        <v>4936</v>
      </c>
      <c r="C1673" t="s">
        <v>4937</v>
      </c>
      <c r="D1673" t="s">
        <v>3795</v>
      </c>
      <c r="E1673" t="s">
        <v>197</v>
      </c>
      <c r="F1673" t="s">
        <v>3812</v>
      </c>
      <c r="G1673" t="s">
        <v>820</v>
      </c>
      <c r="H1673" t="s">
        <v>4938</v>
      </c>
      <c r="I1673">
        <v>9</v>
      </c>
      <c r="J1673" t="s">
        <v>5716</v>
      </c>
      <c r="K1673">
        <v>1</v>
      </c>
      <c r="L1673" t="s">
        <v>501</v>
      </c>
      <c r="M1673" t="s">
        <v>547</v>
      </c>
      <c r="N1673" t="s">
        <v>1683</v>
      </c>
      <c r="O1673" t="s">
        <v>537</v>
      </c>
      <c r="P1673" t="s">
        <v>8</v>
      </c>
      <c r="Q1673" t="s">
        <v>4570</v>
      </c>
      <c r="R1673" t="s">
        <v>4940</v>
      </c>
      <c r="S1673" t="s">
        <v>195</v>
      </c>
      <c r="T1673" t="s">
        <v>4570</v>
      </c>
      <c r="U1673" t="s">
        <v>4570</v>
      </c>
      <c r="V1673" t="s">
        <v>4496</v>
      </c>
      <c r="W1673" t="s">
        <v>4570</v>
      </c>
      <c r="X1673" t="s">
        <v>6892</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5011</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6134</v>
      </c>
      <c r="BG1673" t="s">
        <v>6882</v>
      </c>
      <c r="BH1673" t="s">
        <v>4947</v>
      </c>
      <c r="BI1673" t="s">
        <v>195</v>
      </c>
      <c r="BJ1673" t="s">
        <v>195</v>
      </c>
      <c r="BK1673" t="s">
        <v>4635</v>
      </c>
      <c r="BL1673" t="s">
        <v>6139</v>
      </c>
      <c r="BM1673" t="s">
        <v>6137</v>
      </c>
      <c r="BN1673" t="s">
        <v>76</v>
      </c>
      <c r="BO1673" t="s">
        <v>4950</v>
      </c>
      <c r="BP1673" s="440" t="str">
        <f t="shared" si="26"/>
        <v>WA.2378.EBA.994.001.AA.511121</v>
      </c>
    </row>
    <row r="1674" spans="1:68">
      <c r="A1674" t="s">
        <v>5010</v>
      </c>
      <c r="B1674" t="s">
        <v>4936</v>
      </c>
      <c r="C1674" t="s">
        <v>4937</v>
      </c>
      <c r="D1674" t="s">
        <v>3795</v>
      </c>
      <c r="E1674" t="s">
        <v>197</v>
      </c>
      <c r="F1674" t="s">
        <v>3812</v>
      </c>
      <c r="G1674" t="s">
        <v>820</v>
      </c>
      <c r="H1674" t="s">
        <v>4938</v>
      </c>
      <c r="I1674">
        <v>9</v>
      </c>
      <c r="J1674" t="s">
        <v>5716</v>
      </c>
      <c r="K1674">
        <v>1</v>
      </c>
      <c r="L1674" t="s">
        <v>501</v>
      </c>
      <c r="M1674" t="s">
        <v>547</v>
      </c>
      <c r="N1674" t="s">
        <v>1683</v>
      </c>
      <c r="O1674" t="s">
        <v>537</v>
      </c>
      <c r="P1674" t="s">
        <v>8</v>
      </c>
      <c r="Q1674" t="s">
        <v>4570</v>
      </c>
      <c r="R1674" t="s">
        <v>4940</v>
      </c>
      <c r="S1674" t="s">
        <v>195</v>
      </c>
      <c r="T1674" t="s">
        <v>4570</v>
      </c>
      <c r="U1674" t="s">
        <v>4570</v>
      </c>
      <c r="V1674" t="s">
        <v>4951</v>
      </c>
      <c r="W1674" t="s">
        <v>4496</v>
      </c>
      <c r="X1674" t="s">
        <v>6893</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5011</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6134</v>
      </c>
      <c r="BG1674" t="s">
        <v>6882</v>
      </c>
      <c r="BH1674" t="s">
        <v>4947</v>
      </c>
      <c r="BI1674" t="s">
        <v>195</v>
      </c>
      <c r="BJ1674" t="s">
        <v>195</v>
      </c>
      <c r="BK1674" t="s">
        <v>4635</v>
      </c>
      <c r="BL1674" t="s">
        <v>6692</v>
      </c>
      <c r="BM1674" t="s">
        <v>6137</v>
      </c>
      <c r="BN1674" t="s">
        <v>76</v>
      </c>
      <c r="BO1674" t="s">
        <v>4950</v>
      </c>
      <c r="BP1674" s="440" t="str">
        <f t="shared" si="26"/>
        <v>WA.2378.EBA.994.001.AA.511121</v>
      </c>
    </row>
    <row r="1675" spans="1:68">
      <c r="A1675" t="s">
        <v>5010</v>
      </c>
      <c r="B1675" t="s">
        <v>4936</v>
      </c>
      <c r="C1675" t="s">
        <v>4937</v>
      </c>
      <c r="D1675" t="s">
        <v>3795</v>
      </c>
      <c r="E1675" t="s">
        <v>197</v>
      </c>
      <c r="F1675" t="s">
        <v>3812</v>
      </c>
      <c r="G1675" t="s">
        <v>820</v>
      </c>
      <c r="H1675" t="s">
        <v>4938</v>
      </c>
      <c r="I1675">
        <v>9</v>
      </c>
      <c r="J1675" t="s">
        <v>5716</v>
      </c>
      <c r="K1675">
        <v>1</v>
      </c>
      <c r="L1675" t="s">
        <v>501</v>
      </c>
      <c r="M1675" t="s">
        <v>547</v>
      </c>
      <c r="N1675" t="s">
        <v>1683</v>
      </c>
      <c r="O1675" t="s">
        <v>537</v>
      </c>
      <c r="P1675" t="s">
        <v>8</v>
      </c>
      <c r="Q1675" t="s">
        <v>4570</v>
      </c>
      <c r="R1675" t="s">
        <v>4940</v>
      </c>
      <c r="S1675" t="s">
        <v>195</v>
      </c>
      <c r="T1675" t="s">
        <v>4570</v>
      </c>
      <c r="U1675" t="s">
        <v>4570</v>
      </c>
      <c r="V1675" t="s">
        <v>5001</v>
      </c>
      <c r="W1675" t="s">
        <v>4951</v>
      </c>
      <c r="X1675" t="s">
        <v>6894</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5011</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6134</v>
      </c>
      <c r="BG1675" t="s">
        <v>6882</v>
      </c>
      <c r="BH1675" t="s">
        <v>4947</v>
      </c>
      <c r="BI1675" t="s">
        <v>195</v>
      </c>
      <c r="BJ1675" t="s">
        <v>195</v>
      </c>
      <c r="BK1675" t="s">
        <v>4635</v>
      </c>
      <c r="BL1675" t="s">
        <v>6694</v>
      </c>
      <c r="BM1675" t="s">
        <v>6137</v>
      </c>
      <c r="BN1675" t="s">
        <v>76</v>
      </c>
      <c r="BO1675" t="s">
        <v>4950</v>
      </c>
      <c r="BP1675" s="440" t="str">
        <f t="shared" si="26"/>
        <v>WA.2378.EBA.994.001.AA.511121</v>
      </c>
    </row>
    <row r="1676" spans="1:68">
      <c r="A1676" t="s">
        <v>5010</v>
      </c>
      <c r="B1676" t="s">
        <v>4936</v>
      </c>
      <c r="C1676" t="s">
        <v>4937</v>
      </c>
      <c r="D1676" t="s">
        <v>3795</v>
      </c>
      <c r="E1676" t="s">
        <v>197</v>
      </c>
      <c r="F1676" t="s">
        <v>3812</v>
      </c>
      <c r="G1676" t="s">
        <v>820</v>
      </c>
      <c r="H1676" t="s">
        <v>4938</v>
      </c>
      <c r="I1676">
        <v>9</v>
      </c>
      <c r="J1676" t="s">
        <v>5716</v>
      </c>
      <c r="K1676">
        <v>1</v>
      </c>
      <c r="L1676" t="s">
        <v>501</v>
      </c>
      <c r="M1676" t="s">
        <v>1750</v>
      </c>
      <c r="N1676" t="s">
        <v>1751</v>
      </c>
      <c r="O1676" t="s">
        <v>537</v>
      </c>
      <c r="P1676" t="s">
        <v>8</v>
      </c>
      <c r="Q1676" t="s">
        <v>4570</v>
      </c>
      <c r="R1676" t="s">
        <v>4940</v>
      </c>
      <c r="S1676" t="s">
        <v>195</v>
      </c>
      <c r="T1676" t="s">
        <v>4570</v>
      </c>
      <c r="U1676" t="s">
        <v>4570</v>
      </c>
      <c r="V1676" t="s">
        <v>4496</v>
      </c>
      <c r="W1676" t="s">
        <v>4570</v>
      </c>
      <c r="X1676" t="s">
        <v>6895</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5011</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6134</v>
      </c>
      <c r="BG1676" t="s">
        <v>6886</v>
      </c>
      <c r="BH1676" t="s">
        <v>4947</v>
      </c>
      <c r="BI1676" t="s">
        <v>195</v>
      </c>
      <c r="BJ1676" t="s">
        <v>195</v>
      </c>
      <c r="BK1676" t="s">
        <v>4635</v>
      </c>
      <c r="BL1676" t="s">
        <v>6139</v>
      </c>
      <c r="BM1676" t="s">
        <v>6137</v>
      </c>
      <c r="BN1676" t="s">
        <v>76</v>
      </c>
      <c r="BO1676" t="s">
        <v>4950</v>
      </c>
      <c r="BP1676" s="440" t="str">
        <f t="shared" si="26"/>
        <v>WA.2378.EBA.994.001.DA.511121</v>
      </c>
    </row>
    <row r="1677" spans="1:68">
      <c r="A1677" t="s">
        <v>4935</v>
      </c>
      <c r="B1677" t="s">
        <v>4936</v>
      </c>
      <c r="C1677" t="s">
        <v>4937</v>
      </c>
      <c r="D1677" t="s">
        <v>3795</v>
      </c>
      <c r="E1677" t="s">
        <v>197</v>
      </c>
      <c r="F1677" t="s">
        <v>3812</v>
      </c>
      <c r="G1677" t="s">
        <v>820</v>
      </c>
      <c r="H1677" t="s">
        <v>4938</v>
      </c>
      <c r="I1677">
        <v>9</v>
      </c>
      <c r="J1677" t="s">
        <v>5716</v>
      </c>
      <c r="K1677">
        <v>1</v>
      </c>
      <c r="L1677" t="s">
        <v>501</v>
      </c>
      <c r="M1677" t="s">
        <v>547</v>
      </c>
      <c r="N1677" t="s">
        <v>1683</v>
      </c>
      <c r="O1677" t="s">
        <v>538</v>
      </c>
      <c r="P1677" t="s">
        <v>8</v>
      </c>
      <c r="Q1677" t="s">
        <v>4570</v>
      </c>
      <c r="R1677" t="s">
        <v>4940</v>
      </c>
      <c r="S1677" t="s">
        <v>195</v>
      </c>
      <c r="T1677" t="s">
        <v>4570</v>
      </c>
      <c r="U1677" t="s">
        <v>4570</v>
      </c>
      <c r="V1677" t="s">
        <v>4496</v>
      </c>
      <c r="W1677" t="s">
        <v>4570</v>
      </c>
      <c r="X1677" t="s">
        <v>6896</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4943</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6134</v>
      </c>
      <c r="BG1677" t="s">
        <v>6882</v>
      </c>
      <c r="BH1677" t="s">
        <v>4947</v>
      </c>
      <c r="BI1677" t="s">
        <v>195</v>
      </c>
      <c r="BJ1677" t="s">
        <v>195</v>
      </c>
      <c r="BK1677" t="s">
        <v>4636</v>
      </c>
      <c r="BL1677" t="s">
        <v>6696</v>
      </c>
      <c r="BM1677" t="s">
        <v>6137</v>
      </c>
      <c r="BN1677" t="s">
        <v>76</v>
      </c>
      <c r="BO1677" t="s">
        <v>4950</v>
      </c>
      <c r="BP1677" s="440" t="str">
        <f t="shared" si="26"/>
        <v>WA.2378.EBA.994.001.AA.511122</v>
      </c>
    </row>
    <row r="1678" spans="1:68">
      <c r="A1678" t="s">
        <v>4935</v>
      </c>
      <c r="B1678" t="s">
        <v>4936</v>
      </c>
      <c r="C1678" t="s">
        <v>4937</v>
      </c>
      <c r="D1678" t="s">
        <v>3795</v>
      </c>
      <c r="E1678" t="s">
        <v>197</v>
      </c>
      <c r="F1678" t="s">
        <v>3812</v>
      </c>
      <c r="G1678" t="s">
        <v>820</v>
      </c>
      <c r="H1678" t="s">
        <v>4938</v>
      </c>
      <c r="I1678">
        <v>9</v>
      </c>
      <c r="J1678" t="s">
        <v>5716</v>
      </c>
      <c r="K1678">
        <v>1</v>
      </c>
      <c r="L1678" t="s">
        <v>501</v>
      </c>
      <c r="M1678" t="s">
        <v>547</v>
      </c>
      <c r="N1678" t="s">
        <v>1683</v>
      </c>
      <c r="O1678" t="s">
        <v>538</v>
      </c>
      <c r="P1678" t="s">
        <v>8</v>
      </c>
      <c r="Q1678" t="s">
        <v>4570</v>
      </c>
      <c r="R1678" t="s">
        <v>4940</v>
      </c>
      <c r="S1678" t="s">
        <v>195</v>
      </c>
      <c r="T1678" t="s">
        <v>4570</v>
      </c>
      <c r="U1678" t="s">
        <v>4570</v>
      </c>
      <c r="V1678" t="s">
        <v>4951</v>
      </c>
      <c r="W1678" t="s">
        <v>4496</v>
      </c>
      <c r="X1678" t="s">
        <v>6897</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4943</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6134</v>
      </c>
      <c r="BG1678" t="s">
        <v>6882</v>
      </c>
      <c r="BH1678" t="s">
        <v>4947</v>
      </c>
      <c r="BI1678" t="s">
        <v>195</v>
      </c>
      <c r="BJ1678" t="s">
        <v>195</v>
      </c>
      <c r="BK1678" t="s">
        <v>4636</v>
      </c>
      <c r="BL1678" t="s">
        <v>6698</v>
      </c>
      <c r="BM1678" t="s">
        <v>6137</v>
      </c>
      <c r="BN1678" t="s">
        <v>76</v>
      </c>
      <c r="BO1678" t="s">
        <v>4950</v>
      </c>
      <c r="BP1678" s="440" t="str">
        <f t="shared" si="26"/>
        <v>WA.2378.EBA.994.001.AA.511122</v>
      </c>
    </row>
    <row r="1679" spans="1:68">
      <c r="A1679" t="s">
        <v>4935</v>
      </c>
      <c r="B1679" t="s">
        <v>4936</v>
      </c>
      <c r="C1679" t="s">
        <v>4937</v>
      </c>
      <c r="D1679" t="s">
        <v>3795</v>
      </c>
      <c r="E1679" t="s">
        <v>197</v>
      </c>
      <c r="F1679" t="s">
        <v>3812</v>
      </c>
      <c r="G1679" t="s">
        <v>820</v>
      </c>
      <c r="H1679" t="s">
        <v>4938</v>
      </c>
      <c r="I1679">
        <v>9</v>
      </c>
      <c r="J1679" t="s">
        <v>5716</v>
      </c>
      <c r="K1679">
        <v>1</v>
      </c>
      <c r="L1679" t="s">
        <v>501</v>
      </c>
      <c r="M1679" t="s">
        <v>547</v>
      </c>
      <c r="N1679" t="s">
        <v>1683</v>
      </c>
      <c r="O1679" t="s">
        <v>538</v>
      </c>
      <c r="P1679" t="s">
        <v>8</v>
      </c>
      <c r="Q1679" t="s">
        <v>4570</v>
      </c>
      <c r="R1679" t="s">
        <v>4940</v>
      </c>
      <c r="S1679" t="s">
        <v>195</v>
      </c>
      <c r="T1679" t="s">
        <v>4570</v>
      </c>
      <c r="U1679" t="s">
        <v>4570</v>
      </c>
      <c r="V1679" t="s">
        <v>5001</v>
      </c>
      <c r="W1679" t="s">
        <v>4951</v>
      </c>
      <c r="X1679" t="s">
        <v>6898</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4943</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6134</v>
      </c>
      <c r="BG1679" t="s">
        <v>6882</v>
      </c>
      <c r="BH1679" t="s">
        <v>4947</v>
      </c>
      <c r="BI1679" t="s">
        <v>195</v>
      </c>
      <c r="BJ1679" t="s">
        <v>195</v>
      </c>
      <c r="BK1679" t="s">
        <v>4636</v>
      </c>
      <c r="BL1679" t="s">
        <v>6700</v>
      </c>
      <c r="BM1679" t="s">
        <v>6137</v>
      </c>
      <c r="BN1679" t="s">
        <v>76</v>
      </c>
      <c r="BO1679" t="s">
        <v>4950</v>
      </c>
      <c r="BP1679" s="440" t="str">
        <f t="shared" si="26"/>
        <v>WA.2378.EBA.994.001.AA.511122</v>
      </c>
    </row>
    <row r="1680" spans="1:68">
      <c r="A1680" t="s">
        <v>4935</v>
      </c>
      <c r="B1680" t="s">
        <v>4936</v>
      </c>
      <c r="C1680" t="s">
        <v>4937</v>
      </c>
      <c r="D1680" t="s">
        <v>3795</v>
      </c>
      <c r="E1680" t="s">
        <v>197</v>
      </c>
      <c r="F1680" t="s">
        <v>3812</v>
      </c>
      <c r="G1680" t="s">
        <v>820</v>
      </c>
      <c r="H1680" t="s">
        <v>4938</v>
      </c>
      <c r="I1680">
        <v>9</v>
      </c>
      <c r="J1680" t="s">
        <v>5716</v>
      </c>
      <c r="K1680">
        <v>1</v>
      </c>
      <c r="L1680" t="s">
        <v>501</v>
      </c>
      <c r="M1680" t="s">
        <v>1750</v>
      </c>
      <c r="N1680" t="s">
        <v>1751</v>
      </c>
      <c r="O1680" t="s">
        <v>538</v>
      </c>
      <c r="P1680" t="s">
        <v>8</v>
      </c>
      <c r="Q1680" t="s">
        <v>4570</v>
      </c>
      <c r="R1680" t="s">
        <v>4940</v>
      </c>
      <c r="S1680" t="s">
        <v>195</v>
      </c>
      <c r="T1680" t="s">
        <v>4570</v>
      </c>
      <c r="U1680" t="s">
        <v>4570</v>
      </c>
      <c r="V1680" t="s">
        <v>4496</v>
      </c>
      <c r="W1680" t="s">
        <v>4570</v>
      </c>
      <c r="X1680" t="s">
        <v>6899</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4943</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6134</v>
      </c>
      <c r="BG1680" t="s">
        <v>6886</v>
      </c>
      <c r="BH1680" t="s">
        <v>4947</v>
      </c>
      <c r="BI1680" t="s">
        <v>195</v>
      </c>
      <c r="BJ1680" t="s">
        <v>195</v>
      </c>
      <c r="BK1680" t="s">
        <v>4636</v>
      </c>
      <c r="BL1680" t="s">
        <v>6141</v>
      </c>
      <c r="BM1680" t="s">
        <v>6137</v>
      </c>
      <c r="BN1680" t="s">
        <v>76</v>
      </c>
      <c r="BO1680" t="s">
        <v>4950</v>
      </c>
      <c r="BP1680" s="440" t="str">
        <f t="shared" si="26"/>
        <v>WA.2378.EBA.994.001.DA.511122</v>
      </c>
    </row>
    <row r="1681" spans="1:68">
      <c r="A1681" t="s">
        <v>5010</v>
      </c>
      <c r="B1681" t="s">
        <v>4936</v>
      </c>
      <c r="C1681" t="s">
        <v>4937</v>
      </c>
      <c r="D1681" t="s">
        <v>3795</v>
      </c>
      <c r="E1681" t="s">
        <v>197</v>
      </c>
      <c r="F1681" t="s">
        <v>3812</v>
      </c>
      <c r="G1681" t="s">
        <v>820</v>
      </c>
      <c r="H1681" t="s">
        <v>4938</v>
      </c>
      <c r="I1681">
        <v>9</v>
      </c>
      <c r="J1681" t="s">
        <v>5716</v>
      </c>
      <c r="K1681">
        <v>1</v>
      </c>
      <c r="L1681" t="s">
        <v>501</v>
      </c>
      <c r="M1681" t="s">
        <v>547</v>
      </c>
      <c r="N1681" t="s">
        <v>1683</v>
      </c>
      <c r="O1681" t="s">
        <v>538</v>
      </c>
      <c r="P1681" t="s">
        <v>8</v>
      </c>
      <c r="Q1681" t="s">
        <v>4570</v>
      </c>
      <c r="R1681" t="s">
        <v>4940</v>
      </c>
      <c r="S1681" t="s">
        <v>195</v>
      </c>
      <c r="T1681" t="s">
        <v>4570</v>
      </c>
      <c r="U1681" t="s">
        <v>4570</v>
      </c>
      <c r="V1681" t="s">
        <v>4496</v>
      </c>
      <c r="W1681" t="s">
        <v>4570</v>
      </c>
      <c r="X1681" t="s">
        <v>6896</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5011</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6134</v>
      </c>
      <c r="BG1681" t="s">
        <v>6882</v>
      </c>
      <c r="BH1681" t="s">
        <v>4947</v>
      </c>
      <c r="BI1681" t="s">
        <v>195</v>
      </c>
      <c r="BJ1681" t="s">
        <v>195</v>
      </c>
      <c r="BK1681" t="s">
        <v>4636</v>
      </c>
      <c r="BL1681" t="s">
        <v>6696</v>
      </c>
      <c r="BM1681" t="s">
        <v>6137</v>
      </c>
      <c r="BN1681" t="s">
        <v>76</v>
      </c>
      <c r="BO1681" t="s">
        <v>4950</v>
      </c>
      <c r="BP1681" s="440" t="str">
        <f t="shared" si="26"/>
        <v>WA.2378.EBA.994.001.AA.511122</v>
      </c>
    </row>
    <row r="1682" spans="1:68">
      <c r="A1682" t="s">
        <v>5010</v>
      </c>
      <c r="B1682" t="s">
        <v>4936</v>
      </c>
      <c r="C1682" t="s">
        <v>4937</v>
      </c>
      <c r="D1682" t="s">
        <v>3795</v>
      </c>
      <c r="E1682" t="s">
        <v>197</v>
      </c>
      <c r="F1682" t="s">
        <v>3812</v>
      </c>
      <c r="G1682" t="s">
        <v>820</v>
      </c>
      <c r="H1682" t="s">
        <v>4938</v>
      </c>
      <c r="I1682">
        <v>9</v>
      </c>
      <c r="J1682" t="s">
        <v>5716</v>
      </c>
      <c r="K1682">
        <v>1</v>
      </c>
      <c r="L1682" t="s">
        <v>501</v>
      </c>
      <c r="M1682" t="s">
        <v>547</v>
      </c>
      <c r="N1682" t="s">
        <v>1683</v>
      </c>
      <c r="O1682" t="s">
        <v>538</v>
      </c>
      <c r="P1682" t="s">
        <v>8</v>
      </c>
      <c r="Q1682" t="s">
        <v>4570</v>
      </c>
      <c r="R1682" t="s">
        <v>4940</v>
      </c>
      <c r="S1682" t="s">
        <v>195</v>
      </c>
      <c r="T1682" t="s">
        <v>4570</v>
      </c>
      <c r="U1682" t="s">
        <v>4570</v>
      </c>
      <c r="V1682" t="s">
        <v>4951</v>
      </c>
      <c r="W1682" t="s">
        <v>4496</v>
      </c>
      <c r="X1682" t="s">
        <v>6897</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5011</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6134</v>
      </c>
      <c r="BG1682" t="s">
        <v>6882</v>
      </c>
      <c r="BH1682" t="s">
        <v>4947</v>
      </c>
      <c r="BI1682" t="s">
        <v>195</v>
      </c>
      <c r="BJ1682" t="s">
        <v>195</v>
      </c>
      <c r="BK1682" t="s">
        <v>4636</v>
      </c>
      <c r="BL1682" t="s">
        <v>6698</v>
      </c>
      <c r="BM1682" t="s">
        <v>6137</v>
      </c>
      <c r="BN1682" t="s">
        <v>76</v>
      </c>
      <c r="BO1682" t="s">
        <v>4950</v>
      </c>
      <c r="BP1682" s="440" t="str">
        <f t="shared" si="26"/>
        <v>WA.2378.EBA.994.001.AA.511122</v>
      </c>
    </row>
    <row r="1683" spans="1:68">
      <c r="A1683" t="s">
        <v>5010</v>
      </c>
      <c r="B1683" t="s">
        <v>4936</v>
      </c>
      <c r="C1683" t="s">
        <v>4937</v>
      </c>
      <c r="D1683" t="s">
        <v>3795</v>
      </c>
      <c r="E1683" t="s">
        <v>197</v>
      </c>
      <c r="F1683" t="s">
        <v>3812</v>
      </c>
      <c r="G1683" t="s">
        <v>820</v>
      </c>
      <c r="H1683" t="s">
        <v>4938</v>
      </c>
      <c r="I1683">
        <v>9</v>
      </c>
      <c r="J1683" t="s">
        <v>5716</v>
      </c>
      <c r="K1683">
        <v>1</v>
      </c>
      <c r="L1683" t="s">
        <v>501</v>
      </c>
      <c r="M1683" t="s">
        <v>547</v>
      </c>
      <c r="N1683" t="s">
        <v>1683</v>
      </c>
      <c r="O1683" t="s">
        <v>538</v>
      </c>
      <c r="P1683" t="s">
        <v>8</v>
      </c>
      <c r="Q1683" t="s">
        <v>4570</v>
      </c>
      <c r="R1683" t="s">
        <v>4940</v>
      </c>
      <c r="S1683" t="s">
        <v>195</v>
      </c>
      <c r="T1683" t="s">
        <v>4570</v>
      </c>
      <c r="U1683" t="s">
        <v>4570</v>
      </c>
      <c r="V1683" t="s">
        <v>5001</v>
      </c>
      <c r="W1683" t="s">
        <v>4951</v>
      </c>
      <c r="X1683" t="s">
        <v>6898</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5011</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6134</v>
      </c>
      <c r="BG1683" t="s">
        <v>6882</v>
      </c>
      <c r="BH1683" t="s">
        <v>4947</v>
      </c>
      <c r="BI1683" t="s">
        <v>195</v>
      </c>
      <c r="BJ1683" t="s">
        <v>195</v>
      </c>
      <c r="BK1683" t="s">
        <v>4636</v>
      </c>
      <c r="BL1683" t="s">
        <v>6700</v>
      </c>
      <c r="BM1683" t="s">
        <v>6137</v>
      </c>
      <c r="BN1683" t="s">
        <v>76</v>
      </c>
      <c r="BO1683" t="s">
        <v>4950</v>
      </c>
      <c r="BP1683" s="440" t="str">
        <f t="shared" si="26"/>
        <v>WA.2378.EBA.994.001.AA.511122</v>
      </c>
    </row>
    <row r="1684" spans="1:68">
      <c r="A1684" t="s">
        <v>5010</v>
      </c>
      <c r="B1684" t="s">
        <v>4936</v>
      </c>
      <c r="C1684" t="s">
        <v>4937</v>
      </c>
      <c r="D1684" t="s">
        <v>3795</v>
      </c>
      <c r="E1684" t="s">
        <v>197</v>
      </c>
      <c r="F1684" t="s">
        <v>3812</v>
      </c>
      <c r="G1684" t="s">
        <v>820</v>
      </c>
      <c r="H1684" t="s">
        <v>4938</v>
      </c>
      <c r="I1684">
        <v>9</v>
      </c>
      <c r="J1684" t="s">
        <v>5716</v>
      </c>
      <c r="K1684">
        <v>1</v>
      </c>
      <c r="L1684" t="s">
        <v>501</v>
      </c>
      <c r="M1684" t="s">
        <v>1750</v>
      </c>
      <c r="N1684" t="s">
        <v>1751</v>
      </c>
      <c r="O1684" t="s">
        <v>538</v>
      </c>
      <c r="P1684" t="s">
        <v>8</v>
      </c>
      <c r="Q1684" t="s">
        <v>4570</v>
      </c>
      <c r="R1684" t="s">
        <v>4940</v>
      </c>
      <c r="S1684" t="s">
        <v>195</v>
      </c>
      <c r="T1684" t="s">
        <v>4570</v>
      </c>
      <c r="U1684" t="s">
        <v>4570</v>
      </c>
      <c r="V1684" t="s">
        <v>4496</v>
      </c>
      <c r="W1684" t="s">
        <v>4570</v>
      </c>
      <c r="X1684" t="s">
        <v>6899</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5011</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6134</v>
      </c>
      <c r="BG1684" t="s">
        <v>6886</v>
      </c>
      <c r="BH1684" t="s">
        <v>4947</v>
      </c>
      <c r="BI1684" t="s">
        <v>195</v>
      </c>
      <c r="BJ1684" t="s">
        <v>195</v>
      </c>
      <c r="BK1684" t="s">
        <v>4636</v>
      </c>
      <c r="BL1684" t="s">
        <v>6141</v>
      </c>
      <c r="BM1684" t="s">
        <v>6137</v>
      </c>
      <c r="BN1684" t="s">
        <v>76</v>
      </c>
      <c r="BO1684" t="s">
        <v>4950</v>
      </c>
      <c r="BP1684" s="440" t="str">
        <f t="shared" si="26"/>
        <v>WA.2378.EBA.994.001.DA.511122</v>
      </c>
    </row>
    <row r="1685" spans="1:68">
      <c r="A1685" t="s">
        <v>4935</v>
      </c>
      <c r="B1685" t="s">
        <v>4936</v>
      </c>
      <c r="C1685" t="s">
        <v>4937</v>
      </c>
      <c r="D1685" t="s">
        <v>3795</v>
      </c>
      <c r="E1685" t="s">
        <v>197</v>
      </c>
      <c r="F1685" t="s">
        <v>3812</v>
      </c>
      <c r="G1685" t="s">
        <v>820</v>
      </c>
      <c r="H1685" t="s">
        <v>4938</v>
      </c>
      <c r="I1685">
        <v>9</v>
      </c>
      <c r="J1685" t="s">
        <v>5716</v>
      </c>
      <c r="K1685">
        <v>1</v>
      </c>
      <c r="L1685" t="s">
        <v>501</v>
      </c>
      <c r="M1685" t="s">
        <v>547</v>
      </c>
      <c r="N1685" t="s">
        <v>1683</v>
      </c>
      <c r="O1685" t="s">
        <v>539</v>
      </c>
      <c r="P1685" t="s">
        <v>8</v>
      </c>
      <c r="Q1685" t="s">
        <v>4570</v>
      </c>
      <c r="R1685" t="s">
        <v>4940</v>
      </c>
      <c r="S1685" t="s">
        <v>195</v>
      </c>
      <c r="T1685" t="s">
        <v>4570</v>
      </c>
      <c r="U1685" t="s">
        <v>4570</v>
      </c>
      <c r="V1685" t="s">
        <v>4496</v>
      </c>
      <c r="W1685" t="s">
        <v>4570</v>
      </c>
      <c r="X1685" t="s">
        <v>6900</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4943</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6134</v>
      </c>
      <c r="BG1685" t="s">
        <v>6882</v>
      </c>
      <c r="BH1685" t="s">
        <v>4947</v>
      </c>
      <c r="BI1685" t="s">
        <v>195</v>
      </c>
      <c r="BJ1685" t="s">
        <v>195</v>
      </c>
      <c r="BK1685" t="s">
        <v>4637</v>
      </c>
      <c r="BL1685" t="s">
        <v>6702</v>
      </c>
      <c r="BM1685" t="s">
        <v>6137</v>
      </c>
      <c r="BN1685" t="s">
        <v>76</v>
      </c>
      <c r="BO1685" t="s">
        <v>4950</v>
      </c>
      <c r="BP1685" s="440" t="str">
        <f t="shared" si="26"/>
        <v>WA.2378.EBA.994.001.AA.511123</v>
      </c>
    </row>
    <row r="1686" spans="1:68">
      <c r="A1686" t="s">
        <v>4935</v>
      </c>
      <c r="B1686" t="s">
        <v>4936</v>
      </c>
      <c r="C1686" t="s">
        <v>4937</v>
      </c>
      <c r="D1686" t="s">
        <v>3795</v>
      </c>
      <c r="E1686" t="s">
        <v>197</v>
      </c>
      <c r="F1686" t="s">
        <v>3812</v>
      </c>
      <c r="G1686" t="s">
        <v>820</v>
      </c>
      <c r="H1686" t="s">
        <v>4938</v>
      </c>
      <c r="I1686">
        <v>9</v>
      </c>
      <c r="J1686" t="s">
        <v>5716</v>
      </c>
      <c r="K1686">
        <v>1</v>
      </c>
      <c r="L1686" t="s">
        <v>501</v>
      </c>
      <c r="M1686" t="s">
        <v>547</v>
      </c>
      <c r="N1686" t="s">
        <v>1683</v>
      </c>
      <c r="O1686" t="s">
        <v>539</v>
      </c>
      <c r="P1686" t="s">
        <v>8</v>
      </c>
      <c r="Q1686" t="s">
        <v>4570</v>
      </c>
      <c r="R1686" t="s">
        <v>4940</v>
      </c>
      <c r="S1686" t="s">
        <v>195</v>
      </c>
      <c r="T1686" t="s">
        <v>4570</v>
      </c>
      <c r="U1686" t="s">
        <v>4570</v>
      </c>
      <c r="V1686" t="s">
        <v>4951</v>
      </c>
      <c r="W1686" t="s">
        <v>4496</v>
      </c>
      <c r="X1686" t="s">
        <v>6901</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4943</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6134</v>
      </c>
      <c r="BG1686" t="s">
        <v>6882</v>
      </c>
      <c r="BH1686" t="s">
        <v>4947</v>
      </c>
      <c r="BI1686" t="s">
        <v>195</v>
      </c>
      <c r="BJ1686" t="s">
        <v>195</v>
      </c>
      <c r="BK1686" t="s">
        <v>4637</v>
      </c>
      <c r="BL1686" t="s">
        <v>6704</v>
      </c>
      <c r="BM1686" t="s">
        <v>6137</v>
      </c>
      <c r="BN1686" t="s">
        <v>76</v>
      </c>
      <c r="BO1686" t="s">
        <v>4950</v>
      </c>
      <c r="BP1686" s="440" t="str">
        <f t="shared" si="26"/>
        <v>WA.2378.EBA.994.001.AA.511123</v>
      </c>
    </row>
    <row r="1687" spans="1:68">
      <c r="A1687" t="s">
        <v>4935</v>
      </c>
      <c r="B1687" t="s">
        <v>4936</v>
      </c>
      <c r="C1687" t="s">
        <v>4937</v>
      </c>
      <c r="D1687" t="s">
        <v>3795</v>
      </c>
      <c r="E1687" t="s">
        <v>197</v>
      </c>
      <c r="F1687" t="s">
        <v>3812</v>
      </c>
      <c r="G1687" t="s">
        <v>820</v>
      </c>
      <c r="H1687" t="s">
        <v>4938</v>
      </c>
      <c r="I1687">
        <v>9</v>
      </c>
      <c r="J1687" t="s">
        <v>5716</v>
      </c>
      <c r="K1687">
        <v>1</v>
      </c>
      <c r="L1687" t="s">
        <v>501</v>
      </c>
      <c r="M1687" t="s">
        <v>547</v>
      </c>
      <c r="N1687" t="s">
        <v>1683</v>
      </c>
      <c r="O1687" t="s">
        <v>539</v>
      </c>
      <c r="P1687" t="s">
        <v>8</v>
      </c>
      <c r="Q1687" t="s">
        <v>4570</v>
      </c>
      <c r="R1687" t="s">
        <v>4940</v>
      </c>
      <c r="S1687" t="s">
        <v>195</v>
      </c>
      <c r="T1687" t="s">
        <v>4570</v>
      </c>
      <c r="U1687" t="s">
        <v>4570</v>
      </c>
      <c r="V1687" t="s">
        <v>5001</v>
      </c>
      <c r="W1687" t="s">
        <v>4951</v>
      </c>
      <c r="X1687" t="s">
        <v>6902</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4943</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6134</v>
      </c>
      <c r="BG1687" t="s">
        <v>6882</v>
      </c>
      <c r="BH1687" t="s">
        <v>4947</v>
      </c>
      <c r="BI1687" t="s">
        <v>195</v>
      </c>
      <c r="BJ1687" t="s">
        <v>195</v>
      </c>
      <c r="BK1687" t="s">
        <v>4637</v>
      </c>
      <c r="BL1687" t="s">
        <v>6706</v>
      </c>
      <c r="BM1687" t="s">
        <v>6137</v>
      </c>
      <c r="BN1687" t="s">
        <v>76</v>
      </c>
      <c r="BO1687" t="s">
        <v>4950</v>
      </c>
      <c r="BP1687" s="440" t="str">
        <f t="shared" si="26"/>
        <v>WA.2378.EBA.994.001.AA.511123</v>
      </c>
    </row>
    <row r="1688" spans="1:68">
      <c r="A1688" t="s">
        <v>4935</v>
      </c>
      <c r="B1688" t="s">
        <v>4936</v>
      </c>
      <c r="C1688" t="s">
        <v>4937</v>
      </c>
      <c r="D1688" t="s">
        <v>3795</v>
      </c>
      <c r="E1688" t="s">
        <v>197</v>
      </c>
      <c r="F1688" t="s">
        <v>3812</v>
      </c>
      <c r="G1688" t="s">
        <v>820</v>
      </c>
      <c r="H1688" t="s">
        <v>4938</v>
      </c>
      <c r="I1688">
        <v>9</v>
      </c>
      <c r="J1688" t="s">
        <v>5716</v>
      </c>
      <c r="K1688">
        <v>1</v>
      </c>
      <c r="L1688" t="s">
        <v>501</v>
      </c>
      <c r="M1688" t="s">
        <v>1750</v>
      </c>
      <c r="N1688" t="s">
        <v>1751</v>
      </c>
      <c r="O1688" t="s">
        <v>539</v>
      </c>
      <c r="P1688" t="s">
        <v>8</v>
      </c>
      <c r="Q1688" t="s">
        <v>4570</v>
      </c>
      <c r="R1688" t="s">
        <v>4940</v>
      </c>
      <c r="S1688" t="s">
        <v>195</v>
      </c>
      <c r="T1688" t="s">
        <v>4570</v>
      </c>
      <c r="U1688" t="s">
        <v>4570</v>
      </c>
      <c r="V1688" t="s">
        <v>4496</v>
      </c>
      <c r="W1688" t="s">
        <v>4570</v>
      </c>
      <c r="X1688" t="s">
        <v>6903</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4943</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6134</v>
      </c>
      <c r="BG1688" t="s">
        <v>6886</v>
      </c>
      <c r="BH1688" t="s">
        <v>4947</v>
      </c>
      <c r="BI1688" t="s">
        <v>195</v>
      </c>
      <c r="BJ1688" t="s">
        <v>195</v>
      </c>
      <c r="BK1688" t="s">
        <v>4637</v>
      </c>
      <c r="BL1688" t="s">
        <v>6904</v>
      </c>
      <c r="BM1688" t="s">
        <v>6137</v>
      </c>
      <c r="BN1688" t="s">
        <v>76</v>
      </c>
      <c r="BO1688" t="s">
        <v>4950</v>
      </c>
      <c r="BP1688" s="440" t="str">
        <f t="shared" si="26"/>
        <v>WA.2378.EBA.994.001.DA.511123</v>
      </c>
    </row>
    <row r="1689" spans="1:68">
      <c r="A1689" t="s">
        <v>5010</v>
      </c>
      <c r="B1689" t="s">
        <v>4936</v>
      </c>
      <c r="C1689" t="s">
        <v>4937</v>
      </c>
      <c r="D1689" t="s">
        <v>3795</v>
      </c>
      <c r="E1689" t="s">
        <v>197</v>
      </c>
      <c r="F1689" t="s">
        <v>3812</v>
      </c>
      <c r="G1689" t="s">
        <v>820</v>
      </c>
      <c r="H1689" t="s">
        <v>4938</v>
      </c>
      <c r="I1689">
        <v>9</v>
      </c>
      <c r="J1689" t="s">
        <v>5716</v>
      </c>
      <c r="K1689">
        <v>1</v>
      </c>
      <c r="L1689" t="s">
        <v>501</v>
      </c>
      <c r="M1689" t="s">
        <v>547</v>
      </c>
      <c r="N1689" t="s">
        <v>1683</v>
      </c>
      <c r="O1689" t="s">
        <v>539</v>
      </c>
      <c r="P1689" t="s">
        <v>8</v>
      </c>
      <c r="Q1689" t="s">
        <v>4570</v>
      </c>
      <c r="R1689" t="s">
        <v>4940</v>
      </c>
      <c r="S1689" t="s">
        <v>195</v>
      </c>
      <c r="T1689" t="s">
        <v>4570</v>
      </c>
      <c r="U1689" t="s">
        <v>4570</v>
      </c>
      <c r="V1689" t="s">
        <v>4496</v>
      </c>
      <c r="W1689" t="s">
        <v>4570</v>
      </c>
      <c r="X1689" t="s">
        <v>6900</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5011</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6134</v>
      </c>
      <c r="BG1689" t="s">
        <v>6882</v>
      </c>
      <c r="BH1689" t="s">
        <v>4947</v>
      </c>
      <c r="BI1689" t="s">
        <v>195</v>
      </c>
      <c r="BJ1689" t="s">
        <v>195</v>
      </c>
      <c r="BK1689" t="s">
        <v>4637</v>
      </c>
      <c r="BL1689" t="s">
        <v>6702</v>
      </c>
      <c r="BM1689" t="s">
        <v>6137</v>
      </c>
      <c r="BN1689" t="s">
        <v>76</v>
      </c>
      <c r="BO1689" t="s">
        <v>4950</v>
      </c>
      <c r="BP1689" s="440" t="str">
        <f t="shared" si="26"/>
        <v>WA.2378.EBA.994.001.AA.511123</v>
      </c>
    </row>
    <row r="1690" spans="1:68">
      <c r="A1690" t="s">
        <v>5010</v>
      </c>
      <c r="B1690" t="s">
        <v>4936</v>
      </c>
      <c r="C1690" t="s">
        <v>4937</v>
      </c>
      <c r="D1690" t="s">
        <v>3795</v>
      </c>
      <c r="E1690" t="s">
        <v>197</v>
      </c>
      <c r="F1690" t="s">
        <v>3812</v>
      </c>
      <c r="G1690" t="s">
        <v>820</v>
      </c>
      <c r="H1690" t="s">
        <v>4938</v>
      </c>
      <c r="I1690">
        <v>9</v>
      </c>
      <c r="J1690" t="s">
        <v>5716</v>
      </c>
      <c r="K1690">
        <v>1</v>
      </c>
      <c r="L1690" t="s">
        <v>501</v>
      </c>
      <c r="M1690" t="s">
        <v>547</v>
      </c>
      <c r="N1690" t="s">
        <v>1683</v>
      </c>
      <c r="O1690" t="s">
        <v>539</v>
      </c>
      <c r="P1690" t="s">
        <v>8</v>
      </c>
      <c r="Q1690" t="s">
        <v>4570</v>
      </c>
      <c r="R1690" t="s">
        <v>4940</v>
      </c>
      <c r="S1690" t="s">
        <v>195</v>
      </c>
      <c r="T1690" t="s">
        <v>4570</v>
      </c>
      <c r="U1690" t="s">
        <v>4570</v>
      </c>
      <c r="V1690" t="s">
        <v>4951</v>
      </c>
      <c r="W1690" t="s">
        <v>4496</v>
      </c>
      <c r="X1690" t="s">
        <v>6901</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5011</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6134</v>
      </c>
      <c r="BG1690" t="s">
        <v>6882</v>
      </c>
      <c r="BH1690" t="s">
        <v>4947</v>
      </c>
      <c r="BI1690" t="s">
        <v>195</v>
      </c>
      <c r="BJ1690" t="s">
        <v>195</v>
      </c>
      <c r="BK1690" t="s">
        <v>4637</v>
      </c>
      <c r="BL1690" t="s">
        <v>6704</v>
      </c>
      <c r="BM1690" t="s">
        <v>6137</v>
      </c>
      <c r="BN1690" t="s">
        <v>76</v>
      </c>
      <c r="BO1690" t="s">
        <v>4950</v>
      </c>
      <c r="BP1690" s="440" t="str">
        <f t="shared" si="26"/>
        <v>WA.2378.EBA.994.001.AA.511123</v>
      </c>
    </row>
    <row r="1691" spans="1:68">
      <c r="A1691" t="s">
        <v>5010</v>
      </c>
      <c r="B1691" t="s">
        <v>4936</v>
      </c>
      <c r="C1691" t="s">
        <v>4937</v>
      </c>
      <c r="D1691" t="s">
        <v>3795</v>
      </c>
      <c r="E1691" t="s">
        <v>197</v>
      </c>
      <c r="F1691" t="s">
        <v>3812</v>
      </c>
      <c r="G1691" t="s">
        <v>820</v>
      </c>
      <c r="H1691" t="s">
        <v>4938</v>
      </c>
      <c r="I1691">
        <v>9</v>
      </c>
      <c r="J1691" t="s">
        <v>5716</v>
      </c>
      <c r="K1691">
        <v>1</v>
      </c>
      <c r="L1691" t="s">
        <v>501</v>
      </c>
      <c r="M1691" t="s">
        <v>547</v>
      </c>
      <c r="N1691" t="s">
        <v>1683</v>
      </c>
      <c r="O1691" t="s">
        <v>539</v>
      </c>
      <c r="P1691" t="s">
        <v>8</v>
      </c>
      <c r="Q1691" t="s">
        <v>4570</v>
      </c>
      <c r="R1691" t="s">
        <v>4940</v>
      </c>
      <c r="S1691" t="s">
        <v>195</v>
      </c>
      <c r="T1691" t="s">
        <v>4570</v>
      </c>
      <c r="U1691" t="s">
        <v>4570</v>
      </c>
      <c r="V1691" t="s">
        <v>5001</v>
      </c>
      <c r="W1691" t="s">
        <v>4951</v>
      </c>
      <c r="X1691" t="s">
        <v>6902</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5011</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6134</v>
      </c>
      <c r="BG1691" t="s">
        <v>6882</v>
      </c>
      <c r="BH1691" t="s">
        <v>4947</v>
      </c>
      <c r="BI1691" t="s">
        <v>195</v>
      </c>
      <c r="BJ1691" t="s">
        <v>195</v>
      </c>
      <c r="BK1691" t="s">
        <v>4637</v>
      </c>
      <c r="BL1691" t="s">
        <v>6706</v>
      </c>
      <c r="BM1691" t="s">
        <v>6137</v>
      </c>
      <c r="BN1691" t="s">
        <v>76</v>
      </c>
      <c r="BO1691" t="s">
        <v>4950</v>
      </c>
      <c r="BP1691" s="440" t="str">
        <f t="shared" si="26"/>
        <v>WA.2378.EBA.994.001.AA.511123</v>
      </c>
    </row>
    <row r="1692" spans="1:68">
      <c r="A1692" t="s">
        <v>5010</v>
      </c>
      <c r="B1692" t="s">
        <v>4936</v>
      </c>
      <c r="C1692" t="s">
        <v>4937</v>
      </c>
      <c r="D1692" t="s">
        <v>3795</v>
      </c>
      <c r="E1692" t="s">
        <v>197</v>
      </c>
      <c r="F1692" t="s">
        <v>3812</v>
      </c>
      <c r="G1692" t="s">
        <v>820</v>
      </c>
      <c r="H1692" t="s">
        <v>4938</v>
      </c>
      <c r="I1692">
        <v>9</v>
      </c>
      <c r="J1692" t="s">
        <v>5716</v>
      </c>
      <c r="K1692">
        <v>1</v>
      </c>
      <c r="L1692" t="s">
        <v>501</v>
      </c>
      <c r="M1692" t="s">
        <v>1750</v>
      </c>
      <c r="N1692" t="s">
        <v>1751</v>
      </c>
      <c r="O1692" t="s">
        <v>539</v>
      </c>
      <c r="P1692" t="s">
        <v>8</v>
      </c>
      <c r="Q1692" t="s">
        <v>4570</v>
      </c>
      <c r="R1692" t="s">
        <v>4940</v>
      </c>
      <c r="S1692" t="s">
        <v>195</v>
      </c>
      <c r="T1692" t="s">
        <v>4570</v>
      </c>
      <c r="U1692" t="s">
        <v>4570</v>
      </c>
      <c r="V1692" t="s">
        <v>4496</v>
      </c>
      <c r="W1692" t="s">
        <v>4570</v>
      </c>
      <c r="X1692" t="s">
        <v>6903</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5011</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6134</v>
      </c>
      <c r="BG1692" t="s">
        <v>6886</v>
      </c>
      <c r="BH1692" t="s">
        <v>4947</v>
      </c>
      <c r="BI1692" t="s">
        <v>195</v>
      </c>
      <c r="BJ1692" t="s">
        <v>195</v>
      </c>
      <c r="BK1692" t="s">
        <v>4637</v>
      </c>
      <c r="BL1692" t="s">
        <v>6904</v>
      </c>
      <c r="BM1692" t="s">
        <v>6137</v>
      </c>
      <c r="BN1692" t="s">
        <v>76</v>
      </c>
      <c r="BO1692" t="s">
        <v>4950</v>
      </c>
      <c r="BP1692" s="440" t="str">
        <f t="shared" si="26"/>
        <v>WA.2378.EBA.994.001.DA.511123</v>
      </c>
    </row>
    <row r="1693" spans="1:68">
      <c r="A1693" t="s">
        <v>4935</v>
      </c>
      <c r="B1693" t="s">
        <v>4936</v>
      </c>
      <c r="C1693" t="s">
        <v>4937</v>
      </c>
      <c r="D1693" t="s">
        <v>3795</v>
      </c>
      <c r="E1693" t="s">
        <v>197</v>
      </c>
      <c r="F1693" t="s">
        <v>3812</v>
      </c>
      <c r="G1693" t="s">
        <v>820</v>
      </c>
      <c r="H1693" t="s">
        <v>4938</v>
      </c>
      <c r="I1693">
        <v>9</v>
      </c>
      <c r="J1693" t="s">
        <v>5716</v>
      </c>
      <c r="K1693">
        <v>1</v>
      </c>
      <c r="L1693" t="s">
        <v>501</v>
      </c>
      <c r="M1693" t="s">
        <v>547</v>
      </c>
      <c r="N1693" t="s">
        <v>1683</v>
      </c>
      <c r="O1693" t="s">
        <v>540</v>
      </c>
      <c r="P1693" t="s">
        <v>8</v>
      </c>
      <c r="Q1693" t="s">
        <v>4570</v>
      </c>
      <c r="R1693" t="s">
        <v>4940</v>
      </c>
      <c r="S1693" t="s">
        <v>195</v>
      </c>
      <c r="T1693" t="s">
        <v>4570</v>
      </c>
      <c r="U1693" t="s">
        <v>4570</v>
      </c>
      <c r="V1693" t="s">
        <v>4496</v>
      </c>
      <c r="W1693" t="s">
        <v>4570</v>
      </c>
      <c r="X1693" t="s">
        <v>6905</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4943</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6134</v>
      </c>
      <c r="BG1693" t="s">
        <v>6882</v>
      </c>
      <c r="BH1693" t="s">
        <v>4947</v>
      </c>
      <c r="BI1693" t="s">
        <v>195</v>
      </c>
      <c r="BJ1693" t="s">
        <v>195</v>
      </c>
      <c r="BK1693" t="s">
        <v>4638</v>
      </c>
      <c r="BL1693" t="s">
        <v>6708</v>
      </c>
      <c r="BM1693" t="s">
        <v>6137</v>
      </c>
      <c r="BN1693" t="s">
        <v>76</v>
      </c>
      <c r="BO1693" t="s">
        <v>4950</v>
      </c>
      <c r="BP1693" s="440" t="str">
        <f t="shared" si="26"/>
        <v>WA.2378.EBA.994.001.AA.511124</v>
      </c>
    </row>
    <row r="1694" spans="1:68">
      <c r="A1694" t="s">
        <v>4935</v>
      </c>
      <c r="B1694" t="s">
        <v>4936</v>
      </c>
      <c r="C1694" t="s">
        <v>4937</v>
      </c>
      <c r="D1694" t="s">
        <v>3795</v>
      </c>
      <c r="E1694" t="s">
        <v>197</v>
      </c>
      <c r="F1694" t="s">
        <v>3812</v>
      </c>
      <c r="G1694" t="s">
        <v>820</v>
      </c>
      <c r="H1694" t="s">
        <v>4938</v>
      </c>
      <c r="I1694">
        <v>9</v>
      </c>
      <c r="J1694" t="s">
        <v>5716</v>
      </c>
      <c r="K1694">
        <v>1</v>
      </c>
      <c r="L1694" t="s">
        <v>501</v>
      </c>
      <c r="M1694" t="s">
        <v>547</v>
      </c>
      <c r="N1694" t="s">
        <v>1683</v>
      </c>
      <c r="O1694" t="s">
        <v>540</v>
      </c>
      <c r="P1694" t="s">
        <v>8</v>
      </c>
      <c r="Q1694" t="s">
        <v>4570</v>
      </c>
      <c r="R1694" t="s">
        <v>4940</v>
      </c>
      <c r="S1694" t="s">
        <v>195</v>
      </c>
      <c r="T1694" t="s">
        <v>4570</v>
      </c>
      <c r="U1694" t="s">
        <v>4570</v>
      </c>
      <c r="V1694" t="s">
        <v>4951</v>
      </c>
      <c r="W1694" t="s">
        <v>4496</v>
      </c>
      <c r="X1694" t="s">
        <v>6906</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4943</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6134</v>
      </c>
      <c r="BG1694" t="s">
        <v>6882</v>
      </c>
      <c r="BH1694" t="s">
        <v>4947</v>
      </c>
      <c r="BI1694" t="s">
        <v>195</v>
      </c>
      <c r="BJ1694" t="s">
        <v>195</v>
      </c>
      <c r="BK1694" t="s">
        <v>4638</v>
      </c>
      <c r="BL1694" t="s">
        <v>6710</v>
      </c>
      <c r="BM1694" t="s">
        <v>6137</v>
      </c>
      <c r="BN1694" t="s">
        <v>76</v>
      </c>
      <c r="BO1694" t="s">
        <v>4950</v>
      </c>
      <c r="BP1694" s="440" t="str">
        <f t="shared" si="26"/>
        <v>WA.2378.EBA.994.001.AA.511124</v>
      </c>
    </row>
    <row r="1695" spans="1:68">
      <c r="A1695" t="s">
        <v>4935</v>
      </c>
      <c r="B1695" t="s">
        <v>4936</v>
      </c>
      <c r="C1695" t="s">
        <v>4937</v>
      </c>
      <c r="D1695" t="s">
        <v>3795</v>
      </c>
      <c r="E1695" t="s">
        <v>197</v>
      </c>
      <c r="F1695" t="s">
        <v>3812</v>
      </c>
      <c r="G1695" t="s">
        <v>820</v>
      </c>
      <c r="H1695" t="s">
        <v>4938</v>
      </c>
      <c r="I1695">
        <v>9</v>
      </c>
      <c r="J1695" t="s">
        <v>5716</v>
      </c>
      <c r="K1695">
        <v>1</v>
      </c>
      <c r="L1695" t="s">
        <v>501</v>
      </c>
      <c r="M1695" t="s">
        <v>547</v>
      </c>
      <c r="N1695" t="s">
        <v>1683</v>
      </c>
      <c r="O1695" t="s">
        <v>540</v>
      </c>
      <c r="P1695" t="s">
        <v>8</v>
      </c>
      <c r="Q1695" t="s">
        <v>4570</v>
      </c>
      <c r="R1695" t="s">
        <v>4940</v>
      </c>
      <c r="S1695" t="s">
        <v>195</v>
      </c>
      <c r="T1695" t="s">
        <v>4570</v>
      </c>
      <c r="U1695" t="s">
        <v>4570</v>
      </c>
      <c r="V1695" t="s">
        <v>5001</v>
      </c>
      <c r="W1695" t="s">
        <v>4951</v>
      </c>
      <c r="X1695" t="s">
        <v>6907</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4943</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6134</v>
      </c>
      <c r="BG1695" t="s">
        <v>6882</v>
      </c>
      <c r="BH1695" t="s">
        <v>4947</v>
      </c>
      <c r="BI1695" t="s">
        <v>195</v>
      </c>
      <c r="BJ1695" t="s">
        <v>195</v>
      </c>
      <c r="BK1695" t="s">
        <v>4638</v>
      </c>
      <c r="BL1695" t="s">
        <v>6712</v>
      </c>
      <c r="BM1695" t="s">
        <v>6137</v>
      </c>
      <c r="BN1695" t="s">
        <v>76</v>
      </c>
      <c r="BO1695" t="s">
        <v>4950</v>
      </c>
      <c r="BP1695" s="440" t="str">
        <f t="shared" si="26"/>
        <v>WA.2378.EBA.994.001.AA.511124</v>
      </c>
    </row>
    <row r="1696" spans="1:68">
      <c r="A1696" t="s">
        <v>4935</v>
      </c>
      <c r="B1696" t="s">
        <v>4936</v>
      </c>
      <c r="C1696" t="s">
        <v>4937</v>
      </c>
      <c r="D1696" t="s">
        <v>3795</v>
      </c>
      <c r="E1696" t="s">
        <v>197</v>
      </c>
      <c r="F1696" t="s">
        <v>3812</v>
      </c>
      <c r="G1696" t="s">
        <v>820</v>
      </c>
      <c r="H1696" t="s">
        <v>4938</v>
      </c>
      <c r="I1696">
        <v>9</v>
      </c>
      <c r="J1696" t="s">
        <v>5716</v>
      </c>
      <c r="K1696">
        <v>1</v>
      </c>
      <c r="L1696" t="s">
        <v>501</v>
      </c>
      <c r="M1696" t="s">
        <v>1750</v>
      </c>
      <c r="N1696" t="s">
        <v>1751</v>
      </c>
      <c r="O1696" t="s">
        <v>540</v>
      </c>
      <c r="P1696" t="s">
        <v>8</v>
      </c>
      <c r="Q1696" t="s">
        <v>4570</v>
      </c>
      <c r="R1696" t="s">
        <v>4940</v>
      </c>
      <c r="S1696" t="s">
        <v>195</v>
      </c>
      <c r="T1696" t="s">
        <v>4570</v>
      </c>
      <c r="U1696" t="s">
        <v>4570</v>
      </c>
      <c r="V1696" t="s">
        <v>4496</v>
      </c>
      <c r="W1696" t="s">
        <v>4570</v>
      </c>
      <c r="X1696" t="s">
        <v>6908</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4943</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6134</v>
      </c>
      <c r="BG1696" t="s">
        <v>6886</v>
      </c>
      <c r="BH1696" t="s">
        <v>4947</v>
      </c>
      <c r="BI1696" t="s">
        <v>195</v>
      </c>
      <c r="BJ1696" t="s">
        <v>195</v>
      </c>
      <c r="BK1696" t="s">
        <v>4638</v>
      </c>
      <c r="BL1696" t="s">
        <v>6909</v>
      </c>
      <c r="BM1696" t="s">
        <v>6137</v>
      </c>
      <c r="BN1696" t="s">
        <v>76</v>
      </c>
      <c r="BO1696" t="s">
        <v>4950</v>
      </c>
      <c r="BP1696" s="440" t="str">
        <f t="shared" si="26"/>
        <v>WA.2378.EBA.994.001.DA.511124</v>
      </c>
    </row>
    <row r="1697" spans="1:68">
      <c r="A1697" t="s">
        <v>5010</v>
      </c>
      <c r="B1697" t="s">
        <v>4936</v>
      </c>
      <c r="C1697" t="s">
        <v>4937</v>
      </c>
      <c r="D1697" t="s">
        <v>3795</v>
      </c>
      <c r="E1697" t="s">
        <v>197</v>
      </c>
      <c r="F1697" t="s">
        <v>3812</v>
      </c>
      <c r="G1697" t="s">
        <v>820</v>
      </c>
      <c r="H1697" t="s">
        <v>4938</v>
      </c>
      <c r="I1697">
        <v>9</v>
      </c>
      <c r="J1697" t="s">
        <v>5716</v>
      </c>
      <c r="K1697">
        <v>1</v>
      </c>
      <c r="L1697" t="s">
        <v>501</v>
      </c>
      <c r="M1697" t="s">
        <v>547</v>
      </c>
      <c r="N1697" t="s">
        <v>1683</v>
      </c>
      <c r="O1697" t="s">
        <v>540</v>
      </c>
      <c r="P1697" t="s">
        <v>8</v>
      </c>
      <c r="Q1697" t="s">
        <v>4570</v>
      </c>
      <c r="R1697" t="s">
        <v>4940</v>
      </c>
      <c r="S1697" t="s">
        <v>195</v>
      </c>
      <c r="T1697" t="s">
        <v>4570</v>
      </c>
      <c r="U1697" t="s">
        <v>4570</v>
      </c>
      <c r="V1697" t="s">
        <v>4496</v>
      </c>
      <c r="W1697" t="s">
        <v>4570</v>
      </c>
      <c r="X1697" t="s">
        <v>6905</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5011</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6134</v>
      </c>
      <c r="BG1697" t="s">
        <v>6882</v>
      </c>
      <c r="BH1697" t="s">
        <v>4947</v>
      </c>
      <c r="BI1697" t="s">
        <v>195</v>
      </c>
      <c r="BJ1697" t="s">
        <v>195</v>
      </c>
      <c r="BK1697" t="s">
        <v>4638</v>
      </c>
      <c r="BL1697" t="s">
        <v>6708</v>
      </c>
      <c r="BM1697" t="s">
        <v>6137</v>
      </c>
      <c r="BN1697" t="s">
        <v>76</v>
      </c>
      <c r="BO1697" t="s">
        <v>4950</v>
      </c>
      <c r="BP1697" s="440" t="str">
        <f t="shared" si="26"/>
        <v>WA.2378.EBA.994.001.AA.511124</v>
      </c>
    </row>
    <row r="1698" spans="1:68">
      <c r="A1698" t="s">
        <v>5010</v>
      </c>
      <c r="B1698" t="s">
        <v>4936</v>
      </c>
      <c r="C1698" t="s">
        <v>4937</v>
      </c>
      <c r="D1698" t="s">
        <v>3795</v>
      </c>
      <c r="E1698" t="s">
        <v>197</v>
      </c>
      <c r="F1698" t="s">
        <v>3812</v>
      </c>
      <c r="G1698" t="s">
        <v>820</v>
      </c>
      <c r="H1698" t="s">
        <v>4938</v>
      </c>
      <c r="I1698">
        <v>9</v>
      </c>
      <c r="J1698" t="s">
        <v>5716</v>
      </c>
      <c r="K1698">
        <v>1</v>
      </c>
      <c r="L1698" t="s">
        <v>501</v>
      </c>
      <c r="M1698" t="s">
        <v>547</v>
      </c>
      <c r="N1698" t="s">
        <v>1683</v>
      </c>
      <c r="O1698" t="s">
        <v>540</v>
      </c>
      <c r="P1698" t="s">
        <v>8</v>
      </c>
      <c r="Q1698" t="s">
        <v>4570</v>
      </c>
      <c r="R1698" t="s">
        <v>4940</v>
      </c>
      <c r="S1698" t="s">
        <v>195</v>
      </c>
      <c r="T1698" t="s">
        <v>4570</v>
      </c>
      <c r="U1698" t="s">
        <v>4570</v>
      </c>
      <c r="V1698" t="s">
        <v>4951</v>
      </c>
      <c r="W1698" t="s">
        <v>4496</v>
      </c>
      <c r="X1698" t="s">
        <v>6906</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5011</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6134</v>
      </c>
      <c r="BG1698" t="s">
        <v>6882</v>
      </c>
      <c r="BH1698" t="s">
        <v>4947</v>
      </c>
      <c r="BI1698" t="s">
        <v>195</v>
      </c>
      <c r="BJ1698" t="s">
        <v>195</v>
      </c>
      <c r="BK1698" t="s">
        <v>4638</v>
      </c>
      <c r="BL1698" t="s">
        <v>6710</v>
      </c>
      <c r="BM1698" t="s">
        <v>6137</v>
      </c>
      <c r="BN1698" t="s">
        <v>76</v>
      </c>
      <c r="BO1698" t="s">
        <v>4950</v>
      </c>
      <c r="BP1698" s="440" t="str">
        <f t="shared" si="26"/>
        <v>WA.2378.EBA.994.001.AA.511124</v>
      </c>
    </row>
    <row r="1699" spans="1:68">
      <c r="A1699" t="s">
        <v>5010</v>
      </c>
      <c r="B1699" t="s">
        <v>4936</v>
      </c>
      <c r="C1699" t="s">
        <v>4937</v>
      </c>
      <c r="D1699" t="s">
        <v>3795</v>
      </c>
      <c r="E1699" t="s">
        <v>197</v>
      </c>
      <c r="F1699" t="s">
        <v>3812</v>
      </c>
      <c r="G1699" t="s">
        <v>820</v>
      </c>
      <c r="H1699" t="s">
        <v>4938</v>
      </c>
      <c r="I1699">
        <v>9</v>
      </c>
      <c r="J1699" t="s">
        <v>5716</v>
      </c>
      <c r="K1699">
        <v>1</v>
      </c>
      <c r="L1699" t="s">
        <v>501</v>
      </c>
      <c r="M1699" t="s">
        <v>547</v>
      </c>
      <c r="N1699" t="s">
        <v>1683</v>
      </c>
      <c r="O1699" t="s">
        <v>540</v>
      </c>
      <c r="P1699" t="s">
        <v>8</v>
      </c>
      <c r="Q1699" t="s">
        <v>4570</v>
      </c>
      <c r="R1699" t="s">
        <v>4940</v>
      </c>
      <c r="S1699" t="s">
        <v>195</v>
      </c>
      <c r="T1699" t="s">
        <v>4570</v>
      </c>
      <c r="U1699" t="s">
        <v>4570</v>
      </c>
      <c r="V1699" t="s">
        <v>5001</v>
      </c>
      <c r="W1699" t="s">
        <v>4951</v>
      </c>
      <c r="X1699" t="s">
        <v>6907</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5011</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6134</v>
      </c>
      <c r="BG1699" t="s">
        <v>6882</v>
      </c>
      <c r="BH1699" t="s">
        <v>4947</v>
      </c>
      <c r="BI1699" t="s">
        <v>195</v>
      </c>
      <c r="BJ1699" t="s">
        <v>195</v>
      </c>
      <c r="BK1699" t="s">
        <v>4638</v>
      </c>
      <c r="BL1699" t="s">
        <v>6712</v>
      </c>
      <c r="BM1699" t="s">
        <v>6137</v>
      </c>
      <c r="BN1699" t="s">
        <v>76</v>
      </c>
      <c r="BO1699" t="s">
        <v>4950</v>
      </c>
      <c r="BP1699" s="440" t="str">
        <f t="shared" si="26"/>
        <v>WA.2378.EBA.994.001.AA.511124</v>
      </c>
    </row>
    <row r="1700" spans="1:68">
      <c r="A1700" t="s">
        <v>5010</v>
      </c>
      <c r="B1700" t="s">
        <v>4936</v>
      </c>
      <c r="C1700" t="s">
        <v>4937</v>
      </c>
      <c r="D1700" t="s">
        <v>3795</v>
      </c>
      <c r="E1700" t="s">
        <v>197</v>
      </c>
      <c r="F1700" t="s">
        <v>3812</v>
      </c>
      <c r="G1700" t="s">
        <v>820</v>
      </c>
      <c r="H1700" t="s">
        <v>4938</v>
      </c>
      <c r="I1700">
        <v>9</v>
      </c>
      <c r="J1700" t="s">
        <v>5716</v>
      </c>
      <c r="K1700">
        <v>1</v>
      </c>
      <c r="L1700" t="s">
        <v>501</v>
      </c>
      <c r="M1700" t="s">
        <v>1750</v>
      </c>
      <c r="N1700" t="s">
        <v>1751</v>
      </c>
      <c r="O1700" t="s">
        <v>540</v>
      </c>
      <c r="P1700" t="s">
        <v>8</v>
      </c>
      <c r="Q1700" t="s">
        <v>4570</v>
      </c>
      <c r="R1700" t="s">
        <v>4940</v>
      </c>
      <c r="S1700" t="s">
        <v>195</v>
      </c>
      <c r="T1700" t="s">
        <v>4570</v>
      </c>
      <c r="U1700" t="s">
        <v>4570</v>
      </c>
      <c r="V1700" t="s">
        <v>4496</v>
      </c>
      <c r="W1700" t="s">
        <v>4570</v>
      </c>
      <c r="X1700" t="s">
        <v>6908</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5011</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6134</v>
      </c>
      <c r="BG1700" t="s">
        <v>6886</v>
      </c>
      <c r="BH1700" t="s">
        <v>4947</v>
      </c>
      <c r="BI1700" t="s">
        <v>195</v>
      </c>
      <c r="BJ1700" t="s">
        <v>195</v>
      </c>
      <c r="BK1700" t="s">
        <v>4638</v>
      </c>
      <c r="BL1700" t="s">
        <v>6909</v>
      </c>
      <c r="BM1700" t="s">
        <v>6137</v>
      </c>
      <c r="BN1700" t="s">
        <v>76</v>
      </c>
      <c r="BO1700" t="s">
        <v>4950</v>
      </c>
      <c r="BP1700" s="440" t="str">
        <f t="shared" si="26"/>
        <v>WA.2378.EBA.994.001.DA.511124</v>
      </c>
    </row>
    <row r="1701" spans="1:68">
      <c r="A1701" t="s">
        <v>4935</v>
      </c>
      <c r="B1701" t="s">
        <v>4936</v>
      </c>
      <c r="C1701" t="s">
        <v>4937</v>
      </c>
      <c r="D1701" t="s">
        <v>3795</v>
      </c>
      <c r="E1701" t="s">
        <v>197</v>
      </c>
      <c r="F1701" t="s">
        <v>3812</v>
      </c>
      <c r="G1701" t="s">
        <v>820</v>
      </c>
      <c r="H1701" t="s">
        <v>4938</v>
      </c>
      <c r="I1701">
        <v>9</v>
      </c>
      <c r="J1701" t="s">
        <v>5716</v>
      </c>
      <c r="K1701">
        <v>1</v>
      </c>
      <c r="L1701" t="s">
        <v>501</v>
      </c>
      <c r="M1701" t="s">
        <v>547</v>
      </c>
      <c r="N1701" t="s">
        <v>1683</v>
      </c>
      <c r="O1701" t="s">
        <v>541</v>
      </c>
      <c r="P1701" t="s">
        <v>8</v>
      </c>
      <c r="Q1701" t="s">
        <v>4570</v>
      </c>
      <c r="R1701" t="s">
        <v>4940</v>
      </c>
      <c r="S1701" t="s">
        <v>195</v>
      </c>
      <c r="T1701" t="s">
        <v>4570</v>
      </c>
      <c r="U1701" t="s">
        <v>4570</v>
      </c>
      <c r="V1701" t="s">
        <v>4496</v>
      </c>
      <c r="W1701" t="s">
        <v>4570</v>
      </c>
      <c r="X1701" t="s">
        <v>6910</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4943</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6134</v>
      </c>
      <c r="BG1701" t="s">
        <v>6882</v>
      </c>
      <c r="BH1701" t="s">
        <v>4947</v>
      </c>
      <c r="BI1701" t="s">
        <v>195</v>
      </c>
      <c r="BJ1701" t="s">
        <v>195</v>
      </c>
      <c r="BK1701" t="s">
        <v>4639</v>
      </c>
      <c r="BL1701" t="s">
        <v>6714</v>
      </c>
      <c r="BM1701" t="s">
        <v>6137</v>
      </c>
      <c r="BN1701" t="s">
        <v>76</v>
      </c>
      <c r="BO1701" t="s">
        <v>4950</v>
      </c>
      <c r="BP1701" s="440" t="str">
        <f t="shared" si="26"/>
        <v>WA.2378.EBA.994.001.AA.511125</v>
      </c>
    </row>
    <row r="1702" spans="1:68">
      <c r="A1702" t="s">
        <v>4935</v>
      </c>
      <c r="B1702" t="s">
        <v>4936</v>
      </c>
      <c r="C1702" t="s">
        <v>4937</v>
      </c>
      <c r="D1702" t="s">
        <v>3795</v>
      </c>
      <c r="E1702" t="s">
        <v>197</v>
      </c>
      <c r="F1702" t="s">
        <v>3812</v>
      </c>
      <c r="G1702" t="s">
        <v>820</v>
      </c>
      <c r="H1702" t="s">
        <v>4938</v>
      </c>
      <c r="I1702">
        <v>9</v>
      </c>
      <c r="J1702" t="s">
        <v>5716</v>
      </c>
      <c r="K1702">
        <v>1</v>
      </c>
      <c r="L1702" t="s">
        <v>501</v>
      </c>
      <c r="M1702" t="s">
        <v>547</v>
      </c>
      <c r="N1702" t="s">
        <v>1683</v>
      </c>
      <c r="O1702" t="s">
        <v>541</v>
      </c>
      <c r="P1702" t="s">
        <v>8</v>
      </c>
      <c r="Q1702" t="s">
        <v>4570</v>
      </c>
      <c r="R1702" t="s">
        <v>4940</v>
      </c>
      <c r="S1702" t="s">
        <v>195</v>
      </c>
      <c r="T1702" t="s">
        <v>4570</v>
      </c>
      <c r="U1702" t="s">
        <v>4570</v>
      </c>
      <c r="V1702" t="s">
        <v>4951</v>
      </c>
      <c r="W1702" t="s">
        <v>4496</v>
      </c>
      <c r="X1702" t="s">
        <v>6911</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4943</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6134</v>
      </c>
      <c r="BG1702" t="s">
        <v>6882</v>
      </c>
      <c r="BH1702" t="s">
        <v>4947</v>
      </c>
      <c r="BI1702" t="s">
        <v>195</v>
      </c>
      <c r="BJ1702" t="s">
        <v>195</v>
      </c>
      <c r="BK1702" t="s">
        <v>4639</v>
      </c>
      <c r="BL1702" t="s">
        <v>6716</v>
      </c>
      <c r="BM1702" t="s">
        <v>6137</v>
      </c>
      <c r="BN1702" t="s">
        <v>76</v>
      </c>
      <c r="BO1702" t="s">
        <v>4950</v>
      </c>
      <c r="BP1702" s="440" t="str">
        <f t="shared" si="26"/>
        <v>WA.2378.EBA.994.001.AA.511125</v>
      </c>
    </row>
    <row r="1703" spans="1:68">
      <c r="A1703" t="s">
        <v>4935</v>
      </c>
      <c r="B1703" t="s">
        <v>4936</v>
      </c>
      <c r="C1703" t="s">
        <v>4937</v>
      </c>
      <c r="D1703" t="s">
        <v>3795</v>
      </c>
      <c r="E1703" t="s">
        <v>197</v>
      </c>
      <c r="F1703" t="s">
        <v>3812</v>
      </c>
      <c r="G1703" t="s">
        <v>820</v>
      </c>
      <c r="H1703" t="s">
        <v>4938</v>
      </c>
      <c r="I1703">
        <v>9</v>
      </c>
      <c r="J1703" t="s">
        <v>5716</v>
      </c>
      <c r="K1703">
        <v>1</v>
      </c>
      <c r="L1703" t="s">
        <v>501</v>
      </c>
      <c r="M1703" t="s">
        <v>547</v>
      </c>
      <c r="N1703" t="s">
        <v>1683</v>
      </c>
      <c r="O1703" t="s">
        <v>541</v>
      </c>
      <c r="P1703" t="s">
        <v>8</v>
      </c>
      <c r="Q1703" t="s">
        <v>4570</v>
      </c>
      <c r="R1703" t="s">
        <v>4940</v>
      </c>
      <c r="S1703" t="s">
        <v>195</v>
      </c>
      <c r="T1703" t="s">
        <v>4570</v>
      </c>
      <c r="U1703" t="s">
        <v>4570</v>
      </c>
      <c r="V1703" t="s">
        <v>5001</v>
      </c>
      <c r="W1703" t="s">
        <v>4951</v>
      </c>
      <c r="X1703" t="s">
        <v>6912</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4943</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6134</v>
      </c>
      <c r="BG1703" t="s">
        <v>6882</v>
      </c>
      <c r="BH1703" t="s">
        <v>4947</v>
      </c>
      <c r="BI1703" t="s">
        <v>195</v>
      </c>
      <c r="BJ1703" t="s">
        <v>195</v>
      </c>
      <c r="BK1703" t="s">
        <v>4639</v>
      </c>
      <c r="BL1703" t="s">
        <v>6718</v>
      </c>
      <c r="BM1703" t="s">
        <v>6137</v>
      </c>
      <c r="BN1703" t="s">
        <v>76</v>
      </c>
      <c r="BO1703" t="s">
        <v>4950</v>
      </c>
      <c r="BP1703" s="440" t="str">
        <f t="shared" si="26"/>
        <v>WA.2378.EBA.994.001.AA.511125</v>
      </c>
    </row>
    <row r="1704" spans="1:68">
      <c r="A1704" t="s">
        <v>4935</v>
      </c>
      <c r="B1704" t="s">
        <v>4936</v>
      </c>
      <c r="C1704" t="s">
        <v>4937</v>
      </c>
      <c r="D1704" t="s">
        <v>3795</v>
      </c>
      <c r="E1704" t="s">
        <v>197</v>
      </c>
      <c r="F1704" t="s">
        <v>3812</v>
      </c>
      <c r="G1704" t="s">
        <v>820</v>
      </c>
      <c r="H1704" t="s">
        <v>4938</v>
      </c>
      <c r="I1704">
        <v>9</v>
      </c>
      <c r="J1704" t="s">
        <v>5716</v>
      </c>
      <c r="K1704">
        <v>1</v>
      </c>
      <c r="L1704" t="s">
        <v>501</v>
      </c>
      <c r="M1704" t="s">
        <v>1750</v>
      </c>
      <c r="N1704" t="s">
        <v>1751</v>
      </c>
      <c r="O1704" t="s">
        <v>541</v>
      </c>
      <c r="P1704" t="s">
        <v>8</v>
      </c>
      <c r="Q1704" t="s">
        <v>4570</v>
      </c>
      <c r="R1704" t="s">
        <v>4940</v>
      </c>
      <c r="S1704" t="s">
        <v>195</v>
      </c>
      <c r="T1704" t="s">
        <v>4570</v>
      </c>
      <c r="U1704" t="s">
        <v>4570</v>
      </c>
      <c r="V1704" t="s">
        <v>4496</v>
      </c>
      <c r="W1704" t="s">
        <v>4570</v>
      </c>
      <c r="X1704" t="s">
        <v>6913</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4943</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6134</v>
      </c>
      <c r="BG1704" t="s">
        <v>6886</v>
      </c>
      <c r="BH1704" t="s">
        <v>4947</v>
      </c>
      <c r="BI1704" t="s">
        <v>195</v>
      </c>
      <c r="BJ1704" t="s">
        <v>195</v>
      </c>
      <c r="BK1704" t="s">
        <v>4639</v>
      </c>
      <c r="BL1704" t="s">
        <v>6914</v>
      </c>
      <c r="BM1704" t="s">
        <v>6137</v>
      </c>
      <c r="BN1704" t="s">
        <v>76</v>
      </c>
      <c r="BO1704" t="s">
        <v>4950</v>
      </c>
      <c r="BP1704" s="440" t="str">
        <f t="shared" si="26"/>
        <v>WA.2378.EBA.994.001.DA.511125</v>
      </c>
    </row>
    <row r="1705" spans="1:68">
      <c r="A1705" t="s">
        <v>5010</v>
      </c>
      <c r="B1705" t="s">
        <v>4936</v>
      </c>
      <c r="C1705" t="s">
        <v>4937</v>
      </c>
      <c r="D1705" t="s">
        <v>3795</v>
      </c>
      <c r="E1705" t="s">
        <v>197</v>
      </c>
      <c r="F1705" t="s">
        <v>3812</v>
      </c>
      <c r="G1705" t="s">
        <v>820</v>
      </c>
      <c r="H1705" t="s">
        <v>4938</v>
      </c>
      <c r="I1705">
        <v>9</v>
      </c>
      <c r="J1705" t="s">
        <v>5716</v>
      </c>
      <c r="K1705">
        <v>1</v>
      </c>
      <c r="L1705" t="s">
        <v>501</v>
      </c>
      <c r="M1705" t="s">
        <v>547</v>
      </c>
      <c r="N1705" t="s">
        <v>1683</v>
      </c>
      <c r="O1705" t="s">
        <v>541</v>
      </c>
      <c r="P1705" t="s">
        <v>8</v>
      </c>
      <c r="Q1705" t="s">
        <v>4570</v>
      </c>
      <c r="R1705" t="s">
        <v>4940</v>
      </c>
      <c r="S1705" t="s">
        <v>195</v>
      </c>
      <c r="T1705" t="s">
        <v>4570</v>
      </c>
      <c r="U1705" t="s">
        <v>4570</v>
      </c>
      <c r="V1705" t="s">
        <v>4496</v>
      </c>
      <c r="W1705" t="s">
        <v>4570</v>
      </c>
      <c r="X1705" t="s">
        <v>6910</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5011</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6134</v>
      </c>
      <c r="BG1705" t="s">
        <v>6882</v>
      </c>
      <c r="BH1705" t="s">
        <v>4947</v>
      </c>
      <c r="BI1705" t="s">
        <v>195</v>
      </c>
      <c r="BJ1705" t="s">
        <v>195</v>
      </c>
      <c r="BK1705" t="s">
        <v>4639</v>
      </c>
      <c r="BL1705" t="s">
        <v>6714</v>
      </c>
      <c r="BM1705" t="s">
        <v>6137</v>
      </c>
      <c r="BN1705" t="s">
        <v>76</v>
      </c>
      <c r="BO1705" t="s">
        <v>4950</v>
      </c>
      <c r="BP1705" s="440" t="str">
        <f t="shared" si="26"/>
        <v>WA.2378.EBA.994.001.AA.511125</v>
      </c>
    </row>
    <row r="1706" spans="1:68">
      <c r="A1706" t="s">
        <v>5010</v>
      </c>
      <c r="B1706" t="s">
        <v>4936</v>
      </c>
      <c r="C1706" t="s">
        <v>4937</v>
      </c>
      <c r="D1706" t="s">
        <v>3795</v>
      </c>
      <c r="E1706" t="s">
        <v>197</v>
      </c>
      <c r="F1706" t="s">
        <v>3812</v>
      </c>
      <c r="G1706" t="s">
        <v>820</v>
      </c>
      <c r="H1706" t="s">
        <v>4938</v>
      </c>
      <c r="I1706">
        <v>9</v>
      </c>
      <c r="J1706" t="s">
        <v>5716</v>
      </c>
      <c r="K1706">
        <v>1</v>
      </c>
      <c r="L1706" t="s">
        <v>501</v>
      </c>
      <c r="M1706" t="s">
        <v>547</v>
      </c>
      <c r="N1706" t="s">
        <v>1683</v>
      </c>
      <c r="O1706" t="s">
        <v>541</v>
      </c>
      <c r="P1706" t="s">
        <v>8</v>
      </c>
      <c r="Q1706" t="s">
        <v>4570</v>
      </c>
      <c r="R1706" t="s">
        <v>4940</v>
      </c>
      <c r="S1706" t="s">
        <v>195</v>
      </c>
      <c r="T1706" t="s">
        <v>4570</v>
      </c>
      <c r="U1706" t="s">
        <v>4570</v>
      </c>
      <c r="V1706" t="s">
        <v>4951</v>
      </c>
      <c r="W1706" t="s">
        <v>4496</v>
      </c>
      <c r="X1706" t="s">
        <v>6911</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5011</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6134</v>
      </c>
      <c r="BG1706" t="s">
        <v>6882</v>
      </c>
      <c r="BH1706" t="s">
        <v>4947</v>
      </c>
      <c r="BI1706" t="s">
        <v>195</v>
      </c>
      <c r="BJ1706" t="s">
        <v>195</v>
      </c>
      <c r="BK1706" t="s">
        <v>4639</v>
      </c>
      <c r="BL1706" t="s">
        <v>6716</v>
      </c>
      <c r="BM1706" t="s">
        <v>6137</v>
      </c>
      <c r="BN1706" t="s">
        <v>76</v>
      </c>
      <c r="BO1706" t="s">
        <v>4950</v>
      </c>
      <c r="BP1706" s="440" t="str">
        <f t="shared" si="26"/>
        <v>WA.2378.EBA.994.001.AA.511125</v>
      </c>
    </row>
    <row r="1707" spans="1:68">
      <c r="A1707" t="s">
        <v>5010</v>
      </c>
      <c r="B1707" t="s">
        <v>4936</v>
      </c>
      <c r="C1707" t="s">
        <v>4937</v>
      </c>
      <c r="D1707" t="s">
        <v>3795</v>
      </c>
      <c r="E1707" t="s">
        <v>197</v>
      </c>
      <c r="F1707" t="s">
        <v>3812</v>
      </c>
      <c r="G1707" t="s">
        <v>820</v>
      </c>
      <c r="H1707" t="s">
        <v>4938</v>
      </c>
      <c r="I1707">
        <v>9</v>
      </c>
      <c r="J1707" t="s">
        <v>5716</v>
      </c>
      <c r="K1707">
        <v>1</v>
      </c>
      <c r="L1707" t="s">
        <v>501</v>
      </c>
      <c r="M1707" t="s">
        <v>547</v>
      </c>
      <c r="N1707" t="s">
        <v>1683</v>
      </c>
      <c r="O1707" t="s">
        <v>541</v>
      </c>
      <c r="P1707" t="s">
        <v>8</v>
      </c>
      <c r="Q1707" t="s">
        <v>4570</v>
      </c>
      <c r="R1707" t="s">
        <v>4940</v>
      </c>
      <c r="S1707" t="s">
        <v>195</v>
      </c>
      <c r="T1707" t="s">
        <v>4570</v>
      </c>
      <c r="U1707" t="s">
        <v>4570</v>
      </c>
      <c r="V1707" t="s">
        <v>5001</v>
      </c>
      <c r="W1707" t="s">
        <v>4951</v>
      </c>
      <c r="X1707" t="s">
        <v>6912</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5011</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6134</v>
      </c>
      <c r="BG1707" t="s">
        <v>6882</v>
      </c>
      <c r="BH1707" t="s">
        <v>4947</v>
      </c>
      <c r="BI1707" t="s">
        <v>195</v>
      </c>
      <c r="BJ1707" t="s">
        <v>195</v>
      </c>
      <c r="BK1707" t="s">
        <v>4639</v>
      </c>
      <c r="BL1707" t="s">
        <v>6718</v>
      </c>
      <c r="BM1707" t="s">
        <v>6137</v>
      </c>
      <c r="BN1707" t="s">
        <v>76</v>
      </c>
      <c r="BO1707" t="s">
        <v>4950</v>
      </c>
      <c r="BP1707" s="440" t="str">
        <f t="shared" si="26"/>
        <v>WA.2378.EBA.994.001.AA.511125</v>
      </c>
    </row>
    <row r="1708" spans="1:68">
      <c r="A1708" t="s">
        <v>5010</v>
      </c>
      <c r="B1708" t="s">
        <v>4936</v>
      </c>
      <c r="C1708" t="s">
        <v>4937</v>
      </c>
      <c r="D1708" t="s">
        <v>3795</v>
      </c>
      <c r="E1708" t="s">
        <v>197</v>
      </c>
      <c r="F1708" t="s">
        <v>3812</v>
      </c>
      <c r="G1708" t="s">
        <v>820</v>
      </c>
      <c r="H1708" t="s">
        <v>4938</v>
      </c>
      <c r="I1708">
        <v>9</v>
      </c>
      <c r="J1708" t="s">
        <v>5716</v>
      </c>
      <c r="K1708">
        <v>1</v>
      </c>
      <c r="L1708" t="s">
        <v>501</v>
      </c>
      <c r="M1708" t="s">
        <v>1750</v>
      </c>
      <c r="N1708" t="s">
        <v>1751</v>
      </c>
      <c r="O1708" t="s">
        <v>541</v>
      </c>
      <c r="P1708" t="s">
        <v>8</v>
      </c>
      <c r="Q1708" t="s">
        <v>4570</v>
      </c>
      <c r="R1708" t="s">
        <v>4940</v>
      </c>
      <c r="S1708" t="s">
        <v>195</v>
      </c>
      <c r="T1708" t="s">
        <v>4570</v>
      </c>
      <c r="U1708" t="s">
        <v>4570</v>
      </c>
      <c r="V1708" t="s">
        <v>4496</v>
      </c>
      <c r="W1708" t="s">
        <v>4570</v>
      </c>
      <c r="X1708" t="s">
        <v>6913</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5011</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6134</v>
      </c>
      <c r="BG1708" t="s">
        <v>6886</v>
      </c>
      <c r="BH1708" t="s">
        <v>4947</v>
      </c>
      <c r="BI1708" t="s">
        <v>195</v>
      </c>
      <c r="BJ1708" t="s">
        <v>195</v>
      </c>
      <c r="BK1708" t="s">
        <v>4639</v>
      </c>
      <c r="BL1708" t="s">
        <v>6914</v>
      </c>
      <c r="BM1708" t="s">
        <v>6137</v>
      </c>
      <c r="BN1708" t="s">
        <v>76</v>
      </c>
      <c r="BO1708" t="s">
        <v>4950</v>
      </c>
      <c r="BP1708" s="440" t="str">
        <f t="shared" si="26"/>
        <v>WA.2378.EBA.994.001.DA.511125</v>
      </c>
    </row>
    <row r="1709" spans="1:68">
      <c r="A1709" t="s">
        <v>4935</v>
      </c>
      <c r="B1709" t="s">
        <v>4936</v>
      </c>
      <c r="C1709" t="s">
        <v>4937</v>
      </c>
      <c r="D1709" t="s">
        <v>3795</v>
      </c>
      <c r="E1709" t="s">
        <v>197</v>
      </c>
      <c r="F1709" t="s">
        <v>3812</v>
      </c>
      <c r="G1709" t="s">
        <v>820</v>
      </c>
      <c r="H1709" t="s">
        <v>4938</v>
      </c>
      <c r="I1709">
        <v>9</v>
      </c>
      <c r="J1709" t="s">
        <v>5716</v>
      </c>
      <c r="K1709">
        <v>1</v>
      </c>
      <c r="L1709" t="s">
        <v>501</v>
      </c>
      <c r="M1709" t="s">
        <v>547</v>
      </c>
      <c r="N1709" t="s">
        <v>1683</v>
      </c>
      <c r="O1709" t="s">
        <v>542</v>
      </c>
      <c r="P1709" t="s">
        <v>8</v>
      </c>
      <c r="Q1709" t="s">
        <v>4570</v>
      </c>
      <c r="R1709" t="s">
        <v>4940</v>
      </c>
      <c r="S1709" t="s">
        <v>195</v>
      </c>
      <c r="T1709" t="s">
        <v>4570</v>
      </c>
      <c r="U1709" t="s">
        <v>4570</v>
      </c>
      <c r="V1709" t="s">
        <v>4496</v>
      </c>
      <c r="W1709" t="s">
        <v>4570</v>
      </c>
      <c r="X1709" t="s">
        <v>6915</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4943</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6134</v>
      </c>
      <c r="BG1709" t="s">
        <v>6882</v>
      </c>
      <c r="BH1709" t="s">
        <v>4947</v>
      </c>
      <c r="BI1709" t="s">
        <v>195</v>
      </c>
      <c r="BJ1709" t="s">
        <v>195</v>
      </c>
      <c r="BK1709" t="s">
        <v>4640</v>
      </c>
      <c r="BL1709" t="s">
        <v>6720</v>
      </c>
      <c r="BM1709" t="s">
        <v>6137</v>
      </c>
      <c r="BN1709" t="s">
        <v>76</v>
      </c>
      <c r="BO1709" t="s">
        <v>4950</v>
      </c>
      <c r="BP1709" s="440" t="str">
        <f t="shared" si="26"/>
        <v>WA.2378.EBA.994.001.AA.511126</v>
      </c>
    </row>
    <row r="1710" spans="1:68">
      <c r="A1710" t="s">
        <v>4935</v>
      </c>
      <c r="B1710" t="s">
        <v>4936</v>
      </c>
      <c r="C1710" t="s">
        <v>4937</v>
      </c>
      <c r="D1710" t="s">
        <v>3795</v>
      </c>
      <c r="E1710" t="s">
        <v>197</v>
      </c>
      <c r="F1710" t="s">
        <v>3812</v>
      </c>
      <c r="G1710" t="s">
        <v>820</v>
      </c>
      <c r="H1710" t="s">
        <v>4938</v>
      </c>
      <c r="I1710">
        <v>9</v>
      </c>
      <c r="J1710" t="s">
        <v>5716</v>
      </c>
      <c r="K1710">
        <v>1</v>
      </c>
      <c r="L1710" t="s">
        <v>501</v>
      </c>
      <c r="M1710" t="s">
        <v>1750</v>
      </c>
      <c r="N1710" t="s">
        <v>1751</v>
      </c>
      <c r="O1710" t="s">
        <v>542</v>
      </c>
      <c r="P1710" t="s">
        <v>8</v>
      </c>
      <c r="Q1710" t="s">
        <v>4570</v>
      </c>
      <c r="R1710" t="s">
        <v>4940</v>
      </c>
      <c r="S1710" t="s">
        <v>195</v>
      </c>
      <c r="T1710" t="s">
        <v>4570</v>
      </c>
      <c r="U1710" t="s">
        <v>4570</v>
      </c>
      <c r="V1710" t="s">
        <v>4496</v>
      </c>
      <c r="W1710" t="s">
        <v>4570</v>
      </c>
      <c r="X1710" t="s">
        <v>6916</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4943</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6134</v>
      </c>
      <c r="BG1710" t="s">
        <v>6886</v>
      </c>
      <c r="BH1710" t="s">
        <v>4947</v>
      </c>
      <c r="BI1710" t="s">
        <v>195</v>
      </c>
      <c r="BJ1710" t="s">
        <v>195</v>
      </c>
      <c r="BK1710" t="s">
        <v>4640</v>
      </c>
      <c r="BL1710" t="s">
        <v>6720</v>
      </c>
      <c r="BM1710" t="s">
        <v>6137</v>
      </c>
      <c r="BN1710" t="s">
        <v>76</v>
      </c>
      <c r="BO1710" t="s">
        <v>4950</v>
      </c>
      <c r="BP1710" s="440" t="str">
        <f t="shared" si="26"/>
        <v>WA.2378.EBA.994.001.DA.511126</v>
      </c>
    </row>
    <row r="1711" spans="1:68">
      <c r="A1711" t="s">
        <v>5010</v>
      </c>
      <c r="B1711" t="s">
        <v>4936</v>
      </c>
      <c r="C1711" t="s">
        <v>4937</v>
      </c>
      <c r="D1711" t="s">
        <v>3795</v>
      </c>
      <c r="E1711" t="s">
        <v>197</v>
      </c>
      <c r="F1711" t="s">
        <v>3812</v>
      </c>
      <c r="G1711" t="s">
        <v>820</v>
      </c>
      <c r="H1711" t="s">
        <v>4938</v>
      </c>
      <c r="I1711">
        <v>9</v>
      </c>
      <c r="J1711" t="s">
        <v>5716</v>
      </c>
      <c r="K1711">
        <v>1</v>
      </c>
      <c r="L1711" t="s">
        <v>501</v>
      </c>
      <c r="M1711" t="s">
        <v>547</v>
      </c>
      <c r="N1711" t="s">
        <v>1683</v>
      </c>
      <c r="O1711" t="s">
        <v>542</v>
      </c>
      <c r="P1711" t="s">
        <v>8</v>
      </c>
      <c r="Q1711" t="s">
        <v>4570</v>
      </c>
      <c r="R1711" t="s">
        <v>4940</v>
      </c>
      <c r="S1711" t="s">
        <v>195</v>
      </c>
      <c r="T1711" t="s">
        <v>4570</v>
      </c>
      <c r="U1711" t="s">
        <v>4570</v>
      </c>
      <c r="V1711" t="s">
        <v>4496</v>
      </c>
      <c r="W1711" t="s">
        <v>4570</v>
      </c>
      <c r="X1711" t="s">
        <v>6915</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5011</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6134</v>
      </c>
      <c r="BG1711" t="s">
        <v>6882</v>
      </c>
      <c r="BH1711" t="s">
        <v>4947</v>
      </c>
      <c r="BI1711" t="s">
        <v>195</v>
      </c>
      <c r="BJ1711" t="s">
        <v>195</v>
      </c>
      <c r="BK1711" t="s">
        <v>4640</v>
      </c>
      <c r="BL1711" t="s">
        <v>6720</v>
      </c>
      <c r="BM1711" t="s">
        <v>6137</v>
      </c>
      <c r="BN1711" t="s">
        <v>76</v>
      </c>
      <c r="BO1711" t="s">
        <v>4950</v>
      </c>
      <c r="BP1711" s="440" t="str">
        <f t="shared" si="26"/>
        <v>WA.2378.EBA.994.001.AA.511126</v>
      </c>
    </row>
    <row r="1712" spans="1:68">
      <c r="A1712" t="s">
        <v>5010</v>
      </c>
      <c r="B1712" t="s">
        <v>4936</v>
      </c>
      <c r="C1712" t="s">
        <v>4937</v>
      </c>
      <c r="D1712" t="s">
        <v>3795</v>
      </c>
      <c r="E1712" t="s">
        <v>197</v>
      </c>
      <c r="F1712" t="s">
        <v>3812</v>
      </c>
      <c r="G1712" t="s">
        <v>820</v>
      </c>
      <c r="H1712" t="s">
        <v>4938</v>
      </c>
      <c r="I1712">
        <v>9</v>
      </c>
      <c r="J1712" t="s">
        <v>5716</v>
      </c>
      <c r="K1712">
        <v>1</v>
      </c>
      <c r="L1712" t="s">
        <v>501</v>
      </c>
      <c r="M1712" t="s">
        <v>1750</v>
      </c>
      <c r="N1712" t="s">
        <v>1751</v>
      </c>
      <c r="O1712" t="s">
        <v>542</v>
      </c>
      <c r="P1712" t="s">
        <v>8</v>
      </c>
      <c r="Q1712" t="s">
        <v>4570</v>
      </c>
      <c r="R1712" t="s">
        <v>4940</v>
      </c>
      <c r="S1712" t="s">
        <v>195</v>
      </c>
      <c r="T1712" t="s">
        <v>4570</v>
      </c>
      <c r="U1712" t="s">
        <v>4570</v>
      </c>
      <c r="V1712" t="s">
        <v>4496</v>
      </c>
      <c r="W1712" t="s">
        <v>4570</v>
      </c>
      <c r="X1712" t="s">
        <v>6916</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5011</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6134</v>
      </c>
      <c r="BG1712" t="s">
        <v>6886</v>
      </c>
      <c r="BH1712" t="s">
        <v>4947</v>
      </c>
      <c r="BI1712" t="s">
        <v>195</v>
      </c>
      <c r="BJ1712" t="s">
        <v>195</v>
      </c>
      <c r="BK1712" t="s">
        <v>4640</v>
      </c>
      <c r="BL1712" t="s">
        <v>6720</v>
      </c>
      <c r="BM1712" t="s">
        <v>6137</v>
      </c>
      <c r="BN1712" t="s">
        <v>76</v>
      </c>
      <c r="BO1712" t="s">
        <v>4950</v>
      </c>
      <c r="BP1712" s="440" t="str">
        <f t="shared" si="26"/>
        <v>WA.2378.EBA.994.001.DA.511126</v>
      </c>
    </row>
    <row r="1713" spans="1:68">
      <c r="A1713" t="s">
        <v>4935</v>
      </c>
      <c r="B1713" t="s">
        <v>4936</v>
      </c>
      <c r="C1713" t="s">
        <v>4937</v>
      </c>
      <c r="D1713" t="s">
        <v>3795</v>
      </c>
      <c r="E1713" t="s">
        <v>197</v>
      </c>
      <c r="F1713" t="s">
        <v>3812</v>
      </c>
      <c r="G1713" t="s">
        <v>820</v>
      </c>
      <c r="H1713" t="s">
        <v>4938</v>
      </c>
      <c r="I1713">
        <v>9</v>
      </c>
      <c r="J1713" t="s">
        <v>5716</v>
      </c>
      <c r="K1713">
        <v>1</v>
      </c>
      <c r="L1713" t="s">
        <v>501</v>
      </c>
      <c r="M1713" t="s">
        <v>547</v>
      </c>
      <c r="N1713" t="s">
        <v>1683</v>
      </c>
      <c r="O1713" t="s">
        <v>543</v>
      </c>
      <c r="P1713" t="s">
        <v>8</v>
      </c>
      <c r="Q1713" t="s">
        <v>4570</v>
      </c>
      <c r="R1713" t="s">
        <v>4940</v>
      </c>
      <c r="S1713" t="s">
        <v>195</v>
      </c>
      <c r="T1713" t="s">
        <v>4570</v>
      </c>
      <c r="U1713" t="s">
        <v>4570</v>
      </c>
      <c r="V1713" t="s">
        <v>4496</v>
      </c>
      <c r="W1713" t="s">
        <v>4570</v>
      </c>
      <c r="X1713" t="s">
        <v>6917</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4943</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6134</v>
      </c>
      <c r="BG1713" t="s">
        <v>6882</v>
      </c>
      <c r="BH1713" t="s">
        <v>4947</v>
      </c>
      <c r="BI1713" t="s">
        <v>195</v>
      </c>
      <c r="BJ1713" t="s">
        <v>195</v>
      </c>
      <c r="BK1713" t="s">
        <v>4641</v>
      </c>
      <c r="BL1713" t="s">
        <v>6722</v>
      </c>
      <c r="BM1713" t="s">
        <v>6137</v>
      </c>
      <c r="BN1713" t="s">
        <v>76</v>
      </c>
      <c r="BO1713" t="s">
        <v>4950</v>
      </c>
      <c r="BP1713" s="440" t="str">
        <f t="shared" si="26"/>
        <v>WA.2378.EBA.994.001.AA.511129</v>
      </c>
    </row>
    <row r="1714" spans="1:68">
      <c r="A1714" t="s">
        <v>4935</v>
      </c>
      <c r="B1714" t="s">
        <v>4936</v>
      </c>
      <c r="C1714" t="s">
        <v>4937</v>
      </c>
      <c r="D1714" t="s">
        <v>3795</v>
      </c>
      <c r="E1714" t="s">
        <v>197</v>
      </c>
      <c r="F1714" t="s">
        <v>3812</v>
      </c>
      <c r="G1714" t="s">
        <v>820</v>
      </c>
      <c r="H1714" t="s">
        <v>4938</v>
      </c>
      <c r="I1714">
        <v>9</v>
      </c>
      <c r="J1714" t="s">
        <v>5716</v>
      </c>
      <c r="K1714">
        <v>1</v>
      </c>
      <c r="L1714" t="s">
        <v>501</v>
      </c>
      <c r="M1714" t="s">
        <v>1750</v>
      </c>
      <c r="N1714" t="s">
        <v>1751</v>
      </c>
      <c r="O1714" t="s">
        <v>543</v>
      </c>
      <c r="P1714" t="s">
        <v>8</v>
      </c>
      <c r="Q1714" t="s">
        <v>4570</v>
      </c>
      <c r="R1714" t="s">
        <v>4940</v>
      </c>
      <c r="S1714" t="s">
        <v>195</v>
      </c>
      <c r="T1714" t="s">
        <v>4570</v>
      </c>
      <c r="U1714" t="s">
        <v>4570</v>
      </c>
      <c r="V1714" t="s">
        <v>4496</v>
      </c>
      <c r="W1714" t="s">
        <v>4570</v>
      </c>
      <c r="X1714" t="s">
        <v>6918</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4943</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6134</v>
      </c>
      <c r="BG1714" t="s">
        <v>6886</v>
      </c>
      <c r="BH1714" t="s">
        <v>4947</v>
      </c>
      <c r="BI1714" t="s">
        <v>195</v>
      </c>
      <c r="BJ1714" t="s">
        <v>195</v>
      </c>
      <c r="BK1714" t="s">
        <v>4641</v>
      </c>
      <c r="BL1714" t="s">
        <v>6722</v>
      </c>
      <c r="BM1714" t="s">
        <v>6137</v>
      </c>
      <c r="BN1714" t="s">
        <v>76</v>
      </c>
      <c r="BO1714" t="s">
        <v>4950</v>
      </c>
      <c r="BP1714" s="440" t="str">
        <f t="shared" si="26"/>
        <v>WA.2378.EBA.994.001.DA.511129</v>
      </c>
    </row>
    <row r="1715" spans="1:68">
      <c r="A1715" t="s">
        <v>5010</v>
      </c>
      <c r="B1715" t="s">
        <v>4936</v>
      </c>
      <c r="C1715" t="s">
        <v>4937</v>
      </c>
      <c r="D1715" t="s">
        <v>3795</v>
      </c>
      <c r="E1715" t="s">
        <v>197</v>
      </c>
      <c r="F1715" t="s">
        <v>3812</v>
      </c>
      <c r="G1715" t="s">
        <v>820</v>
      </c>
      <c r="H1715" t="s">
        <v>4938</v>
      </c>
      <c r="I1715">
        <v>9</v>
      </c>
      <c r="J1715" t="s">
        <v>5716</v>
      </c>
      <c r="K1715">
        <v>1</v>
      </c>
      <c r="L1715" t="s">
        <v>501</v>
      </c>
      <c r="M1715" t="s">
        <v>547</v>
      </c>
      <c r="N1715" t="s">
        <v>1683</v>
      </c>
      <c r="O1715" t="s">
        <v>543</v>
      </c>
      <c r="P1715" t="s">
        <v>8</v>
      </c>
      <c r="Q1715" t="s">
        <v>4570</v>
      </c>
      <c r="R1715" t="s">
        <v>4940</v>
      </c>
      <c r="S1715" t="s">
        <v>195</v>
      </c>
      <c r="T1715" t="s">
        <v>4570</v>
      </c>
      <c r="U1715" t="s">
        <v>4570</v>
      </c>
      <c r="V1715" t="s">
        <v>4496</v>
      </c>
      <c r="W1715" t="s">
        <v>4570</v>
      </c>
      <c r="X1715" t="s">
        <v>6917</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5011</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6134</v>
      </c>
      <c r="BG1715" t="s">
        <v>6882</v>
      </c>
      <c r="BH1715" t="s">
        <v>4947</v>
      </c>
      <c r="BI1715" t="s">
        <v>195</v>
      </c>
      <c r="BJ1715" t="s">
        <v>195</v>
      </c>
      <c r="BK1715" t="s">
        <v>4641</v>
      </c>
      <c r="BL1715" t="s">
        <v>6722</v>
      </c>
      <c r="BM1715" t="s">
        <v>6137</v>
      </c>
      <c r="BN1715" t="s">
        <v>76</v>
      </c>
      <c r="BO1715" t="s">
        <v>4950</v>
      </c>
      <c r="BP1715" s="440" t="str">
        <f t="shared" si="26"/>
        <v>WA.2378.EBA.994.001.AA.511129</v>
      </c>
    </row>
    <row r="1716" spans="1:68">
      <c r="A1716" t="s">
        <v>5010</v>
      </c>
      <c r="B1716" t="s">
        <v>4936</v>
      </c>
      <c r="C1716" t="s">
        <v>4937</v>
      </c>
      <c r="D1716" t="s">
        <v>3795</v>
      </c>
      <c r="E1716" t="s">
        <v>197</v>
      </c>
      <c r="F1716" t="s">
        <v>3812</v>
      </c>
      <c r="G1716" t="s">
        <v>820</v>
      </c>
      <c r="H1716" t="s">
        <v>4938</v>
      </c>
      <c r="I1716">
        <v>9</v>
      </c>
      <c r="J1716" t="s">
        <v>5716</v>
      </c>
      <c r="K1716">
        <v>1</v>
      </c>
      <c r="L1716" t="s">
        <v>501</v>
      </c>
      <c r="M1716" t="s">
        <v>1750</v>
      </c>
      <c r="N1716" t="s">
        <v>1751</v>
      </c>
      <c r="O1716" t="s">
        <v>543</v>
      </c>
      <c r="P1716" t="s">
        <v>8</v>
      </c>
      <c r="Q1716" t="s">
        <v>4570</v>
      </c>
      <c r="R1716" t="s">
        <v>4940</v>
      </c>
      <c r="S1716" t="s">
        <v>195</v>
      </c>
      <c r="T1716" t="s">
        <v>4570</v>
      </c>
      <c r="U1716" t="s">
        <v>4570</v>
      </c>
      <c r="V1716" t="s">
        <v>4496</v>
      </c>
      <c r="W1716" t="s">
        <v>4570</v>
      </c>
      <c r="X1716" t="s">
        <v>6918</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5011</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6134</v>
      </c>
      <c r="BG1716" t="s">
        <v>6886</v>
      </c>
      <c r="BH1716" t="s">
        <v>4947</v>
      </c>
      <c r="BI1716" t="s">
        <v>195</v>
      </c>
      <c r="BJ1716" t="s">
        <v>195</v>
      </c>
      <c r="BK1716" t="s">
        <v>4641</v>
      </c>
      <c r="BL1716" t="s">
        <v>6722</v>
      </c>
      <c r="BM1716" t="s">
        <v>6137</v>
      </c>
      <c r="BN1716" t="s">
        <v>76</v>
      </c>
      <c r="BO1716" t="s">
        <v>4950</v>
      </c>
      <c r="BP1716" s="440" t="str">
        <f t="shared" si="26"/>
        <v>WA.2378.EBA.994.001.DA.511129</v>
      </c>
    </row>
    <row r="1717" spans="1:68">
      <c r="A1717" t="s">
        <v>4935</v>
      </c>
      <c r="B1717" t="s">
        <v>4936</v>
      </c>
      <c r="C1717" t="s">
        <v>4937</v>
      </c>
      <c r="D1717" t="s">
        <v>3795</v>
      </c>
      <c r="E1717" t="s">
        <v>197</v>
      </c>
      <c r="F1717" t="s">
        <v>3812</v>
      </c>
      <c r="G1717" t="s">
        <v>820</v>
      </c>
      <c r="H1717" t="s">
        <v>4938</v>
      </c>
      <c r="I1717">
        <v>9</v>
      </c>
      <c r="J1717" t="s">
        <v>5716</v>
      </c>
      <c r="K1717">
        <v>1</v>
      </c>
      <c r="L1717" t="s">
        <v>501</v>
      </c>
      <c r="M1717" t="s">
        <v>547</v>
      </c>
      <c r="N1717" t="s">
        <v>1683</v>
      </c>
      <c r="O1717" t="s">
        <v>544</v>
      </c>
      <c r="P1717" t="s">
        <v>8</v>
      </c>
      <c r="Q1717" t="s">
        <v>4570</v>
      </c>
      <c r="R1717" t="s">
        <v>4940</v>
      </c>
      <c r="S1717" t="s">
        <v>195</v>
      </c>
      <c r="T1717" t="s">
        <v>4570</v>
      </c>
      <c r="U1717" t="s">
        <v>4570</v>
      </c>
      <c r="V1717" t="s">
        <v>4496</v>
      </c>
      <c r="W1717" t="s">
        <v>4570</v>
      </c>
      <c r="X1717" t="s">
        <v>6919</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4943</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6134</v>
      </c>
      <c r="BG1717" t="s">
        <v>6882</v>
      </c>
      <c r="BH1717" t="s">
        <v>4947</v>
      </c>
      <c r="BI1717" t="s">
        <v>195</v>
      </c>
      <c r="BJ1717" t="s">
        <v>195</v>
      </c>
      <c r="BK1717" t="s">
        <v>4642</v>
      </c>
      <c r="BL1717" t="s">
        <v>6724</v>
      </c>
      <c r="BM1717" t="s">
        <v>6137</v>
      </c>
      <c r="BN1717" t="s">
        <v>76</v>
      </c>
      <c r="BO1717" t="s">
        <v>4950</v>
      </c>
      <c r="BP1717" s="440" t="str">
        <f t="shared" si="26"/>
        <v>WA.2378.EBA.994.001.AA.511151</v>
      </c>
    </row>
    <row r="1718" spans="1:68">
      <c r="A1718" t="s">
        <v>4935</v>
      </c>
      <c r="B1718" t="s">
        <v>4936</v>
      </c>
      <c r="C1718" t="s">
        <v>4937</v>
      </c>
      <c r="D1718" t="s">
        <v>3795</v>
      </c>
      <c r="E1718" t="s">
        <v>197</v>
      </c>
      <c r="F1718" t="s">
        <v>3812</v>
      </c>
      <c r="G1718" t="s">
        <v>820</v>
      </c>
      <c r="H1718" t="s">
        <v>4938</v>
      </c>
      <c r="I1718">
        <v>9</v>
      </c>
      <c r="J1718" t="s">
        <v>5716</v>
      </c>
      <c r="K1718">
        <v>1</v>
      </c>
      <c r="L1718" t="s">
        <v>501</v>
      </c>
      <c r="M1718" t="s">
        <v>547</v>
      </c>
      <c r="N1718" t="s">
        <v>1683</v>
      </c>
      <c r="O1718" t="s">
        <v>544</v>
      </c>
      <c r="P1718" t="s">
        <v>8</v>
      </c>
      <c r="Q1718" t="s">
        <v>4570</v>
      </c>
      <c r="R1718" t="s">
        <v>4940</v>
      </c>
      <c r="S1718" t="s">
        <v>195</v>
      </c>
      <c r="T1718" t="s">
        <v>4570</v>
      </c>
      <c r="U1718" t="s">
        <v>4570</v>
      </c>
      <c r="V1718" t="s">
        <v>4951</v>
      </c>
      <c r="W1718" t="s">
        <v>4496</v>
      </c>
      <c r="X1718" t="s">
        <v>6920</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4943</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6134</v>
      </c>
      <c r="BG1718" t="s">
        <v>6882</v>
      </c>
      <c r="BH1718" t="s">
        <v>4947</v>
      </c>
      <c r="BI1718" t="s">
        <v>195</v>
      </c>
      <c r="BJ1718" t="s">
        <v>195</v>
      </c>
      <c r="BK1718" t="s">
        <v>4642</v>
      </c>
      <c r="BL1718" t="s">
        <v>6726</v>
      </c>
      <c r="BM1718" t="s">
        <v>6137</v>
      </c>
      <c r="BN1718" t="s">
        <v>76</v>
      </c>
      <c r="BO1718" t="s">
        <v>4950</v>
      </c>
      <c r="BP1718" s="440" t="str">
        <f t="shared" si="26"/>
        <v>WA.2378.EBA.994.001.AA.511151</v>
      </c>
    </row>
    <row r="1719" spans="1:68">
      <c r="A1719" t="s">
        <v>4935</v>
      </c>
      <c r="B1719" t="s">
        <v>4936</v>
      </c>
      <c r="C1719" t="s">
        <v>4937</v>
      </c>
      <c r="D1719" t="s">
        <v>3795</v>
      </c>
      <c r="E1719" t="s">
        <v>197</v>
      </c>
      <c r="F1719" t="s">
        <v>3812</v>
      </c>
      <c r="G1719" t="s">
        <v>820</v>
      </c>
      <c r="H1719" t="s">
        <v>4938</v>
      </c>
      <c r="I1719">
        <v>9</v>
      </c>
      <c r="J1719" t="s">
        <v>5716</v>
      </c>
      <c r="K1719">
        <v>1</v>
      </c>
      <c r="L1719" t="s">
        <v>501</v>
      </c>
      <c r="M1719" t="s">
        <v>547</v>
      </c>
      <c r="N1719" t="s">
        <v>1683</v>
      </c>
      <c r="O1719" t="s">
        <v>544</v>
      </c>
      <c r="P1719" t="s">
        <v>8</v>
      </c>
      <c r="Q1719" t="s">
        <v>4570</v>
      </c>
      <c r="R1719" t="s">
        <v>4940</v>
      </c>
      <c r="S1719" t="s">
        <v>195</v>
      </c>
      <c r="T1719" t="s">
        <v>4570</v>
      </c>
      <c r="U1719" t="s">
        <v>4570</v>
      </c>
      <c r="V1719" t="s">
        <v>5001</v>
      </c>
      <c r="W1719" t="s">
        <v>4951</v>
      </c>
      <c r="X1719" t="s">
        <v>6921</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4943</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6134</v>
      </c>
      <c r="BG1719" t="s">
        <v>6882</v>
      </c>
      <c r="BH1719" t="s">
        <v>4947</v>
      </c>
      <c r="BI1719" t="s">
        <v>195</v>
      </c>
      <c r="BJ1719" t="s">
        <v>195</v>
      </c>
      <c r="BK1719" t="s">
        <v>4642</v>
      </c>
      <c r="BL1719" t="s">
        <v>6728</v>
      </c>
      <c r="BM1719" t="s">
        <v>6137</v>
      </c>
      <c r="BN1719" t="s">
        <v>76</v>
      </c>
      <c r="BO1719" t="s">
        <v>4950</v>
      </c>
      <c r="BP1719" s="440" t="str">
        <f t="shared" si="26"/>
        <v>WA.2378.EBA.994.001.AA.511151</v>
      </c>
    </row>
    <row r="1720" spans="1:68">
      <c r="A1720" t="s">
        <v>4935</v>
      </c>
      <c r="B1720" t="s">
        <v>4936</v>
      </c>
      <c r="C1720" t="s">
        <v>4937</v>
      </c>
      <c r="D1720" t="s">
        <v>3795</v>
      </c>
      <c r="E1720" t="s">
        <v>197</v>
      </c>
      <c r="F1720" t="s">
        <v>3812</v>
      </c>
      <c r="G1720" t="s">
        <v>820</v>
      </c>
      <c r="H1720" t="s">
        <v>4938</v>
      </c>
      <c r="I1720">
        <v>9</v>
      </c>
      <c r="J1720" t="s">
        <v>5716</v>
      </c>
      <c r="K1720">
        <v>1</v>
      </c>
      <c r="L1720" t="s">
        <v>501</v>
      </c>
      <c r="M1720" t="s">
        <v>1750</v>
      </c>
      <c r="N1720" t="s">
        <v>1751</v>
      </c>
      <c r="O1720" t="s">
        <v>544</v>
      </c>
      <c r="P1720" t="s">
        <v>8</v>
      </c>
      <c r="Q1720" t="s">
        <v>4570</v>
      </c>
      <c r="R1720" t="s">
        <v>4940</v>
      </c>
      <c r="S1720" t="s">
        <v>195</v>
      </c>
      <c r="T1720" t="s">
        <v>4570</v>
      </c>
      <c r="U1720" t="s">
        <v>4570</v>
      </c>
      <c r="V1720" t="s">
        <v>4496</v>
      </c>
      <c r="W1720" t="s">
        <v>4570</v>
      </c>
      <c r="X1720" t="s">
        <v>6922</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4943</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6134</v>
      </c>
      <c r="BG1720" t="s">
        <v>6886</v>
      </c>
      <c r="BH1720" t="s">
        <v>4947</v>
      </c>
      <c r="BI1720" t="s">
        <v>195</v>
      </c>
      <c r="BJ1720" t="s">
        <v>195</v>
      </c>
      <c r="BK1720" t="s">
        <v>4642</v>
      </c>
      <c r="BL1720" t="s">
        <v>6923</v>
      </c>
      <c r="BM1720" t="s">
        <v>6137</v>
      </c>
      <c r="BN1720" t="s">
        <v>76</v>
      </c>
      <c r="BO1720" t="s">
        <v>4950</v>
      </c>
      <c r="BP1720" s="440" t="str">
        <f t="shared" si="26"/>
        <v>WA.2378.EBA.994.001.DA.511151</v>
      </c>
    </row>
    <row r="1721" spans="1:68">
      <c r="A1721" t="s">
        <v>5010</v>
      </c>
      <c r="B1721" t="s">
        <v>4936</v>
      </c>
      <c r="C1721" t="s">
        <v>4937</v>
      </c>
      <c r="D1721" t="s">
        <v>3795</v>
      </c>
      <c r="E1721" t="s">
        <v>197</v>
      </c>
      <c r="F1721" t="s">
        <v>3812</v>
      </c>
      <c r="G1721" t="s">
        <v>820</v>
      </c>
      <c r="H1721" t="s">
        <v>4938</v>
      </c>
      <c r="I1721">
        <v>9</v>
      </c>
      <c r="J1721" t="s">
        <v>5716</v>
      </c>
      <c r="K1721">
        <v>1</v>
      </c>
      <c r="L1721" t="s">
        <v>501</v>
      </c>
      <c r="M1721" t="s">
        <v>547</v>
      </c>
      <c r="N1721" t="s">
        <v>1683</v>
      </c>
      <c r="O1721" t="s">
        <v>544</v>
      </c>
      <c r="P1721" t="s">
        <v>8</v>
      </c>
      <c r="Q1721" t="s">
        <v>4570</v>
      </c>
      <c r="R1721" t="s">
        <v>4940</v>
      </c>
      <c r="S1721" t="s">
        <v>195</v>
      </c>
      <c r="T1721" t="s">
        <v>4570</v>
      </c>
      <c r="U1721" t="s">
        <v>4570</v>
      </c>
      <c r="V1721" t="s">
        <v>4496</v>
      </c>
      <c r="W1721" t="s">
        <v>4570</v>
      </c>
      <c r="X1721" t="s">
        <v>6919</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5011</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6134</v>
      </c>
      <c r="BG1721" t="s">
        <v>6882</v>
      </c>
      <c r="BH1721" t="s">
        <v>4947</v>
      </c>
      <c r="BI1721" t="s">
        <v>195</v>
      </c>
      <c r="BJ1721" t="s">
        <v>195</v>
      </c>
      <c r="BK1721" t="s">
        <v>4642</v>
      </c>
      <c r="BL1721" t="s">
        <v>6724</v>
      </c>
      <c r="BM1721" t="s">
        <v>6137</v>
      </c>
      <c r="BN1721" t="s">
        <v>76</v>
      </c>
      <c r="BO1721" t="s">
        <v>4950</v>
      </c>
      <c r="BP1721" s="440" t="str">
        <f t="shared" si="26"/>
        <v>WA.2378.EBA.994.001.AA.511151</v>
      </c>
    </row>
    <row r="1722" spans="1:68">
      <c r="A1722" t="s">
        <v>5010</v>
      </c>
      <c r="B1722" t="s">
        <v>4936</v>
      </c>
      <c r="C1722" t="s">
        <v>4937</v>
      </c>
      <c r="D1722" t="s">
        <v>3795</v>
      </c>
      <c r="E1722" t="s">
        <v>197</v>
      </c>
      <c r="F1722" t="s">
        <v>3812</v>
      </c>
      <c r="G1722" t="s">
        <v>820</v>
      </c>
      <c r="H1722" t="s">
        <v>4938</v>
      </c>
      <c r="I1722">
        <v>9</v>
      </c>
      <c r="J1722" t="s">
        <v>5716</v>
      </c>
      <c r="K1722">
        <v>1</v>
      </c>
      <c r="L1722" t="s">
        <v>501</v>
      </c>
      <c r="M1722" t="s">
        <v>547</v>
      </c>
      <c r="N1722" t="s">
        <v>1683</v>
      </c>
      <c r="O1722" t="s">
        <v>544</v>
      </c>
      <c r="P1722" t="s">
        <v>8</v>
      </c>
      <c r="Q1722" t="s">
        <v>4570</v>
      </c>
      <c r="R1722" t="s">
        <v>4940</v>
      </c>
      <c r="S1722" t="s">
        <v>195</v>
      </c>
      <c r="T1722" t="s">
        <v>4570</v>
      </c>
      <c r="U1722" t="s">
        <v>4570</v>
      </c>
      <c r="V1722" t="s">
        <v>4951</v>
      </c>
      <c r="W1722" t="s">
        <v>4496</v>
      </c>
      <c r="X1722" t="s">
        <v>6920</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5011</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6134</v>
      </c>
      <c r="BG1722" t="s">
        <v>6882</v>
      </c>
      <c r="BH1722" t="s">
        <v>4947</v>
      </c>
      <c r="BI1722" t="s">
        <v>195</v>
      </c>
      <c r="BJ1722" t="s">
        <v>195</v>
      </c>
      <c r="BK1722" t="s">
        <v>4642</v>
      </c>
      <c r="BL1722" t="s">
        <v>6726</v>
      </c>
      <c r="BM1722" t="s">
        <v>6137</v>
      </c>
      <c r="BN1722" t="s">
        <v>76</v>
      </c>
      <c r="BO1722" t="s">
        <v>4950</v>
      </c>
      <c r="BP1722" s="440" t="str">
        <f t="shared" si="26"/>
        <v>WA.2378.EBA.994.001.AA.511151</v>
      </c>
    </row>
    <row r="1723" spans="1:68">
      <c r="A1723" t="s">
        <v>5010</v>
      </c>
      <c r="B1723" t="s">
        <v>4936</v>
      </c>
      <c r="C1723" t="s">
        <v>4937</v>
      </c>
      <c r="D1723" t="s">
        <v>3795</v>
      </c>
      <c r="E1723" t="s">
        <v>197</v>
      </c>
      <c r="F1723" t="s">
        <v>3812</v>
      </c>
      <c r="G1723" t="s">
        <v>820</v>
      </c>
      <c r="H1723" t="s">
        <v>4938</v>
      </c>
      <c r="I1723">
        <v>9</v>
      </c>
      <c r="J1723" t="s">
        <v>5716</v>
      </c>
      <c r="K1723">
        <v>1</v>
      </c>
      <c r="L1723" t="s">
        <v>501</v>
      </c>
      <c r="M1723" t="s">
        <v>547</v>
      </c>
      <c r="N1723" t="s">
        <v>1683</v>
      </c>
      <c r="O1723" t="s">
        <v>544</v>
      </c>
      <c r="P1723" t="s">
        <v>8</v>
      </c>
      <c r="Q1723" t="s">
        <v>4570</v>
      </c>
      <c r="R1723" t="s">
        <v>4940</v>
      </c>
      <c r="S1723" t="s">
        <v>195</v>
      </c>
      <c r="T1723" t="s">
        <v>4570</v>
      </c>
      <c r="U1723" t="s">
        <v>4570</v>
      </c>
      <c r="V1723" t="s">
        <v>5001</v>
      </c>
      <c r="W1723" t="s">
        <v>4951</v>
      </c>
      <c r="X1723" t="s">
        <v>6921</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5011</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6134</v>
      </c>
      <c r="BG1723" t="s">
        <v>6882</v>
      </c>
      <c r="BH1723" t="s">
        <v>4947</v>
      </c>
      <c r="BI1723" t="s">
        <v>195</v>
      </c>
      <c r="BJ1723" t="s">
        <v>195</v>
      </c>
      <c r="BK1723" t="s">
        <v>4642</v>
      </c>
      <c r="BL1723" t="s">
        <v>6728</v>
      </c>
      <c r="BM1723" t="s">
        <v>6137</v>
      </c>
      <c r="BN1723" t="s">
        <v>76</v>
      </c>
      <c r="BO1723" t="s">
        <v>4950</v>
      </c>
      <c r="BP1723" s="440" t="str">
        <f t="shared" si="26"/>
        <v>WA.2378.EBA.994.001.AA.511151</v>
      </c>
    </row>
    <row r="1724" spans="1:68">
      <c r="A1724" t="s">
        <v>5010</v>
      </c>
      <c r="B1724" t="s">
        <v>4936</v>
      </c>
      <c r="C1724" t="s">
        <v>4937</v>
      </c>
      <c r="D1724" t="s">
        <v>3795</v>
      </c>
      <c r="E1724" t="s">
        <v>197</v>
      </c>
      <c r="F1724" t="s">
        <v>3812</v>
      </c>
      <c r="G1724" t="s">
        <v>820</v>
      </c>
      <c r="H1724" t="s">
        <v>4938</v>
      </c>
      <c r="I1724">
        <v>9</v>
      </c>
      <c r="J1724" t="s">
        <v>5716</v>
      </c>
      <c r="K1724">
        <v>1</v>
      </c>
      <c r="L1724" t="s">
        <v>501</v>
      </c>
      <c r="M1724" t="s">
        <v>1750</v>
      </c>
      <c r="N1724" t="s">
        <v>1751</v>
      </c>
      <c r="O1724" t="s">
        <v>544</v>
      </c>
      <c r="P1724" t="s">
        <v>8</v>
      </c>
      <c r="Q1724" t="s">
        <v>4570</v>
      </c>
      <c r="R1724" t="s">
        <v>4940</v>
      </c>
      <c r="S1724" t="s">
        <v>195</v>
      </c>
      <c r="T1724" t="s">
        <v>4570</v>
      </c>
      <c r="U1724" t="s">
        <v>4570</v>
      </c>
      <c r="V1724" t="s">
        <v>4496</v>
      </c>
      <c r="W1724" t="s">
        <v>4570</v>
      </c>
      <c r="X1724" t="s">
        <v>6922</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5011</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6134</v>
      </c>
      <c r="BG1724" t="s">
        <v>6886</v>
      </c>
      <c r="BH1724" t="s">
        <v>4947</v>
      </c>
      <c r="BI1724" t="s">
        <v>195</v>
      </c>
      <c r="BJ1724" t="s">
        <v>195</v>
      </c>
      <c r="BK1724" t="s">
        <v>4642</v>
      </c>
      <c r="BL1724" t="s">
        <v>6923</v>
      </c>
      <c r="BM1724" t="s">
        <v>6137</v>
      </c>
      <c r="BN1724" t="s">
        <v>76</v>
      </c>
      <c r="BO1724" t="s">
        <v>4950</v>
      </c>
      <c r="BP1724" s="440" t="str">
        <f t="shared" si="26"/>
        <v>WA.2378.EBA.994.001.DA.511151</v>
      </c>
    </row>
    <row r="1725" spans="1:68">
      <c r="A1725" t="s">
        <v>4935</v>
      </c>
      <c r="B1725" t="s">
        <v>4936</v>
      </c>
      <c r="C1725" t="s">
        <v>4937</v>
      </c>
      <c r="D1725" t="s">
        <v>3795</v>
      </c>
      <c r="E1725" t="s">
        <v>197</v>
      </c>
      <c r="F1725" t="s">
        <v>3812</v>
      </c>
      <c r="G1725" t="s">
        <v>820</v>
      </c>
      <c r="H1725" t="s">
        <v>4938</v>
      </c>
      <c r="I1725">
        <v>9</v>
      </c>
      <c r="J1725" t="s">
        <v>5716</v>
      </c>
      <c r="K1725">
        <v>1</v>
      </c>
      <c r="L1725" t="s">
        <v>501</v>
      </c>
      <c r="M1725" t="s">
        <v>547</v>
      </c>
      <c r="N1725" t="s">
        <v>1683</v>
      </c>
      <c r="O1725" t="s">
        <v>545</v>
      </c>
      <c r="P1725" t="s">
        <v>8</v>
      </c>
      <c r="Q1725" t="s">
        <v>4570</v>
      </c>
      <c r="R1725" t="s">
        <v>4940</v>
      </c>
      <c r="S1725" t="s">
        <v>195</v>
      </c>
      <c r="T1725" t="s">
        <v>4570</v>
      </c>
      <c r="U1725" t="s">
        <v>4570</v>
      </c>
      <c r="V1725" t="s">
        <v>4496</v>
      </c>
      <c r="W1725" t="s">
        <v>4570</v>
      </c>
      <c r="X1725" t="s">
        <v>6924</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4943</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6134</v>
      </c>
      <c r="BG1725" t="s">
        <v>6882</v>
      </c>
      <c r="BH1725" t="s">
        <v>4947</v>
      </c>
      <c r="BI1725" t="s">
        <v>195</v>
      </c>
      <c r="BJ1725" t="s">
        <v>195</v>
      </c>
      <c r="BK1725" t="s">
        <v>4643</v>
      </c>
      <c r="BL1725" t="s">
        <v>6143</v>
      </c>
      <c r="BM1725" t="s">
        <v>6137</v>
      </c>
      <c r="BN1725" t="s">
        <v>76</v>
      </c>
      <c r="BO1725" t="s">
        <v>4950</v>
      </c>
      <c r="BP1725" s="440" t="str">
        <f t="shared" si="26"/>
        <v>WA.2378.EBA.994.001.AA.512411</v>
      </c>
    </row>
    <row r="1726" spans="1:68">
      <c r="A1726" t="s">
        <v>4935</v>
      </c>
      <c r="B1726" t="s">
        <v>4936</v>
      </c>
      <c r="C1726" t="s">
        <v>4937</v>
      </c>
      <c r="D1726" t="s">
        <v>3795</v>
      </c>
      <c r="E1726" t="s">
        <v>197</v>
      </c>
      <c r="F1726" t="s">
        <v>3812</v>
      </c>
      <c r="G1726" t="s">
        <v>820</v>
      </c>
      <c r="H1726" t="s">
        <v>4938</v>
      </c>
      <c r="I1726">
        <v>9</v>
      </c>
      <c r="J1726" t="s">
        <v>5716</v>
      </c>
      <c r="K1726">
        <v>1</v>
      </c>
      <c r="L1726" t="s">
        <v>501</v>
      </c>
      <c r="M1726" t="s">
        <v>1750</v>
      </c>
      <c r="N1726" t="s">
        <v>1751</v>
      </c>
      <c r="O1726" t="s">
        <v>545</v>
      </c>
      <c r="P1726" t="s">
        <v>8</v>
      </c>
      <c r="Q1726" t="s">
        <v>4570</v>
      </c>
      <c r="R1726" t="s">
        <v>4940</v>
      </c>
      <c r="S1726" t="s">
        <v>195</v>
      </c>
      <c r="T1726" t="s">
        <v>4570</v>
      </c>
      <c r="U1726" t="s">
        <v>4570</v>
      </c>
      <c r="V1726" t="s">
        <v>4496</v>
      </c>
      <c r="W1726" t="s">
        <v>4570</v>
      </c>
      <c r="X1726" t="s">
        <v>6925</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4943</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6134</v>
      </c>
      <c r="BG1726" t="s">
        <v>6886</v>
      </c>
      <c r="BH1726" t="s">
        <v>4947</v>
      </c>
      <c r="BI1726" t="s">
        <v>195</v>
      </c>
      <c r="BJ1726" t="s">
        <v>195</v>
      </c>
      <c r="BK1726" t="s">
        <v>4643</v>
      </c>
      <c r="BL1726" t="s">
        <v>6147</v>
      </c>
      <c r="BM1726" t="s">
        <v>6137</v>
      </c>
      <c r="BN1726" t="s">
        <v>76</v>
      </c>
      <c r="BO1726" t="s">
        <v>4950</v>
      </c>
      <c r="BP1726" s="440" t="str">
        <f t="shared" si="26"/>
        <v>WA.2378.EBA.994.001.DA.512411</v>
      </c>
    </row>
    <row r="1727" spans="1:68">
      <c r="A1727" t="s">
        <v>5010</v>
      </c>
      <c r="B1727" t="s">
        <v>4936</v>
      </c>
      <c r="C1727" t="s">
        <v>4937</v>
      </c>
      <c r="D1727" t="s">
        <v>3795</v>
      </c>
      <c r="E1727" t="s">
        <v>197</v>
      </c>
      <c r="F1727" t="s">
        <v>3812</v>
      </c>
      <c r="G1727" t="s">
        <v>820</v>
      </c>
      <c r="H1727" t="s">
        <v>4938</v>
      </c>
      <c r="I1727">
        <v>9</v>
      </c>
      <c r="J1727" t="s">
        <v>5716</v>
      </c>
      <c r="K1727">
        <v>1</v>
      </c>
      <c r="L1727" t="s">
        <v>501</v>
      </c>
      <c r="M1727" t="s">
        <v>547</v>
      </c>
      <c r="N1727" t="s">
        <v>1683</v>
      </c>
      <c r="O1727" t="s">
        <v>545</v>
      </c>
      <c r="P1727" t="s">
        <v>8</v>
      </c>
      <c r="Q1727" t="s">
        <v>4570</v>
      </c>
      <c r="R1727" t="s">
        <v>4940</v>
      </c>
      <c r="S1727" t="s">
        <v>195</v>
      </c>
      <c r="T1727" t="s">
        <v>4570</v>
      </c>
      <c r="U1727" t="s">
        <v>4570</v>
      </c>
      <c r="V1727" t="s">
        <v>4496</v>
      </c>
      <c r="W1727" t="s">
        <v>4570</v>
      </c>
      <c r="X1727" t="s">
        <v>6924</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5011</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6134</v>
      </c>
      <c r="BG1727" t="s">
        <v>6882</v>
      </c>
      <c r="BH1727" t="s">
        <v>4947</v>
      </c>
      <c r="BI1727" t="s">
        <v>195</v>
      </c>
      <c r="BJ1727" t="s">
        <v>195</v>
      </c>
      <c r="BK1727" t="s">
        <v>4643</v>
      </c>
      <c r="BL1727" t="s">
        <v>6143</v>
      </c>
      <c r="BM1727" t="s">
        <v>6137</v>
      </c>
      <c r="BN1727" t="s">
        <v>76</v>
      </c>
      <c r="BO1727" t="s">
        <v>4950</v>
      </c>
      <c r="BP1727" s="440" t="str">
        <f t="shared" si="26"/>
        <v>WA.2378.EBA.994.001.AA.512411</v>
      </c>
    </row>
    <row r="1728" spans="1:68">
      <c r="A1728" t="s">
        <v>5010</v>
      </c>
      <c r="B1728" t="s">
        <v>4936</v>
      </c>
      <c r="C1728" t="s">
        <v>4937</v>
      </c>
      <c r="D1728" t="s">
        <v>3795</v>
      </c>
      <c r="E1728" t="s">
        <v>197</v>
      </c>
      <c r="F1728" t="s">
        <v>3812</v>
      </c>
      <c r="G1728" t="s">
        <v>820</v>
      </c>
      <c r="H1728" t="s">
        <v>4938</v>
      </c>
      <c r="I1728">
        <v>9</v>
      </c>
      <c r="J1728" t="s">
        <v>5716</v>
      </c>
      <c r="K1728">
        <v>1</v>
      </c>
      <c r="L1728" t="s">
        <v>501</v>
      </c>
      <c r="M1728" t="s">
        <v>1750</v>
      </c>
      <c r="N1728" t="s">
        <v>1751</v>
      </c>
      <c r="O1728" t="s">
        <v>545</v>
      </c>
      <c r="P1728" t="s">
        <v>8</v>
      </c>
      <c r="Q1728" t="s">
        <v>4570</v>
      </c>
      <c r="R1728" t="s">
        <v>4940</v>
      </c>
      <c r="S1728" t="s">
        <v>195</v>
      </c>
      <c r="T1728" t="s">
        <v>4570</v>
      </c>
      <c r="U1728" t="s">
        <v>4570</v>
      </c>
      <c r="V1728" t="s">
        <v>4496</v>
      </c>
      <c r="W1728" t="s">
        <v>4570</v>
      </c>
      <c r="X1728" t="s">
        <v>6925</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5011</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6134</v>
      </c>
      <c r="BG1728" t="s">
        <v>6886</v>
      </c>
      <c r="BH1728" t="s">
        <v>4947</v>
      </c>
      <c r="BI1728" t="s">
        <v>195</v>
      </c>
      <c r="BJ1728" t="s">
        <v>195</v>
      </c>
      <c r="BK1728" t="s">
        <v>4643</v>
      </c>
      <c r="BL1728" t="s">
        <v>6147</v>
      </c>
      <c r="BM1728" t="s">
        <v>6137</v>
      </c>
      <c r="BN1728" t="s">
        <v>76</v>
      </c>
      <c r="BO1728" t="s">
        <v>4950</v>
      </c>
      <c r="BP1728" s="440" t="str">
        <f t="shared" si="26"/>
        <v>WA.2378.EBA.994.001.DA.512411</v>
      </c>
    </row>
    <row r="1729" spans="1:68">
      <c r="A1729" t="s">
        <v>4935</v>
      </c>
      <c r="B1729" t="s">
        <v>4936</v>
      </c>
      <c r="C1729" t="s">
        <v>4937</v>
      </c>
      <c r="D1729" t="s">
        <v>3795</v>
      </c>
      <c r="E1729" t="s">
        <v>197</v>
      </c>
      <c r="F1729" t="s">
        <v>3842</v>
      </c>
      <c r="G1729" t="s">
        <v>2445</v>
      </c>
      <c r="H1729" t="s">
        <v>4938</v>
      </c>
      <c r="I1729">
        <v>5</v>
      </c>
      <c r="J1729" t="s">
        <v>5031</v>
      </c>
      <c r="K1729">
        <v>1</v>
      </c>
      <c r="L1729" t="s">
        <v>1295</v>
      </c>
      <c r="M1729" t="s">
        <v>8</v>
      </c>
      <c r="N1729" t="s">
        <v>126</v>
      </c>
      <c r="O1729" t="s">
        <v>503</v>
      </c>
      <c r="P1729" t="s">
        <v>8</v>
      </c>
      <c r="Q1729" t="s">
        <v>4570</v>
      </c>
      <c r="R1729" t="s">
        <v>4940</v>
      </c>
      <c r="S1729" t="s">
        <v>195</v>
      </c>
      <c r="T1729" t="s">
        <v>4570</v>
      </c>
      <c r="U1729" t="s">
        <v>4570</v>
      </c>
      <c r="V1729" t="s">
        <v>4496</v>
      </c>
      <c r="W1729" t="s">
        <v>4570</v>
      </c>
      <c r="X1729" t="s">
        <v>6926</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4943</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6591</v>
      </c>
      <c r="BG1729" t="s">
        <v>6927</v>
      </c>
      <c r="BH1729" t="s">
        <v>5764</v>
      </c>
      <c r="BI1729" t="s">
        <v>195</v>
      </c>
      <c r="BJ1729" t="s">
        <v>195</v>
      </c>
      <c r="BK1729" t="s">
        <v>3773</v>
      </c>
      <c r="BL1729" t="s">
        <v>5049</v>
      </c>
      <c r="BM1729" t="s">
        <v>4949</v>
      </c>
      <c r="BN1729" t="s">
        <v>7</v>
      </c>
      <c r="BO1729" t="s">
        <v>4950</v>
      </c>
      <c r="BP1729" s="440" t="str">
        <f t="shared" si="26"/>
        <v>WA.2378.EBD.952.201.A.521211</v>
      </c>
    </row>
    <row r="1730" spans="1:68">
      <c r="A1730" t="s">
        <v>4935</v>
      </c>
      <c r="B1730" t="s">
        <v>4936</v>
      </c>
      <c r="C1730" t="s">
        <v>4937</v>
      </c>
      <c r="D1730" t="s">
        <v>3795</v>
      </c>
      <c r="E1730" t="s">
        <v>197</v>
      </c>
      <c r="F1730" t="s">
        <v>3842</v>
      </c>
      <c r="G1730" t="s">
        <v>2445</v>
      </c>
      <c r="H1730" t="s">
        <v>4938</v>
      </c>
      <c r="I1730">
        <v>5</v>
      </c>
      <c r="J1730" t="s">
        <v>5031</v>
      </c>
      <c r="K1730">
        <v>1</v>
      </c>
      <c r="L1730" t="s">
        <v>1295</v>
      </c>
      <c r="M1730" t="s">
        <v>8</v>
      </c>
      <c r="N1730" t="s">
        <v>126</v>
      </c>
      <c r="O1730" t="s">
        <v>503</v>
      </c>
      <c r="P1730" t="s">
        <v>8</v>
      </c>
      <c r="Q1730" t="s">
        <v>4570</v>
      </c>
      <c r="R1730" t="s">
        <v>4940</v>
      </c>
      <c r="S1730" t="s">
        <v>195</v>
      </c>
      <c r="T1730" t="s">
        <v>4570</v>
      </c>
      <c r="U1730" t="s">
        <v>4570</v>
      </c>
      <c r="V1730" t="s">
        <v>4951</v>
      </c>
      <c r="W1730" t="s">
        <v>4496</v>
      </c>
      <c r="X1730" t="s">
        <v>6928</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4943</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6591</v>
      </c>
      <c r="BG1730" t="s">
        <v>6927</v>
      </c>
      <c r="BH1730" t="s">
        <v>5764</v>
      </c>
      <c r="BI1730" t="s">
        <v>195</v>
      </c>
      <c r="BJ1730" t="s">
        <v>195</v>
      </c>
      <c r="BK1730" t="s">
        <v>3773</v>
      </c>
      <c r="BL1730" t="s">
        <v>5450</v>
      </c>
      <c r="BM1730" t="s">
        <v>4949</v>
      </c>
      <c r="BN1730" t="s">
        <v>7</v>
      </c>
      <c r="BO1730" t="s">
        <v>4950</v>
      </c>
      <c r="BP1730" s="440" t="str">
        <f t="shared" ref="BP1730:BP1793" si="27">_xlfn.TEXTJOIN(".",TRUE,D1730,E1730,F1730,J1730,L1730,M1730,O1730)</f>
        <v>WA.2378.EBD.952.201.A.521211</v>
      </c>
    </row>
    <row r="1731" spans="1:68">
      <c r="A1731" t="s">
        <v>4935</v>
      </c>
      <c r="B1731" t="s">
        <v>4936</v>
      </c>
      <c r="C1731" t="s">
        <v>4937</v>
      </c>
      <c r="D1731" t="s">
        <v>3795</v>
      </c>
      <c r="E1731" t="s">
        <v>197</v>
      </c>
      <c r="F1731" t="s">
        <v>3842</v>
      </c>
      <c r="G1731" t="s">
        <v>2445</v>
      </c>
      <c r="H1731" t="s">
        <v>4938</v>
      </c>
      <c r="I1731">
        <v>5</v>
      </c>
      <c r="J1731" t="s">
        <v>5031</v>
      </c>
      <c r="K1731">
        <v>1</v>
      </c>
      <c r="L1731" t="s">
        <v>1295</v>
      </c>
      <c r="M1731" t="s">
        <v>8</v>
      </c>
      <c r="N1731" t="s">
        <v>126</v>
      </c>
      <c r="O1731" t="s">
        <v>503</v>
      </c>
      <c r="P1731" t="s">
        <v>8</v>
      </c>
      <c r="Q1731" t="s">
        <v>4570</v>
      </c>
      <c r="R1731" t="s">
        <v>4940</v>
      </c>
      <c r="S1731" t="s">
        <v>195</v>
      </c>
      <c r="T1731" t="s">
        <v>4570</v>
      </c>
      <c r="U1731" t="s">
        <v>4570</v>
      </c>
      <c r="V1731" t="s">
        <v>5001</v>
      </c>
      <c r="W1731" t="s">
        <v>4951</v>
      </c>
      <c r="X1731" t="s">
        <v>6929</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4943</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6591</v>
      </c>
      <c r="BG1731" t="s">
        <v>6927</v>
      </c>
      <c r="BH1731" t="s">
        <v>5764</v>
      </c>
      <c r="BI1731" t="s">
        <v>195</v>
      </c>
      <c r="BJ1731" t="s">
        <v>195</v>
      </c>
      <c r="BK1731" t="s">
        <v>3773</v>
      </c>
      <c r="BL1731" t="s">
        <v>5107</v>
      </c>
      <c r="BM1731" t="s">
        <v>4949</v>
      </c>
      <c r="BN1731" t="s">
        <v>7</v>
      </c>
      <c r="BO1731" t="s">
        <v>4950</v>
      </c>
      <c r="BP1731" s="440" t="str">
        <f t="shared" si="27"/>
        <v>WA.2378.EBD.952.201.A.521211</v>
      </c>
    </row>
    <row r="1732" spans="1:68">
      <c r="A1732" t="s">
        <v>4935</v>
      </c>
      <c r="B1732" t="s">
        <v>4936</v>
      </c>
      <c r="C1732" t="s">
        <v>4937</v>
      </c>
      <c r="D1732" t="s">
        <v>3795</v>
      </c>
      <c r="E1732" t="s">
        <v>197</v>
      </c>
      <c r="F1732" t="s">
        <v>3842</v>
      </c>
      <c r="G1732" t="s">
        <v>2445</v>
      </c>
      <c r="H1732" t="s">
        <v>4938</v>
      </c>
      <c r="I1732">
        <v>5</v>
      </c>
      <c r="J1732" t="s">
        <v>5031</v>
      </c>
      <c r="K1732">
        <v>1</v>
      </c>
      <c r="L1732" t="s">
        <v>1295</v>
      </c>
      <c r="M1732" t="s">
        <v>508</v>
      </c>
      <c r="N1732" t="s">
        <v>2641</v>
      </c>
      <c r="O1732" t="s">
        <v>503</v>
      </c>
      <c r="P1732" t="s">
        <v>8</v>
      </c>
      <c r="Q1732" t="s">
        <v>4570</v>
      </c>
      <c r="R1732" t="s">
        <v>4940</v>
      </c>
      <c r="S1732" t="s">
        <v>195</v>
      </c>
      <c r="T1732" t="s">
        <v>4570</v>
      </c>
      <c r="U1732" t="s">
        <v>4570</v>
      </c>
      <c r="V1732" t="s">
        <v>4496</v>
      </c>
      <c r="W1732" t="s">
        <v>4570</v>
      </c>
      <c r="X1732" t="s">
        <v>6930</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4943</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6591</v>
      </c>
      <c r="BG1732" t="s">
        <v>6931</v>
      </c>
      <c r="BH1732" t="s">
        <v>5764</v>
      </c>
      <c r="BI1732" t="s">
        <v>195</v>
      </c>
      <c r="BJ1732" t="s">
        <v>195</v>
      </c>
      <c r="BK1732" t="s">
        <v>3773</v>
      </c>
      <c r="BL1732" t="s">
        <v>5049</v>
      </c>
      <c r="BM1732" t="s">
        <v>4949</v>
      </c>
      <c r="BN1732" t="s">
        <v>7</v>
      </c>
      <c r="BO1732" t="s">
        <v>4950</v>
      </c>
      <c r="BP1732" s="440" t="str">
        <f t="shared" si="27"/>
        <v>WA.2378.EBD.952.201.B.521211</v>
      </c>
    </row>
    <row r="1733" spans="1:68">
      <c r="A1733" t="s">
        <v>4935</v>
      </c>
      <c r="B1733" t="s">
        <v>4936</v>
      </c>
      <c r="C1733" t="s">
        <v>4937</v>
      </c>
      <c r="D1733" t="s">
        <v>3795</v>
      </c>
      <c r="E1733" t="s">
        <v>197</v>
      </c>
      <c r="F1733" t="s">
        <v>3842</v>
      </c>
      <c r="G1733" t="s">
        <v>2445</v>
      </c>
      <c r="H1733" t="s">
        <v>4938</v>
      </c>
      <c r="I1733">
        <v>5</v>
      </c>
      <c r="J1733" t="s">
        <v>5031</v>
      </c>
      <c r="K1733">
        <v>1</v>
      </c>
      <c r="L1733" t="s">
        <v>1295</v>
      </c>
      <c r="M1733" t="s">
        <v>508</v>
      </c>
      <c r="N1733" t="s">
        <v>2641</v>
      </c>
      <c r="O1733" t="s">
        <v>503</v>
      </c>
      <c r="P1733" t="s">
        <v>8</v>
      </c>
      <c r="Q1733" t="s">
        <v>4570</v>
      </c>
      <c r="R1733" t="s">
        <v>4940</v>
      </c>
      <c r="S1733" t="s">
        <v>195</v>
      </c>
      <c r="T1733" t="s">
        <v>4570</v>
      </c>
      <c r="U1733" t="s">
        <v>4570</v>
      </c>
      <c r="V1733" t="s">
        <v>4951</v>
      </c>
      <c r="W1733" t="s">
        <v>4496</v>
      </c>
      <c r="X1733" t="s">
        <v>6932</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4943</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6591</v>
      </c>
      <c r="BG1733" t="s">
        <v>6931</v>
      </c>
      <c r="BH1733" t="s">
        <v>5764</v>
      </c>
      <c r="BI1733" t="s">
        <v>195</v>
      </c>
      <c r="BJ1733" t="s">
        <v>195</v>
      </c>
      <c r="BK1733" t="s">
        <v>3773</v>
      </c>
      <c r="BL1733" t="s">
        <v>5450</v>
      </c>
      <c r="BM1733" t="s">
        <v>4949</v>
      </c>
      <c r="BN1733" t="s">
        <v>7</v>
      </c>
      <c r="BO1733" t="s">
        <v>4950</v>
      </c>
      <c r="BP1733" s="440" t="str">
        <f t="shared" si="27"/>
        <v>WA.2378.EBD.952.201.B.521211</v>
      </c>
    </row>
    <row r="1734" spans="1:68">
      <c r="A1734" t="s">
        <v>4935</v>
      </c>
      <c r="B1734" t="s">
        <v>4936</v>
      </c>
      <c r="C1734" t="s">
        <v>4937</v>
      </c>
      <c r="D1734" t="s">
        <v>3795</v>
      </c>
      <c r="E1734" t="s">
        <v>197</v>
      </c>
      <c r="F1734" t="s">
        <v>3842</v>
      </c>
      <c r="G1734" t="s">
        <v>2445</v>
      </c>
      <c r="H1734" t="s">
        <v>4938</v>
      </c>
      <c r="I1734">
        <v>5</v>
      </c>
      <c r="J1734" t="s">
        <v>5031</v>
      </c>
      <c r="K1734">
        <v>1</v>
      </c>
      <c r="L1734" t="s">
        <v>1295</v>
      </c>
      <c r="M1734" t="s">
        <v>508</v>
      </c>
      <c r="N1734" t="s">
        <v>2641</v>
      </c>
      <c r="O1734" t="s">
        <v>503</v>
      </c>
      <c r="P1734" t="s">
        <v>8</v>
      </c>
      <c r="Q1734" t="s">
        <v>4570</v>
      </c>
      <c r="R1734" t="s">
        <v>4940</v>
      </c>
      <c r="S1734" t="s">
        <v>195</v>
      </c>
      <c r="T1734" t="s">
        <v>4570</v>
      </c>
      <c r="U1734" t="s">
        <v>4570</v>
      </c>
      <c r="V1734" t="s">
        <v>5001</v>
      </c>
      <c r="W1734" t="s">
        <v>4951</v>
      </c>
      <c r="X1734" t="s">
        <v>6933</v>
      </c>
      <c r="Y1734" t="s">
        <v>6934</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4943</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6591</v>
      </c>
      <c r="BG1734" t="s">
        <v>6931</v>
      </c>
      <c r="BH1734" t="s">
        <v>5764</v>
      </c>
      <c r="BI1734" t="s">
        <v>195</v>
      </c>
      <c r="BJ1734" t="s">
        <v>195</v>
      </c>
      <c r="BK1734" t="s">
        <v>3773</v>
      </c>
      <c r="BL1734" t="s">
        <v>6935</v>
      </c>
      <c r="BM1734" t="s">
        <v>4949</v>
      </c>
      <c r="BN1734" t="s">
        <v>7</v>
      </c>
      <c r="BO1734" t="s">
        <v>4950</v>
      </c>
      <c r="BP1734" s="440" t="str">
        <f t="shared" si="27"/>
        <v>WA.2378.EBD.952.201.B.521211</v>
      </c>
    </row>
    <row r="1735" spans="1:68">
      <c r="A1735" t="s">
        <v>4935</v>
      </c>
      <c r="B1735" t="s">
        <v>4936</v>
      </c>
      <c r="C1735" t="s">
        <v>4937</v>
      </c>
      <c r="D1735" t="s">
        <v>3795</v>
      </c>
      <c r="E1735" t="s">
        <v>197</v>
      </c>
      <c r="F1735" t="s">
        <v>3842</v>
      </c>
      <c r="G1735" t="s">
        <v>2445</v>
      </c>
      <c r="H1735" t="s">
        <v>4938</v>
      </c>
      <c r="I1735">
        <v>5</v>
      </c>
      <c r="J1735" t="s">
        <v>5031</v>
      </c>
      <c r="K1735">
        <v>1</v>
      </c>
      <c r="L1735" t="s">
        <v>1295</v>
      </c>
      <c r="M1735" t="s">
        <v>509</v>
      </c>
      <c r="N1735" t="s">
        <v>127</v>
      </c>
      <c r="O1735" t="s">
        <v>503</v>
      </c>
      <c r="P1735" t="s">
        <v>8</v>
      </c>
      <c r="Q1735" t="s">
        <v>4570</v>
      </c>
      <c r="R1735" t="s">
        <v>4940</v>
      </c>
      <c r="S1735" t="s">
        <v>195</v>
      </c>
      <c r="T1735" t="s">
        <v>4570</v>
      </c>
      <c r="U1735" t="s">
        <v>4570</v>
      </c>
      <c r="V1735" t="s">
        <v>4496</v>
      </c>
      <c r="W1735" t="s">
        <v>4570</v>
      </c>
      <c r="X1735" t="s">
        <v>6936</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4943</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6591</v>
      </c>
      <c r="BG1735" t="s">
        <v>6937</v>
      </c>
      <c r="BH1735" t="s">
        <v>5764</v>
      </c>
      <c r="BI1735" t="s">
        <v>195</v>
      </c>
      <c r="BJ1735" t="s">
        <v>195</v>
      </c>
      <c r="BK1735" t="s">
        <v>3773</v>
      </c>
      <c r="BL1735" t="s">
        <v>5049</v>
      </c>
      <c r="BM1735" t="s">
        <v>4949</v>
      </c>
      <c r="BN1735" t="s">
        <v>7</v>
      </c>
      <c r="BO1735" t="s">
        <v>4950</v>
      </c>
      <c r="BP1735" s="440" t="str">
        <f t="shared" si="27"/>
        <v>WA.2378.EBD.952.201.C.521211</v>
      </c>
    </row>
    <row r="1736" spans="1:68">
      <c r="A1736" t="s">
        <v>4935</v>
      </c>
      <c r="B1736" t="s">
        <v>4936</v>
      </c>
      <c r="C1736" t="s">
        <v>4937</v>
      </c>
      <c r="D1736" t="s">
        <v>3795</v>
      </c>
      <c r="E1736" t="s">
        <v>197</v>
      </c>
      <c r="F1736" t="s">
        <v>3842</v>
      </c>
      <c r="G1736" t="s">
        <v>2445</v>
      </c>
      <c r="H1736" t="s">
        <v>4938</v>
      </c>
      <c r="I1736">
        <v>5</v>
      </c>
      <c r="J1736" t="s">
        <v>5031</v>
      </c>
      <c r="K1736">
        <v>1</v>
      </c>
      <c r="L1736" t="s">
        <v>1295</v>
      </c>
      <c r="M1736" t="s">
        <v>509</v>
      </c>
      <c r="N1736" t="s">
        <v>127</v>
      </c>
      <c r="O1736" t="s">
        <v>503</v>
      </c>
      <c r="P1736" t="s">
        <v>8</v>
      </c>
      <c r="Q1736" t="s">
        <v>4570</v>
      </c>
      <c r="R1736" t="s">
        <v>4940</v>
      </c>
      <c r="S1736" t="s">
        <v>195</v>
      </c>
      <c r="T1736" t="s">
        <v>4570</v>
      </c>
      <c r="U1736" t="s">
        <v>4570</v>
      </c>
      <c r="V1736" t="s">
        <v>4951</v>
      </c>
      <c r="W1736" t="s">
        <v>4496</v>
      </c>
      <c r="X1736" t="s">
        <v>6938</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4943</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6591</v>
      </c>
      <c r="BG1736" t="s">
        <v>6937</v>
      </c>
      <c r="BH1736" t="s">
        <v>5764</v>
      </c>
      <c r="BI1736" t="s">
        <v>195</v>
      </c>
      <c r="BJ1736" t="s">
        <v>195</v>
      </c>
      <c r="BK1736" t="s">
        <v>3773</v>
      </c>
      <c r="BL1736" t="s">
        <v>5450</v>
      </c>
      <c r="BM1736" t="s">
        <v>4949</v>
      </c>
      <c r="BN1736" t="s">
        <v>7</v>
      </c>
      <c r="BO1736" t="s">
        <v>4950</v>
      </c>
      <c r="BP1736" s="440" t="str">
        <f t="shared" si="27"/>
        <v>WA.2378.EBD.952.201.C.521211</v>
      </c>
    </row>
    <row r="1737" spans="1:68">
      <c r="A1737" t="s">
        <v>4935</v>
      </c>
      <c r="B1737" t="s">
        <v>4936</v>
      </c>
      <c r="C1737" t="s">
        <v>4937</v>
      </c>
      <c r="D1737" t="s">
        <v>3795</v>
      </c>
      <c r="E1737" t="s">
        <v>197</v>
      </c>
      <c r="F1737" t="s">
        <v>3842</v>
      </c>
      <c r="G1737" t="s">
        <v>2445</v>
      </c>
      <c r="H1737" t="s">
        <v>4938</v>
      </c>
      <c r="I1737">
        <v>5</v>
      </c>
      <c r="J1737" t="s">
        <v>5031</v>
      </c>
      <c r="K1737">
        <v>1</v>
      </c>
      <c r="L1737" t="s">
        <v>1295</v>
      </c>
      <c r="M1737" t="s">
        <v>509</v>
      </c>
      <c r="N1737" t="s">
        <v>127</v>
      </c>
      <c r="O1737" t="s">
        <v>503</v>
      </c>
      <c r="P1737" t="s">
        <v>8</v>
      </c>
      <c r="Q1737" t="s">
        <v>4570</v>
      </c>
      <c r="R1737" t="s">
        <v>4940</v>
      </c>
      <c r="S1737" t="s">
        <v>195</v>
      </c>
      <c r="T1737" t="s">
        <v>4570</v>
      </c>
      <c r="U1737" t="s">
        <v>4570</v>
      </c>
      <c r="V1737" t="s">
        <v>5001</v>
      </c>
      <c r="W1737" t="s">
        <v>4951</v>
      </c>
      <c r="X1737" t="s">
        <v>5716</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4943</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6591</v>
      </c>
      <c r="BG1737" t="s">
        <v>6937</v>
      </c>
      <c r="BH1737" t="s">
        <v>5764</v>
      </c>
      <c r="BI1737" t="s">
        <v>195</v>
      </c>
      <c r="BJ1737" t="s">
        <v>195</v>
      </c>
      <c r="BK1737" t="s">
        <v>3773</v>
      </c>
      <c r="BL1737" t="s">
        <v>5107</v>
      </c>
      <c r="BM1737" t="s">
        <v>4949</v>
      </c>
      <c r="BN1737" t="s">
        <v>7</v>
      </c>
      <c r="BO1737" t="s">
        <v>4950</v>
      </c>
      <c r="BP1737" s="440" t="str">
        <f t="shared" si="27"/>
        <v>WA.2378.EBD.952.201.C.521211</v>
      </c>
    </row>
    <row r="1738" spans="1:68">
      <c r="A1738" t="s">
        <v>4935</v>
      </c>
      <c r="B1738" t="s">
        <v>4936</v>
      </c>
      <c r="C1738" t="s">
        <v>4937</v>
      </c>
      <c r="D1738" t="s">
        <v>3795</v>
      </c>
      <c r="E1738" t="s">
        <v>197</v>
      </c>
      <c r="F1738" t="s">
        <v>3842</v>
      </c>
      <c r="G1738" t="s">
        <v>2445</v>
      </c>
      <c r="H1738" t="s">
        <v>4938</v>
      </c>
      <c r="I1738">
        <v>5</v>
      </c>
      <c r="J1738" t="s">
        <v>5031</v>
      </c>
      <c r="K1738">
        <v>1</v>
      </c>
      <c r="L1738" t="s">
        <v>1295</v>
      </c>
      <c r="M1738" t="s">
        <v>509</v>
      </c>
      <c r="N1738" t="s">
        <v>127</v>
      </c>
      <c r="O1738" t="s">
        <v>503</v>
      </c>
      <c r="P1738" t="s">
        <v>8</v>
      </c>
      <c r="Q1738" t="s">
        <v>4570</v>
      </c>
      <c r="R1738" t="s">
        <v>4940</v>
      </c>
      <c r="S1738" t="s">
        <v>195</v>
      </c>
      <c r="T1738" t="s">
        <v>4570</v>
      </c>
      <c r="U1738" t="s">
        <v>4570</v>
      </c>
      <c r="V1738" t="s">
        <v>5092</v>
      </c>
      <c r="W1738" t="s">
        <v>5001</v>
      </c>
      <c r="X1738" t="s">
        <v>6939</v>
      </c>
      <c r="Y1738" t="s">
        <v>6940</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4943</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6591</v>
      </c>
      <c r="BG1738" t="s">
        <v>6937</v>
      </c>
      <c r="BH1738" t="s">
        <v>5764</v>
      </c>
      <c r="BI1738" t="s">
        <v>195</v>
      </c>
      <c r="BJ1738" t="s">
        <v>195</v>
      </c>
      <c r="BK1738" t="s">
        <v>3773</v>
      </c>
      <c r="BL1738" t="s">
        <v>6941</v>
      </c>
      <c r="BM1738" t="s">
        <v>4949</v>
      </c>
      <c r="BN1738" t="s">
        <v>7</v>
      </c>
      <c r="BO1738" t="s">
        <v>4950</v>
      </c>
      <c r="BP1738" s="440" t="str">
        <f t="shared" si="27"/>
        <v>WA.2378.EBD.952.201.C.521211</v>
      </c>
    </row>
    <row r="1739" spans="1:68">
      <c r="A1739" t="s">
        <v>4935</v>
      </c>
      <c r="B1739" t="s">
        <v>4936</v>
      </c>
      <c r="C1739" t="s">
        <v>4937</v>
      </c>
      <c r="D1739" t="s">
        <v>3795</v>
      </c>
      <c r="E1739" t="s">
        <v>197</v>
      </c>
      <c r="F1739" t="s">
        <v>3842</v>
      </c>
      <c r="G1739" t="s">
        <v>2445</v>
      </c>
      <c r="H1739" t="s">
        <v>4938</v>
      </c>
      <c r="I1739">
        <v>5</v>
      </c>
      <c r="J1739" t="s">
        <v>5031</v>
      </c>
      <c r="K1739">
        <v>1</v>
      </c>
      <c r="L1739" t="s">
        <v>1295</v>
      </c>
      <c r="M1739" t="s">
        <v>509</v>
      </c>
      <c r="N1739" t="s">
        <v>127</v>
      </c>
      <c r="O1739" t="s">
        <v>503</v>
      </c>
      <c r="P1739" t="s">
        <v>8</v>
      </c>
      <c r="Q1739" t="s">
        <v>4570</v>
      </c>
      <c r="R1739" t="s">
        <v>4940</v>
      </c>
      <c r="S1739" t="s">
        <v>195</v>
      </c>
      <c r="T1739" t="s">
        <v>4570</v>
      </c>
      <c r="U1739" t="s">
        <v>4570</v>
      </c>
      <c r="V1739" t="s">
        <v>5096</v>
      </c>
      <c r="W1739" t="s">
        <v>5092</v>
      </c>
      <c r="X1739" t="s">
        <v>5931</v>
      </c>
      <c r="Y1739" t="s">
        <v>6942</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4943</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6591</v>
      </c>
      <c r="BG1739" t="s">
        <v>6937</v>
      </c>
      <c r="BH1739" t="s">
        <v>5764</v>
      </c>
      <c r="BI1739" t="s">
        <v>195</v>
      </c>
      <c r="BJ1739" t="s">
        <v>195</v>
      </c>
      <c r="BK1739" t="s">
        <v>3773</v>
      </c>
      <c r="BL1739" t="s">
        <v>6943</v>
      </c>
      <c r="BM1739" t="s">
        <v>4949</v>
      </c>
      <c r="BN1739" t="s">
        <v>7</v>
      </c>
      <c r="BO1739" t="s">
        <v>4950</v>
      </c>
      <c r="BP1739" s="440" t="str">
        <f t="shared" si="27"/>
        <v>WA.2378.EBD.952.201.C.521211</v>
      </c>
    </row>
    <row r="1740" spans="1:68">
      <c r="A1740" t="s">
        <v>4935</v>
      </c>
      <c r="B1740" t="s">
        <v>4936</v>
      </c>
      <c r="C1740" t="s">
        <v>4937</v>
      </c>
      <c r="D1740" t="s">
        <v>3795</v>
      </c>
      <c r="E1740" t="s">
        <v>197</v>
      </c>
      <c r="F1740" t="s">
        <v>3842</v>
      </c>
      <c r="G1740" t="s">
        <v>2445</v>
      </c>
      <c r="H1740" t="s">
        <v>4938</v>
      </c>
      <c r="I1740">
        <v>5</v>
      </c>
      <c r="J1740" t="s">
        <v>5031</v>
      </c>
      <c r="K1740">
        <v>1</v>
      </c>
      <c r="L1740" t="s">
        <v>1295</v>
      </c>
      <c r="M1740" t="s">
        <v>511</v>
      </c>
      <c r="N1740" t="s">
        <v>128</v>
      </c>
      <c r="O1740" t="s">
        <v>503</v>
      </c>
      <c r="P1740" t="s">
        <v>8</v>
      </c>
      <c r="Q1740" t="s">
        <v>4570</v>
      </c>
      <c r="R1740" t="s">
        <v>4940</v>
      </c>
      <c r="S1740" t="s">
        <v>195</v>
      </c>
      <c r="T1740" t="s">
        <v>4570</v>
      </c>
      <c r="U1740" t="s">
        <v>4570</v>
      </c>
      <c r="V1740" t="s">
        <v>4496</v>
      </c>
      <c r="W1740" t="s">
        <v>4570</v>
      </c>
      <c r="X1740" t="s">
        <v>6944</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4943</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6591</v>
      </c>
      <c r="BG1740" t="s">
        <v>6945</v>
      </c>
      <c r="BH1740" t="s">
        <v>5764</v>
      </c>
      <c r="BI1740" t="s">
        <v>195</v>
      </c>
      <c r="BJ1740" t="s">
        <v>195</v>
      </c>
      <c r="BK1740" t="s">
        <v>3773</v>
      </c>
      <c r="BL1740" t="s">
        <v>5049</v>
      </c>
      <c r="BM1740" t="s">
        <v>4949</v>
      </c>
      <c r="BN1740" t="s">
        <v>7</v>
      </c>
      <c r="BO1740" t="s">
        <v>4950</v>
      </c>
      <c r="BP1740" s="440" t="str">
        <f t="shared" si="27"/>
        <v>WA.2378.EBD.952.201.D.521211</v>
      </c>
    </row>
    <row r="1741" spans="1:68">
      <c r="A1741" t="s">
        <v>4935</v>
      </c>
      <c r="B1741" t="s">
        <v>4936</v>
      </c>
      <c r="C1741" t="s">
        <v>4937</v>
      </c>
      <c r="D1741" t="s">
        <v>3795</v>
      </c>
      <c r="E1741" t="s">
        <v>197</v>
      </c>
      <c r="F1741" t="s">
        <v>3842</v>
      </c>
      <c r="G1741" t="s">
        <v>2445</v>
      </c>
      <c r="H1741" t="s">
        <v>4938</v>
      </c>
      <c r="I1741">
        <v>5</v>
      </c>
      <c r="J1741" t="s">
        <v>5031</v>
      </c>
      <c r="K1741">
        <v>1</v>
      </c>
      <c r="L1741" t="s">
        <v>1295</v>
      </c>
      <c r="M1741" t="s">
        <v>511</v>
      </c>
      <c r="N1741" t="s">
        <v>128</v>
      </c>
      <c r="O1741" t="s">
        <v>503</v>
      </c>
      <c r="P1741" t="s">
        <v>8</v>
      </c>
      <c r="Q1741" t="s">
        <v>4570</v>
      </c>
      <c r="R1741" t="s">
        <v>4940</v>
      </c>
      <c r="S1741" t="s">
        <v>195</v>
      </c>
      <c r="T1741" t="s">
        <v>4570</v>
      </c>
      <c r="U1741" t="s">
        <v>4570</v>
      </c>
      <c r="V1741" t="s">
        <v>4951</v>
      </c>
      <c r="W1741" t="s">
        <v>4496</v>
      </c>
      <c r="X1741" t="s">
        <v>6946</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4943</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6591</v>
      </c>
      <c r="BG1741" t="s">
        <v>6945</v>
      </c>
      <c r="BH1741" t="s">
        <v>5764</v>
      </c>
      <c r="BI1741" t="s">
        <v>195</v>
      </c>
      <c r="BJ1741" t="s">
        <v>195</v>
      </c>
      <c r="BK1741" t="s">
        <v>3773</v>
      </c>
      <c r="BL1741" t="s">
        <v>5450</v>
      </c>
      <c r="BM1741" t="s">
        <v>4949</v>
      </c>
      <c r="BN1741" t="s">
        <v>7</v>
      </c>
      <c r="BO1741" t="s">
        <v>4950</v>
      </c>
      <c r="BP1741" s="440" t="str">
        <f t="shared" si="27"/>
        <v>WA.2378.EBD.952.201.D.521211</v>
      </c>
    </row>
    <row r="1742" spans="1:68">
      <c r="A1742" t="s">
        <v>4935</v>
      </c>
      <c r="B1742" t="s">
        <v>4936</v>
      </c>
      <c r="C1742" t="s">
        <v>4937</v>
      </c>
      <c r="D1742" t="s">
        <v>3795</v>
      </c>
      <c r="E1742" t="s">
        <v>197</v>
      </c>
      <c r="F1742" t="s">
        <v>3842</v>
      </c>
      <c r="G1742" t="s">
        <v>2445</v>
      </c>
      <c r="H1742" t="s">
        <v>4938</v>
      </c>
      <c r="I1742">
        <v>5</v>
      </c>
      <c r="J1742" t="s">
        <v>5031</v>
      </c>
      <c r="K1742">
        <v>1</v>
      </c>
      <c r="L1742" t="s">
        <v>1295</v>
      </c>
      <c r="M1742" t="s">
        <v>511</v>
      </c>
      <c r="N1742" t="s">
        <v>128</v>
      </c>
      <c r="O1742" t="s">
        <v>503</v>
      </c>
      <c r="P1742" t="s">
        <v>8</v>
      </c>
      <c r="Q1742" t="s">
        <v>4570</v>
      </c>
      <c r="R1742" t="s">
        <v>4940</v>
      </c>
      <c r="S1742" t="s">
        <v>195</v>
      </c>
      <c r="T1742" t="s">
        <v>4570</v>
      </c>
      <c r="U1742" t="s">
        <v>4570</v>
      </c>
      <c r="V1742" t="s">
        <v>5001</v>
      </c>
      <c r="W1742" t="s">
        <v>4951</v>
      </c>
      <c r="X1742" t="s">
        <v>6947</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4943</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6591</v>
      </c>
      <c r="BG1742" t="s">
        <v>6945</v>
      </c>
      <c r="BH1742" t="s">
        <v>5764</v>
      </c>
      <c r="BI1742" t="s">
        <v>195</v>
      </c>
      <c r="BJ1742" t="s">
        <v>195</v>
      </c>
      <c r="BK1742" t="s">
        <v>3773</v>
      </c>
      <c r="BL1742" t="s">
        <v>5107</v>
      </c>
      <c r="BM1742" t="s">
        <v>4949</v>
      </c>
      <c r="BN1742" t="s">
        <v>7</v>
      </c>
      <c r="BO1742" t="s">
        <v>4950</v>
      </c>
      <c r="BP1742" s="440" t="str">
        <f t="shared" si="27"/>
        <v>WA.2378.EBD.952.201.D.521211</v>
      </c>
    </row>
    <row r="1743" spans="1:68">
      <c r="A1743" t="s">
        <v>4935</v>
      </c>
      <c r="B1743" t="s">
        <v>4936</v>
      </c>
      <c r="C1743" t="s">
        <v>4937</v>
      </c>
      <c r="D1743" t="s">
        <v>3795</v>
      </c>
      <c r="E1743" t="s">
        <v>197</v>
      </c>
      <c r="F1743" t="s">
        <v>3842</v>
      </c>
      <c r="G1743" t="s">
        <v>2445</v>
      </c>
      <c r="H1743" t="s">
        <v>4938</v>
      </c>
      <c r="I1743">
        <v>5</v>
      </c>
      <c r="J1743" t="s">
        <v>5031</v>
      </c>
      <c r="K1743">
        <v>1</v>
      </c>
      <c r="L1743" t="s">
        <v>1295</v>
      </c>
      <c r="M1743" t="s">
        <v>511</v>
      </c>
      <c r="N1743" t="s">
        <v>128</v>
      </c>
      <c r="O1743" t="s">
        <v>503</v>
      </c>
      <c r="P1743" t="s">
        <v>8</v>
      </c>
      <c r="Q1743" t="s">
        <v>4570</v>
      </c>
      <c r="R1743" t="s">
        <v>4940</v>
      </c>
      <c r="S1743" t="s">
        <v>195</v>
      </c>
      <c r="T1743" t="s">
        <v>4570</v>
      </c>
      <c r="U1743" t="s">
        <v>4570</v>
      </c>
      <c r="V1743" t="s">
        <v>5092</v>
      </c>
      <c r="W1743" t="s">
        <v>5001</v>
      </c>
      <c r="X1743" t="s">
        <v>6948</v>
      </c>
      <c r="Y1743" t="s">
        <v>5761</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4943</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6591</v>
      </c>
      <c r="BG1743" t="s">
        <v>6945</v>
      </c>
      <c r="BH1743" t="s">
        <v>5764</v>
      </c>
      <c r="BI1743" t="s">
        <v>195</v>
      </c>
      <c r="BJ1743" t="s">
        <v>195</v>
      </c>
      <c r="BK1743" t="s">
        <v>3773</v>
      </c>
      <c r="BL1743" t="s">
        <v>6455</v>
      </c>
      <c r="BM1743" t="s">
        <v>4949</v>
      </c>
      <c r="BN1743" t="s">
        <v>7</v>
      </c>
      <c r="BO1743" t="s">
        <v>4950</v>
      </c>
      <c r="BP1743" s="440" t="str">
        <f t="shared" si="27"/>
        <v>WA.2378.EBD.952.201.D.521211</v>
      </c>
    </row>
    <row r="1744" spans="1:68">
      <c r="A1744" t="s">
        <v>4935</v>
      </c>
      <c r="B1744" t="s">
        <v>4936</v>
      </c>
      <c r="C1744" t="s">
        <v>4937</v>
      </c>
      <c r="D1744" t="s">
        <v>3795</v>
      </c>
      <c r="E1744" t="s">
        <v>197</v>
      </c>
      <c r="F1744" t="s">
        <v>3842</v>
      </c>
      <c r="G1744" t="s">
        <v>2445</v>
      </c>
      <c r="H1744" t="s">
        <v>4938</v>
      </c>
      <c r="I1744">
        <v>5</v>
      </c>
      <c r="J1744" t="s">
        <v>5031</v>
      </c>
      <c r="K1744">
        <v>1</v>
      </c>
      <c r="L1744" t="s">
        <v>1295</v>
      </c>
      <c r="M1744" t="s">
        <v>511</v>
      </c>
      <c r="N1744" t="s">
        <v>128</v>
      </c>
      <c r="O1744" t="s">
        <v>503</v>
      </c>
      <c r="P1744" t="s">
        <v>8</v>
      </c>
      <c r="Q1744" t="s">
        <v>4570</v>
      </c>
      <c r="R1744" t="s">
        <v>4940</v>
      </c>
      <c r="S1744" t="s">
        <v>195</v>
      </c>
      <c r="T1744" t="s">
        <v>4570</v>
      </c>
      <c r="U1744" t="s">
        <v>4570</v>
      </c>
      <c r="V1744" t="s">
        <v>5096</v>
      </c>
      <c r="W1744" t="s">
        <v>5092</v>
      </c>
      <c r="X1744" t="s">
        <v>6949</v>
      </c>
      <c r="Y1744" t="s">
        <v>6950</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4943</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6591</v>
      </c>
      <c r="BG1744" t="s">
        <v>6945</v>
      </c>
      <c r="BH1744" t="s">
        <v>5764</v>
      </c>
      <c r="BI1744" t="s">
        <v>195</v>
      </c>
      <c r="BJ1744" t="s">
        <v>195</v>
      </c>
      <c r="BK1744" t="s">
        <v>3773</v>
      </c>
      <c r="BL1744" t="s">
        <v>6951</v>
      </c>
      <c r="BM1744" t="s">
        <v>4949</v>
      </c>
      <c r="BN1744" t="s">
        <v>7</v>
      </c>
      <c r="BO1744" t="s">
        <v>4950</v>
      </c>
      <c r="BP1744" s="440" t="str">
        <f t="shared" si="27"/>
        <v>WA.2378.EBD.952.201.D.521211</v>
      </c>
    </row>
    <row r="1745" spans="1:68">
      <c r="A1745" t="s">
        <v>5010</v>
      </c>
      <c r="B1745" t="s">
        <v>4936</v>
      </c>
      <c r="C1745" t="s">
        <v>4937</v>
      </c>
      <c r="D1745" t="s">
        <v>3795</v>
      </c>
      <c r="E1745" t="s">
        <v>197</v>
      </c>
      <c r="F1745" t="s">
        <v>3842</v>
      </c>
      <c r="G1745" t="s">
        <v>2445</v>
      </c>
      <c r="H1745" t="s">
        <v>4938</v>
      </c>
      <c r="I1745">
        <v>5</v>
      </c>
      <c r="J1745" t="s">
        <v>5031</v>
      </c>
      <c r="K1745">
        <v>1</v>
      </c>
      <c r="L1745" t="s">
        <v>1295</v>
      </c>
      <c r="M1745" t="s">
        <v>8</v>
      </c>
      <c r="N1745" t="s">
        <v>126</v>
      </c>
      <c r="O1745" t="s">
        <v>503</v>
      </c>
      <c r="P1745" t="s">
        <v>8</v>
      </c>
      <c r="Q1745" t="s">
        <v>4570</v>
      </c>
      <c r="R1745" t="s">
        <v>4940</v>
      </c>
      <c r="S1745" t="s">
        <v>195</v>
      </c>
      <c r="T1745" t="s">
        <v>4570</v>
      </c>
      <c r="U1745" t="s">
        <v>4570</v>
      </c>
      <c r="V1745" t="s">
        <v>4496</v>
      </c>
      <c r="W1745" t="s">
        <v>4570</v>
      </c>
      <c r="X1745" t="s">
        <v>6926</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5011</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6591</v>
      </c>
      <c r="BG1745" t="s">
        <v>6927</v>
      </c>
      <c r="BH1745" t="s">
        <v>5764</v>
      </c>
      <c r="BI1745" t="s">
        <v>195</v>
      </c>
      <c r="BJ1745" t="s">
        <v>195</v>
      </c>
      <c r="BK1745" t="s">
        <v>3773</v>
      </c>
      <c r="BL1745" t="s">
        <v>5049</v>
      </c>
      <c r="BM1745" t="s">
        <v>4949</v>
      </c>
      <c r="BN1745" t="s">
        <v>7</v>
      </c>
      <c r="BO1745" t="s">
        <v>4950</v>
      </c>
      <c r="BP1745" s="440" t="str">
        <f t="shared" si="27"/>
        <v>WA.2378.EBD.952.201.A.521211</v>
      </c>
    </row>
    <row r="1746" spans="1:68">
      <c r="A1746" t="s">
        <v>5010</v>
      </c>
      <c r="B1746" t="s">
        <v>4936</v>
      </c>
      <c r="C1746" t="s">
        <v>4937</v>
      </c>
      <c r="D1746" t="s">
        <v>3795</v>
      </c>
      <c r="E1746" t="s">
        <v>197</v>
      </c>
      <c r="F1746" t="s">
        <v>3842</v>
      </c>
      <c r="G1746" t="s">
        <v>2445</v>
      </c>
      <c r="H1746" t="s">
        <v>4938</v>
      </c>
      <c r="I1746">
        <v>5</v>
      </c>
      <c r="J1746" t="s">
        <v>5031</v>
      </c>
      <c r="K1746">
        <v>1</v>
      </c>
      <c r="L1746" t="s">
        <v>1295</v>
      </c>
      <c r="M1746" t="s">
        <v>8</v>
      </c>
      <c r="N1746" t="s">
        <v>126</v>
      </c>
      <c r="O1746" t="s">
        <v>503</v>
      </c>
      <c r="P1746" t="s">
        <v>8</v>
      </c>
      <c r="Q1746" t="s">
        <v>4570</v>
      </c>
      <c r="R1746" t="s">
        <v>4940</v>
      </c>
      <c r="S1746" t="s">
        <v>195</v>
      </c>
      <c r="T1746" t="s">
        <v>4570</v>
      </c>
      <c r="U1746" t="s">
        <v>4570</v>
      </c>
      <c r="V1746" t="s">
        <v>4951</v>
      </c>
      <c r="W1746" t="s">
        <v>4496</v>
      </c>
      <c r="X1746" t="s">
        <v>6928</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5011</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6591</v>
      </c>
      <c r="BG1746" t="s">
        <v>6927</v>
      </c>
      <c r="BH1746" t="s">
        <v>5764</v>
      </c>
      <c r="BI1746" t="s">
        <v>195</v>
      </c>
      <c r="BJ1746" t="s">
        <v>195</v>
      </c>
      <c r="BK1746" t="s">
        <v>3773</v>
      </c>
      <c r="BL1746" t="s">
        <v>5450</v>
      </c>
      <c r="BM1746" t="s">
        <v>4949</v>
      </c>
      <c r="BN1746" t="s">
        <v>7</v>
      </c>
      <c r="BO1746" t="s">
        <v>4950</v>
      </c>
      <c r="BP1746" s="440" t="str">
        <f t="shared" si="27"/>
        <v>WA.2378.EBD.952.201.A.521211</v>
      </c>
    </row>
    <row r="1747" spans="1:68">
      <c r="A1747" t="s">
        <v>5010</v>
      </c>
      <c r="B1747" t="s">
        <v>4936</v>
      </c>
      <c r="C1747" t="s">
        <v>4937</v>
      </c>
      <c r="D1747" t="s">
        <v>3795</v>
      </c>
      <c r="E1747" t="s">
        <v>197</v>
      </c>
      <c r="F1747" t="s">
        <v>3842</v>
      </c>
      <c r="G1747" t="s">
        <v>2445</v>
      </c>
      <c r="H1747" t="s">
        <v>4938</v>
      </c>
      <c r="I1747">
        <v>5</v>
      </c>
      <c r="J1747" t="s">
        <v>5031</v>
      </c>
      <c r="K1747">
        <v>1</v>
      </c>
      <c r="L1747" t="s">
        <v>1295</v>
      </c>
      <c r="M1747" t="s">
        <v>8</v>
      </c>
      <c r="N1747" t="s">
        <v>126</v>
      </c>
      <c r="O1747" t="s">
        <v>503</v>
      </c>
      <c r="P1747" t="s">
        <v>8</v>
      </c>
      <c r="Q1747" t="s">
        <v>4570</v>
      </c>
      <c r="R1747" t="s">
        <v>4940</v>
      </c>
      <c r="S1747" t="s">
        <v>195</v>
      </c>
      <c r="T1747" t="s">
        <v>4570</v>
      </c>
      <c r="U1747" t="s">
        <v>4570</v>
      </c>
      <c r="V1747" t="s">
        <v>5001</v>
      </c>
      <c r="W1747" t="s">
        <v>4951</v>
      </c>
      <c r="X1747" t="s">
        <v>6929</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5011</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6591</v>
      </c>
      <c r="BG1747" t="s">
        <v>6927</v>
      </c>
      <c r="BH1747" t="s">
        <v>5764</v>
      </c>
      <c r="BI1747" t="s">
        <v>195</v>
      </c>
      <c r="BJ1747" t="s">
        <v>195</v>
      </c>
      <c r="BK1747" t="s">
        <v>3773</v>
      </c>
      <c r="BL1747" t="s">
        <v>5107</v>
      </c>
      <c r="BM1747" t="s">
        <v>4949</v>
      </c>
      <c r="BN1747" t="s">
        <v>7</v>
      </c>
      <c r="BO1747" t="s">
        <v>4950</v>
      </c>
      <c r="BP1747" s="440" t="str">
        <f t="shared" si="27"/>
        <v>WA.2378.EBD.952.201.A.521211</v>
      </c>
    </row>
    <row r="1748" spans="1:68">
      <c r="A1748" t="s">
        <v>5010</v>
      </c>
      <c r="B1748" t="s">
        <v>4936</v>
      </c>
      <c r="C1748" t="s">
        <v>4937</v>
      </c>
      <c r="D1748" t="s">
        <v>3795</v>
      </c>
      <c r="E1748" t="s">
        <v>197</v>
      </c>
      <c r="F1748" t="s">
        <v>3842</v>
      </c>
      <c r="G1748" t="s">
        <v>2445</v>
      </c>
      <c r="H1748" t="s">
        <v>4938</v>
      </c>
      <c r="I1748">
        <v>5</v>
      </c>
      <c r="J1748" t="s">
        <v>5031</v>
      </c>
      <c r="K1748">
        <v>1</v>
      </c>
      <c r="L1748" t="s">
        <v>1295</v>
      </c>
      <c r="M1748" t="s">
        <v>508</v>
      </c>
      <c r="N1748" t="s">
        <v>2641</v>
      </c>
      <c r="O1748" t="s">
        <v>503</v>
      </c>
      <c r="P1748" t="s">
        <v>8</v>
      </c>
      <c r="Q1748" t="s">
        <v>4570</v>
      </c>
      <c r="R1748" t="s">
        <v>4940</v>
      </c>
      <c r="S1748" t="s">
        <v>195</v>
      </c>
      <c r="T1748" t="s">
        <v>4570</v>
      </c>
      <c r="U1748" t="s">
        <v>4570</v>
      </c>
      <c r="V1748" t="s">
        <v>4496</v>
      </c>
      <c r="W1748" t="s">
        <v>4570</v>
      </c>
      <c r="X1748" t="s">
        <v>6930</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5011</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6591</v>
      </c>
      <c r="BG1748" t="s">
        <v>6931</v>
      </c>
      <c r="BH1748" t="s">
        <v>5764</v>
      </c>
      <c r="BI1748" t="s">
        <v>195</v>
      </c>
      <c r="BJ1748" t="s">
        <v>195</v>
      </c>
      <c r="BK1748" t="s">
        <v>3773</v>
      </c>
      <c r="BL1748" t="s">
        <v>5049</v>
      </c>
      <c r="BM1748" t="s">
        <v>4949</v>
      </c>
      <c r="BN1748" t="s">
        <v>7</v>
      </c>
      <c r="BO1748" t="s">
        <v>4950</v>
      </c>
      <c r="BP1748" s="440" t="str">
        <f t="shared" si="27"/>
        <v>WA.2378.EBD.952.201.B.521211</v>
      </c>
    </row>
    <row r="1749" spans="1:68">
      <c r="A1749" t="s">
        <v>5010</v>
      </c>
      <c r="B1749" t="s">
        <v>4936</v>
      </c>
      <c r="C1749" t="s">
        <v>4937</v>
      </c>
      <c r="D1749" t="s">
        <v>3795</v>
      </c>
      <c r="E1749" t="s">
        <v>197</v>
      </c>
      <c r="F1749" t="s">
        <v>3842</v>
      </c>
      <c r="G1749" t="s">
        <v>2445</v>
      </c>
      <c r="H1749" t="s">
        <v>4938</v>
      </c>
      <c r="I1749">
        <v>5</v>
      </c>
      <c r="J1749" t="s">
        <v>5031</v>
      </c>
      <c r="K1749">
        <v>1</v>
      </c>
      <c r="L1749" t="s">
        <v>1295</v>
      </c>
      <c r="M1749" t="s">
        <v>508</v>
      </c>
      <c r="N1749" t="s">
        <v>2641</v>
      </c>
      <c r="O1749" t="s">
        <v>503</v>
      </c>
      <c r="P1749" t="s">
        <v>8</v>
      </c>
      <c r="Q1749" t="s">
        <v>4570</v>
      </c>
      <c r="R1749" t="s">
        <v>4940</v>
      </c>
      <c r="S1749" t="s">
        <v>195</v>
      </c>
      <c r="T1749" t="s">
        <v>4570</v>
      </c>
      <c r="U1749" t="s">
        <v>4570</v>
      </c>
      <c r="V1749" t="s">
        <v>4951</v>
      </c>
      <c r="W1749" t="s">
        <v>4496</v>
      </c>
      <c r="X1749" t="s">
        <v>6933</v>
      </c>
      <c r="Y1749" t="s">
        <v>6934</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5011</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6591</v>
      </c>
      <c r="BG1749" t="s">
        <v>6931</v>
      </c>
      <c r="BH1749" t="s">
        <v>5764</v>
      </c>
      <c r="BI1749" t="s">
        <v>195</v>
      </c>
      <c r="BJ1749" t="s">
        <v>195</v>
      </c>
      <c r="BK1749" t="s">
        <v>3773</v>
      </c>
      <c r="BL1749" t="s">
        <v>6952</v>
      </c>
      <c r="BM1749" t="s">
        <v>4949</v>
      </c>
      <c r="BN1749" t="s">
        <v>7</v>
      </c>
      <c r="BO1749" t="s">
        <v>4950</v>
      </c>
      <c r="BP1749" s="440" t="str">
        <f t="shared" si="27"/>
        <v>WA.2378.EBD.952.201.B.521211</v>
      </c>
    </row>
    <row r="1750" spans="1:68">
      <c r="A1750" t="s">
        <v>5010</v>
      </c>
      <c r="B1750" t="s">
        <v>4936</v>
      </c>
      <c r="C1750" t="s">
        <v>4937</v>
      </c>
      <c r="D1750" t="s">
        <v>3795</v>
      </c>
      <c r="E1750" t="s">
        <v>197</v>
      </c>
      <c r="F1750" t="s">
        <v>3842</v>
      </c>
      <c r="G1750" t="s">
        <v>2445</v>
      </c>
      <c r="H1750" t="s">
        <v>4938</v>
      </c>
      <c r="I1750">
        <v>5</v>
      </c>
      <c r="J1750" t="s">
        <v>5031</v>
      </c>
      <c r="K1750">
        <v>1</v>
      </c>
      <c r="L1750" t="s">
        <v>1295</v>
      </c>
      <c r="M1750" t="s">
        <v>509</v>
      </c>
      <c r="N1750" t="s">
        <v>127</v>
      </c>
      <c r="O1750" t="s">
        <v>503</v>
      </c>
      <c r="P1750" t="s">
        <v>8</v>
      </c>
      <c r="Q1750" t="s">
        <v>4570</v>
      </c>
      <c r="R1750" t="s">
        <v>4940</v>
      </c>
      <c r="S1750" t="s">
        <v>195</v>
      </c>
      <c r="T1750" t="s">
        <v>4570</v>
      </c>
      <c r="U1750" t="s">
        <v>4570</v>
      </c>
      <c r="V1750" t="s">
        <v>4496</v>
      </c>
      <c r="W1750" t="s">
        <v>4570</v>
      </c>
      <c r="X1750" t="s">
        <v>6936</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5011</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6591</v>
      </c>
      <c r="BG1750" t="s">
        <v>6937</v>
      </c>
      <c r="BH1750" t="s">
        <v>5764</v>
      </c>
      <c r="BI1750" t="s">
        <v>195</v>
      </c>
      <c r="BJ1750" t="s">
        <v>195</v>
      </c>
      <c r="BK1750" t="s">
        <v>3773</v>
      </c>
      <c r="BL1750" t="s">
        <v>5049</v>
      </c>
      <c r="BM1750" t="s">
        <v>4949</v>
      </c>
      <c r="BN1750" t="s">
        <v>7</v>
      </c>
      <c r="BO1750" t="s">
        <v>4950</v>
      </c>
      <c r="BP1750" s="440" t="str">
        <f t="shared" si="27"/>
        <v>WA.2378.EBD.952.201.C.521211</v>
      </c>
    </row>
    <row r="1751" spans="1:68">
      <c r="A1751" t="s">
        <v>5010</v>
      </c>
      <c r="B1751" t="s">
        <v>4936</v>
      </c>
      <c r="C1751" t="s">
        <v>4937</v>
      </c>
      <c r="D1751" t="s">
        <v>3795</v>
      </c>
      <c r="E1751" t="s">
        <v>197</v>
      </c>
      <c r="F1751" t="s">
        <v>3842</v>
      </c>
      <c r="G1751" t="s">
        <v>2445</v>
      </c>
      <c r="H1751" t="s">
        <v>4938</v>
      </c>
      <c r="I1751">
        <v>5</v>
      </c>
      <c r="J1751" t="s">
        <v>5031</v>
      </c>
      <c r="K1751">
        <v>1</v>
      </c>
      <c r="L1751" t="s">
        <v>1295</v>
      </c>
      <c r="M1751" t="s">
        <v>509</v>
      </c>
      <c r="N1751" t="s">
        <v>127</v>
      </c>
      <c r="O1751" t="s">
        <v>503</v>
      </c>
      <c r="P1751" t="s">
        <v>8</v>
      </c>
      <c r="Q1751" t="s">
        <v>4570</v>
      </c>
      <c r="R1751" t="s">
        <v>4940</v>
      </c>
      <c r="S1751" t="s">
        <v>195</v>
      </c>
      <c r="T1751" t="s">
        <v>4570</v>
      </c>
      <c r="U1751" t="s">
        <v>4570</v>
      </c>
      <c r="V1751" t="s">
        <v>4951</v>
      </c>
      <c r="W1751" t="s">
        <v>4496</v>
      </c>
      <c r="X1751" t="s">
        <v>6938</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5011</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6591</v>
      </c>
      <c r="BG1751" t="s">
        <v>6937</v>
      </c>
      <c r="BH1751" t="s">
        <v>5764</v>
      </c>
      <c r="BI1751" t="s">
        <v>195</v>
      </c>
      <c r="BJ1751" t="s">
        <v>195</v>
      </c>
      <c r="BK1751" t="s">
        <v>3773</v>
      </c>
      <c r="BL1751" t="s">
        <v>5450</v>
      </c>
      <c r="BM1751" t="s">
        <v>4949</v>
      </c>
      <c r="BN1751" t="s">
        <v>7</v>
      </c>
      <c r="BO1751" t="s">
        <v>4950</v>
      </c>
      <c r="BP1751" s="440" t="str">
        <f t="shared" si="27"/>
        <v>WA.2378.EBD.952.201.C.521211</v>
      </c>
    </row>
    <row r="1752" spans="1:68">
      <c r="A1752" t="s">
        <v>5010</v>
      </c>
      <c r="B1752" t="s">
        <v>4936</v>
      </c>
      <c r="C1752" t="s">
        <v>4937</v>
      </c>
      <c r="D1752" t="s">
        <v>3795</v>
      </c>
      <c r="E1752" t="s">
        <v>197</v>
      </c>
      <c r="F1752" t="s">
        <v>3842</v>
      </c>
      <c r="G1752" t="s">
        <v>2445</v>
      </c>
      <c r="H1752" t="s">
        <v>4938</v>
      </c>
      <c r="I1752">
        <v>5</v>
      </c>
      <c r="J1752" t="s">
        <v>5031</v>
      </c>
      <c r="K1752">
        <v>1</v>
      </c>
      <c r="L1752" t="s">
        <v>1295</v>
      </c>
      <c r="M1752" t="s">
        <v>509</v>
      </c>
      <c r="N1752" t="s">
        <v>127</v>
      </c>
      <c r="O1752" t="s">
        <v>503</v>
      </c>
      <c r="P1752" t="s">
        <v>8</v>
      </c>
      <c r="Q1752" t="s">
        <v>4570</v>
      </c>
      <c r="R1752" t="s">
        <v>4940</v>
      </c>
      <c r="S1752" t="s">
        <v>195</v>
      </c>
      <c r="T1752" t="s">
        <v>4570</v>
      </c>
      <c r="U1752" t="s">
        <v>4570</v>
      </c>
      <c r="V1752" t="s">
        <v>5001</v>
      </c>
      <c r="W1752" t="s">
        <v>4951</v>
      </c>
      <c r="X1752" t="s">
        <v>5716</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5011</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6591</v>
      </c>
      <c r="BG1752" t="s">
        <v>6937</v>
      </c>
      <c r="BH1752" t="s">
        <v>5764</v>
      </c>
      <c r="BI1752" t="s">
        <v>195</v>
      </c>
      <c r="BJ1752" t="s">
        <v>195</v>
      </c>
      <c r="BK1752" t="s">
        <v>3773</v>
      </c>
      <c r="BL1752" t="s">
        <v>5107</v>
      </c>
      <c r="BM1752" t="s">
        <v>4949</v>
      </c>
      <c r="BN1752" t="s">
        <v>7</v>
      </c>
      <c r="BO1752" t="s">
        <v>4950</v>
      </c>
      <c r="BP1752" s="440" t="str">
        <f t="shared" si="27"/>
        <v>WA.2378.EBD.952.201.C.521211</v>
      </c>
    </row>
    <row r="1753" spans="1:68">
      <c r="A1753" t="s">
        <v>5010</v>
      </c>
      <c r="B1753" t="s">
        <v>4936</v>
      </c>
      <c r="C1753" t="s">
        <v>4937</v>
      </c>
      <c r="D1753" t="s">
        <v>3795</v>
      </c>
      <c r="E1753" t="s">
        <v>197</v>
      </c>
      <c r="F1753" t="s">
        <v>3842</v>
      </c>
      <c r="G1753" t="s">
        <v>2445</v>
      </c>
      <c r="H1753" t="s">
        <v>4938</v>
      </c>
      <c r="I1753">
        <v>5</v>
      </c>
      <c r="J1753" t="s">
        <v>5031</v>
      </c>
      <c r="K1753">
        <v>1</v>
      </c>
      <c r="L1753" t="s">
        <v>1295</v>
      </c>
      <c r="M1753" t="s">
        <v>509</v>
      </c>
      <c r="N1753" t="s">
        <v>127</v>
      </c>
      <c r="O1753" t="s">
        <v>503</v>
      </c>
      <c r="P1753" t="s">
        <v>8</v>
      </c>
      <c r="Q1753" t="s">
        <v>4570</v>
      </c>
      <c r="R1753" t="s">
        <v>4940</v>
      </c>
      <c r="S1753" t="s">
        <v>195</v>
      </c>
      <c r="T1753" t="s">
        <v>4570</v>
      </c>
      <c r="U1753" t="s">
        <v>4570</v>
      </c>
      <c r="V1753" t="s">
        <v>5092</v>
      </c>
      <c r="W1753" t="s">
        <v>5001</v>
      </c>
      <c r="X1753" t="s">
        <v>6939</v>
      </c>
      <c r="Y1753" t="s">
        <v>6940</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5011</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6591</v>
      </c>
      <c r="BG1753" t="s">
        <v>6937</v>
      </c>
      <c r="BH1753" t="s">
        <v>5764</v>
      </c>
      <c r="BI1753" t="s">
        <v>195</v>
      </c>
      <c r="BJ1753" t="s">
        <v>195</v>
      </c>
      <c r="BK1753" t="s">
        <v>3773</v>
      </c>
      <c r="BL1753" t="s">
        <v>6941</v>
      </c>
      <c r="BM1753" t="s">
        <v>4949</v>
      </c>
      <c r="BN1753" t="s">
        <v>7</v>
      </c>
      <c r="BO1753" t="s">
        <v>4950</v>
      </c>
      <c r="BP1753" s="440" t="str">
        <f t="shared" si="27"/>
        <v>WA.2378.EBD.952.201.C.521211</v>
      </c>
    </row>
    <row r="1754" spans="1:68">
      <c r="A1754" t="s">
        <v>5010</v>
      </c>
      <c r="B1754" t="s">
        <v>4936</v>
      </c>
      <c r="C1754" t="s">
        <v>4937</v>
      </c>
      <c r="D1754" t="s">
        <v>3795</v>
      </c>
      <c r="E1754" t="s">
        <v>197</v>
      </c>
      <c r="F1754" t="s">
        <v>3842</v>
      </c>
      <c r="G1754" t="s">
        <v>2445</v>
      </c>
      <c r="H1754" t="s">
        <v>4938</v>
      </c>
      <c r="I1754">
        <v>5</v>
      </c>
      <c r="J1754" t="s">
        <v>5031</v>
      </c>
      <c r="K1754">
        <v>1</v>
      </c>
      <c r="L1754" t="s">
        <v>1295</v>
      </c>
      <c r="M1754" t="s">
        <v>509</v>
      </c>
      <c r="N1754" t="s">
        <v>127</v>
      </c>
      <c r="O1754" t="s">
        <v>503</v>
      </c>
      <c r="P1754" t="s">
        <v>8</v>
      </c>
      <c r="Q1754" t="s">
        <v>4570</v>
      </c>
      <c r="R1754" t="s">
        <v>4940</v>
      </c>
      <c r="S1754" t="s">
        <v>195</v>
      </c>
      <c r="T1754" t="s">
        <v>4570</v>
      </c>
      <c r="U1754" t="s">
        <v>4570</v>
      </c>
      <c r="V1754" t="s">
        <v>5096</v>
      </c>
      <c r="W1754" t="s">
        <v>5092</v>
      </c>
      <c r="X1754" t="s">
        <v>5931</v>
      </c>
      <c r="Y1754" t="s">
        <v>6942</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5011</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6591</v>
      </c>
      <c r="BG1754" t="s">
        <v>6937</v>
      </c>
      <c r="BH1754" t="s">
        <v>5764</v>
      </c>
      <c r="BI1754" t="s">
        <v>195</v>
      </c>
      <c r="BJ1754" t="s">
        <v>195</v>
      </c>
      <c r="BK1754" t="s">
        <v>3773</v>
      </c>
      <c r="BL1754" t="s">
        <v>6943</v>
      </c>
      <c r="BM1754" t="s">
        <v>4949</v>
      </c>
      <c r="BN1754" t="s">
        <v>7</v>
      </c>
      <c r="BO1754" t="s">
        <v>4950</v>
      </c>
      <c r="BP1754" s="440" t="str">
        <f t="shared" si="27"/>
        <v>WA.2378.EBD.952.201.C.521211</v>
      </c>
    </row>
    <row r="1755" spans="1:68">
      <c r="A1755" t="s">
        <v>5010</v>
      </c>
      <c r="B1755" t="s">
        <v>4936</v>
      </c>
      <c r="C1755" t="s">
        <v>4937</v>
      </c>
      <c r="D1755" t="s">
        <v>3795</v>
      </c>
      <c r="E1755" t="s">
        <v>197</v>
      </c>
      <c r="F1755" t="s">
        <v>3842</v>
      </c>
      <c r="G1755" t="s">
        <v>2445</v>
      </c>
      <c r="H1755" t="s">
        <v>4938</v>
      </c>
      <c r="I1755">
        <v>5</v>
      </c>
      <c r="J1755" t="s">
        <v>5031</v>
      </c>
      <c r="K1755">
        <v>1</v>
      </c>
      <c r="L1755" t="s">
        <v>1295</v>
      </c>
      <c r="M1755" t="s">
        <v>511</v>
      </c>
      <c r="N1755" t="s">
        <v>128</v>
      </c>
      <c r="O1755" t="s">
        <v>503</v>
      </c>
      <c r="P1755" t="s">
        <v>8</v>
      </c>
      <c r="Q1755" t="s">
        <v>4570</v>
      </c>
      <c r="R1755" t="s">
        <v>4940</v>
      </c>
      <c r="S1755" t="s">
        <v>195</v>
      </c>
      <c r="T1755" t="s">
        <v>4570</v>
      </c>
      <c r="U1755" t="s">
        <v>4570</v>
      </c>
      <c r="V1755" t="s">
        <v>4496</v>
      </c>
      <c r="W1755" t="s">
        <v>4570</v>
      </c>
      <c r="X1755" t="s">
        <v>6944</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5011</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6591</v>
      </c>
      <c r="BG1755" t="s">
        <v>6945</v>
      </c>
      <c r="BH1755" t="s">
        <v>5764</v>
      </c>
      <c r="BI1755" t="s">
        <v>195</v>
      </c>
      <c r="BJ1755" t="s">
        <v>195</v>
      </c>
      <c r="BK1755" t="s">
        <v>3773</v>
      </c>
      <c r="BL1755" t="s">
        <v>5049</v>
      </c>
      <c r="BM1755" t="s">
        <v>4949</v>
      </c>
      <c r="BN1755" t="s">
        <v>7</v>
      </c>
      <c r="BO1755" t="s">
        <v>4950</v>
      </c>
      <c r="BP1755" s="440" t="str">
        <f t="shared" si="27"/>
        <v>WA.2378.EBD.952.201.D.521211</v>
      </c>
    </row>
    <row r="1756" spans="1:68">
      <c r="A1756" t="s">
        <v>5010</v>
      </c>
      <c r="B1756" t="s">
        <v>4936</v>
      </c>
      <c r="C1756" t="s">
        <v>4937</v>
      </c>
      <c r="D1756" t="s">
        <v>3795</v>
      </c>
      <c r="E1756" t="s">
        <v>197</v>
      </c>
      <c r="F1756" t="s">
        <v>3842</v>
      </c>
      <c r="G1756" t="s">
        <v>2445</v>
      </c>
      <c r="H1756" t="s">
        <v>4938</v>
      </c>
      <c r="I1756">
        <v>5</v>
      </c>
      <c r="J1756" t="s">
        <v>5031</v>
      </c>
      <c r="K1756">
        <v>1</v>
      </c>
      <c r="L1756" t="s">
        <v>1295</v>
      </c>
      <c r="M1756" t="s">
        <v>511</v>
      </c>
      <c r="N1756" t="s">
        <v>128</v>
      </c>
      <c r="O1756" t="s">
        <v>503</v>
      </c>
      <c r="P1756" t="s">
        <v>8</v>
      </c>
      <c r="Q1756" t="s">
        <v>4570</v>
      </c>
      <c r="R1756" t="s">
        <v>4940</v>
      </c>
      <c r="S1756" t="s">
        <v>195</v>
      </c>
      <c r="T1756" t="s">
        <v>4570</v>
      </c>
      <c r="U1756" t="s">
        <v>4570</v>
      </c>
      <c r="V1756" t="s">
        <v>4951</v>
      </c>
      <c r="W1756" t="s">
        <v>4496</v>
      </c>
      <c r="X1756" t="s">
        <v>6946</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5011</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6591</v>
      </c>
      <c r="BG1756" t="s">
        <v>6945</v>
      </c>
      <c r="BH1756" t="s">
        <v>5764</v>
      </c>
      <c r="BI1756" t="s">
        <v>195</v>
      </c>
      <c r="BJ1756" t="s">
        <v>195</v>
      </c>
      <c r="BK1756" t="s">
        <v>3773</v>
      </c>
      <c r="BL1756" t="s">
        <v>5450</v>
      </c>
      <c r="BM1756" t="s">
        <v>4949</v>
      </c>
      <c r="BN1756" t="s">
        <v>7</v>
      </c>
      <c r="BO1756" t="s">
        <v>4950</v>
      </c>
      <c r="BP1756" s="440" t="str">
        <f t="shared" si="27"/>
        <v>WA.2378.EBD.952.201.D.521211</v>
      </c>
    </row>
    <row r="1757" spans="1:68">
      <c r="A1757" t="s">
        <v>5010</v>
      </c>
      <c r="B1757" t="s">
        <v>4936</v>
      </c>
      <c r="C1757" t="s">
        <v>4937</v>
      </c>
      <c r="D1757" t="s">
        <v>3795</v>
      </c>
      <c r="E1757" t="s">
        <v>197</v>
      </c>
      <c r="F1757" t="s">
        <v>3842</v>
      </c>
      <c r="G1757" t="s">
        <v>2445</v>
      </c>
      <c r="H1757" t="s">
        <v>4938</v>
      </c>
      <c r="I1757">
        <v>5</v>
      </c>
      <c r="J1757" t="s">
        <v>5031</v>
      </c>
      <c r="K1757">
        <v>1</v>
      </c>
      <c r="L1757" t="s">
        <v>1295</v>
      </c>
      <c r="M1757" t="s">
        <v>511</v>
      </c>
      <c r="N1757" t="s">
        <v>128</v>
      </c>
      <c r="O1757" t="s">
        <v>503</v>
      </c>
      <c r="P1757" t="s">
        <v>8</v>
      </c>
      <c r="Q1757" t="s">
        <v>4570</v>
      </c>
      <c r="R1757" t="s">
        <v>4940</v>
      </c>
      <c r="S1757" t="s">
        <v>195</v>
      </c>
      <c r="T1757" t="s">
        <v>4570</v>
      </c>
      <c r="U1757" t="s">
        <v>4570</v>
      </c>
      <c r="V1757" t="s">
        <v>5001</v>
      </c>
      <c r="W1757" t="s">
        <v>4951</v>
      </c>
      <c r="X1757" t="s">
        <v>6947</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5011</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6591</v>
      </c>
      <c r="BG1757" t="s">
        <v>6945</v>
      </c>
      <c r="BH1757" t="s">
        <v>5764</v>
      </c>
      <c r="BI1757" t="s">
        <v>195</v>
      </c>
      <c r="BJ1757" t="s">
        <v>195</v>
      </c>
      <c r="BK1757" t="s">
        <v>3773</v>
      </c>
      <c r="BL1757" t="s">
        <v>5107</v>
      </c>
      <c r="BM1757" t="s">
        <v>4949</v>
      </c>
      <c r="BN1757" t="s">
        <v>7</v>
      </c>
      <c r="BO1757" t="s">
        <v>4950</v>
      </c>
      <c r="BP1757" s="440" t="str">
        <f t="shared" si="27"/>
        <v>WA.2378.EBD.952.201.D.521211</v>
      </c>
    </row>
    <row r="1758" spans="1:68">
      <c r="A1758" t="s">
        <v>5010</v>
      </c>
      <c r="B1758" t="s">
        <v>4936</v>
      </c>
      <c r="C1758" t="s">
        <v>4937</v>
      </c>
      <c r="D1758" t="s">
        <v>3795</v>
      </c>
      <c r="E1758" t="s">
        <v>197</v>
      </c>
      <c r="F1758" t="s">
        <v>3842</v>
      </c>
      <c r="G1758" t="s">
        <v>2445</v>
      </c>
      <c r="H1758" t="s">
        <v>4938</v>
      </c>
      <c r="I1758">
        <v>5</v>
      </c>
      <c r="J1758" t="s">
        <v>5031</v>
      </c>
      <c r="K1758">
        <v>1</v>
      </c>
      <c r="L1758" t="s">
        <v>1295</v>
      </c>
      <c r="M1758" t="s">
        <v>511</v>
      </c>
      <c r="N1758" t="s">
        <v>128</v>
      </c>
      <c r="O1758" t="s">
        <v>503</v>
      </c>
      <c r="P1758" t="s">
        <v>8</v>
      </c>
      <c r="Q1758" t="s">
        <v>4570</v>
      </c>
      <c r="R1758" t="s">
        <v>4940</v>
      </c>
      <c r="S1758" t="s">
        <v>195</v>
      </c>
      <c r="T1758" t="s">
        <v>4570</v>
      </c>
      <c r="U1758" t="s">
        <v>4570</v>
      </c>
      <c r="V1758" t="s">
        <v>5092</v>
      </c>
      <c r="W1758" t="s">
        <v>5001</v>
      </c>
      <c r="X1758" t="s">
        <v>6948</v>
      </c>
      <c r="Y1758" t="s">
        <v>5761</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5011</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6591</v>
      </c>
      <c r="BG1758" t="s">
        <v>6945</v>
      </c>
      <c r="BH1758" t="s">
        <v>5764</v>
      </c>
      <c r="BI1758" t="s">
        <v>195</v>
      </c>
      <c r="BJ1758" t="s">
        <v>195</v>
      </c>
      <c r="BK1758" t="s">
        <v>3773</v>
      </c>
      <c r="BL1758" t="s">
        <v>6455</v>
      </c>
      <c r="BM1758" t="s">
        <v>4949</v>
      </c>
      <c r="BN1758" t="s">
        <v>7</v>
      </c>
      <c r="BO1758" t="s">
        <v>4950</v>
      </c>
      <c r="BP1758" s="440" t="str">
        <f t="shared" si="27"/>
        <v>WA.2378.EBD.952.201.D.521211</v>
      </c>
    </row>
    <row r="1759" spans="1:68">
      <c r="A1759" t="s">
        <v>5010</v>
      </c>
      <c r="B1759" t="s">
        <v>4936</v>
      </c>
      <c r="C1759" t="s">
        <v>4937</v>
      </c>
      <c r="D1759" t="s">
        <v>3795</v>
      </c>
      <c r="E1759" t="s">
        <v>197</v>
      </c>
      <c r="F1759" t="s">
        <v>3842</v>
      </c>
      <c r="G1759" t="s">
        <v>2445</v>
      </c>
      <c r="H1759" t="s">
        <v>4938</v>
      </c>
      <c r="I1759">
        <v>5</v>
      </c>
      <c r="J1759" t="s">
        <v>5031</v>
      </c>
      <c r="K1759">
        <v>1</v>
      </c>
      <c r="L1759" t="s">
        <v>1295</v>
      </c>
      <c r="M1759" t="s">
        <v>511</v>
      </c>
      <c r="N1759" t="s">
        <v>128</v>
      </c>
      <c r="O1759" t="s">
        <v>503</v>
      </c>
      <c r="P1759" t="s">
        <v>8</v>
      </c>
      <c r="Q1759" t="s">
        <v>4570</v>
      </c>
      <c r="R1759" t="s">
        <v>4940</v>
      </c>
      <c r="S1759" t="s">
        <v>195</v>
      </c>
      <c r="T1759" t="s">
        <v>4570</v>
      </c>
      <c r="U1759" t="s">
        <v>4570</v>
      </c>
      <c r="V1759" t="s">
        <v>5096</v>
      </c>
      <c r="W1759" t="s">
        <v>5092</v>
      </c>
      <c r="X1759" t="s">
        <v>6949</v>
      </c>
      <c r="Y1759" t="s">
        <v>6950</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5011</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6591</v>
      </c>
      <c r="BG1759" t="s">
        <v>6945</v>
      </c>
      <c r="BH1759" t="s">
        <v>5764</v>
      </c>
      <c r="BI1759" t="s">
        <v>195</v>
      </c>
      <c r="BJ1759" t="s">
        <v>195</v>
      </c>
      <c r="BK1759" t="s">
        <v>3773</v>
      </c>
      <c r="BL1759" t="s">
        <v>6951</v>
      </c>
      <c r="BM1759" t="s">
        <v>4949</v>
      </c>
      <c r="BN1759" t="s">
        <v>7</v>
      </c>
      <c r="BO1759" t="s">
        <v>4950</v>
      </c>
      <c r="BP1759" s="440" t="str">
        <f t="shared" si="27"/>
        <v>WA.2378.EBD.952.201.D.521211</v>
      </c>
    </row>
    <row r="1760" spans="1:68">
      <c r="A1760" t="s">
        <v>4935</v>
      </c>
      <c r="B1760" t="s">
        <v>4936</v>
      </c>
      <c r="C1760" t="s">
        <v>4937</v>
      </c>
      <c r="D1760" t="s">
        <v>3795</v>
      </c>
      <c r="E1760" t="s">
        <v>197</v>
      </c>
      <c r="F1760" t="s">
        <v>3842</v>
      </c>
      <c r="G1760" t="s">
        <v>2445</v>
      </c>
      <c r="H1760" t="s">
        <v>4938</v>
      </c>
      <c r="I1760">
        <v>5</v>
      </c>
      <c r="J1760" t="s">
        <v>5031</v>
      </c>
      <c r="K1760">
        <v>1</v>
      </c>
      <c r="L1760" t="s">
        <v>1295</v>
      </c>
      <c r="M1760" t="s">
        <v>509</v>
      </c>
      <c r="N1760" t="s">
        <v>127</v>
      </c>
      <c r="O1760" t="s">
        <v>513</v>
      </c>
      <c r="P1760" t="s">
        <v>8</v>
      </c>
      <c r="Q1760" t="s">
        <v>4570</v>
      </c>
      <c r="R1760" t="s">
        <v>4940</v>
      </c>
      <c r="S1760" t="s">
        <v>195</v>
      </c>
      <c r="T1760" t="s">
        <v>4570</v>
      </c>
      <c r="U1760" t="s">
        <v>4570</v>
      </c>
      <c r="V1760" t="s">
        <v>4496</v>
      </c>
      <c r="W1760" t="s">
        <v>4570</v>
      </c>
      <c r="X1760" t="s">
        <v>6953</v>
      </c>
      <c r="Y1760" t="s">
        <v>6954</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4943</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6591</v>
      </c>
      <c r="BG1760" t="s">
        <v>6937</v>
      </c>
      <c r="BH1760" t="s">
        <v>5764</v>
      </c>
      <c r="BI1760" t="s">
        <v>195</v>
      </c>
      <c r="BJ1760" t="s">
        <v>195</v>
      </c>
      <c r="BK1760" t="s">
        <v>3776</v>
      </c>
      <c r="BL1760" t="s">
        <v>6955</v>
      </c>
      <c r="BM1760" t="s">
        <v>4949</v>
      </c>
      <c r="BN1760" t="s">
        <v>5121</v>
      </c>
      <c r="BO1760" t="s">
        <v>4950</v>
      </c>
      <c r="BP1760" s="440" t="str">
        <f t="shared" si="27"/>
        <v>WA.2378.EBD.952.201.C.522151</v>
      </c>
    </row>
    <row r="1761" spans="1:68">
      <c r="A1761" t="s">
        <v>4935</v>
      </c>
      <c r="B1761" t="s">
        <v>4936</v>
      </c>
      <c r="C1761" t="s">
        <v>4937</v>
      </c>
      <c r="D1761" t="s">
        <v>3795</v>
      </c>
      <c r="E1761" t="s">
        <v>197</v>
      </c>
      <c r="F1761" t="s">
        <v>3842</v>
      </c>
      <c r="G1761" t="s">
        <v>2445</v>
      </c>
      <c r="H1761" t="s">
        <v>4938</v>
      </c>
      <c r="I1761">
        <v>5</v>
      </c>
      <c r="J1761" t="s">
        <v>5031</v>
      </c>
      <c r="K1761">
        <v>1</v>
      </c>
      <c r="L1761" t="s">
        <v>1295</v>
      </c>
      <c r="M1761" t="s">
        <v>509</v>
      </c>
      <c r="N1761" t="s">
        <v>127</v>
      </c>
      <c r="O1761" t="s">
        <v>513</v>
      </c>
      <c r="P1761" t="s">
        <v>8</v>
      </c>
      <c r="Q1761" t="s">
        <v>4570</v>
      </c>
      <c r="R1761" t="s">
        <v>4940</v>
      </c>
      <c r="S1761" t="s">
        <v>195</v>
      </c>
      <c r="T1761" t="s">
        <v>4570</v>
      </c>
      <c r="U1761" t="s">
        <v>4570</v>
      </c>
      <c r="V1761" t="s">
        <v>4951</v>
      </c>
      <c r="W1761" t="s">
        <v>4496</v>
      </c>
      <c r="X1761" t="s">
        <v>6956</v>
      </c>
      <c r="Y1761" t="s">
        <v>6957</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4943</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6591</v>
      </c>
      <c r="BG1761" t="s">
        <v>6937</v>
      </c>
      <c r="BH1761" t="s">
        <v>5764</v>
      </c>
      <c r="BI1761" t="s">
        <v>195</v>
      </c>
      <c r="BJ1761" t="s">
        <v>195</v>
      </c>
      <c r="BK1761" t="s">
        <v>3776</v>
      </c>
      <c r="BL1761" t="s">
        <v>6958</v>
      </c>
      <c r="BM1761" t="s">
        <v>4949</v>
      </c>
      <c r="BN1761" t="s">
        <v>5121</v>
      </c>
      <c r="BO1761" t="s">
        <v>4950</v>
      </c>
      <c r="BP1761" s="440" t="str">
        <f t="shared" si="27"/>
        <v>WA.2378.EBD.952.201.C.522151</v>
      </c>
    </row>
    <row r="1762" spans="1:68">
      <c r="A1762" t="s">
        <v>5010</v>
      </c>
      <c r="B1762" t="s">
        <v>4936</v>
      </c>
      <c r="C1762" t="s">
        <v>4937</v>
      </c>
      <c r="D1762" t="s">
        <v>3795</v>
      </c>
      <c r="E1762" t="s">
        <v>197</v>
      </c>
      <c r="F1762" t="s">
        <v>3842</v>
      </c>
      <c r="G1762" t="s">
        <v>2445</v>
      </c>
      <c r="H1762" t="s">
        <v>4938</v>
      </c>
      <c r="I1762">
        <v>5</v>
      </c>
      <c r="J1762" t="s">
        <v>5031</v>
      </c>
      <c r="K1762">
        <v>1</v>
      </c>
      <c r="L1762" t="s">
        <v>1295</v>
      </c>
      <c r="M1762" t="s">
        <v>509</v>
      </c>
      <c r="N1762" t="s">
        <v>127</v>
      </c>
      <c r="O1762" t="s">
        <v>513</v>
      </c>
      <c r="P1762" t="s">
        <v>8</v>
      </c>
      <c r="Q1762" t="s">
        <v>4570</v>
      </c>
      <c r="R1762" t="s">
        <v>4940</v>
      </c>
      <c r="S1762" t="s">
        <v>195</v>
      </c>
      <c r="T1762" t="s">
        <v>4570</v>
      </c>
      <c r="U1762" t="s">
        <v>4570</v>
      </c>
      <c r="V1762" t="s">
        <v>4496</v>
      </c>
      <c r="W1762" t="s">
        <v>4570</v>
      </c>
      <c r="X1762" t="s">
        <v>6953</v>
      </c>
      <c r="Y1762" t="s">
        <v>6954</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5011</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6591</v>
      </c>
      <c r="BG1762" t="s">
        <v>6937</v>
      </c>
      <c r="BH1762" t="s">
        <v>5764</v>
      </c>
      <c r="BI1762" t="s">
        <v>195</v>
      </c>
      <c r="BJ1762" t="s">
        <v>195</v>
      </c>
      <c r="BK1762" t="s">
        <v>3776</v>
      </c>
      <c r="BL1762" t="s">
        <v>6955</v>
      </c>
      <c r="BM1762" t="s">
        <v>4949</v>
      </c>
      <c r="BN1762" t="s">
        <v>5121</v>
      </c>
      <c r="BO1762" t="s">
        <v>4950</v>
      </c>
      <c r="BP1762" s="440" t="str">
        <f t="shared" si="27"/>
        <v>WA.2378.EBD.952.201.C.522151</v>
      </c>
    </row>
    <row r="1763" spans="1:68">
      <c r="A1763" t="s">
        <v>5010</v>
      </c>
      <c r="B1763" t="s">
        <v>4936</v>
      </c>
      <c r="C1763" t="s">
        <v>4937</v>
      </c>
      <c r="D1763" t="s">
        <v>3795</v>
      </c>
      <c r="E1763" t="s">
        <v>197</v>
      </c>
      <c r="F1763" t="s">
        <v>3842</v>
      </c>
      <c r="G1763" t="s">
        <v>2445</v>
      </c>
      <c r="H1763" t="s">
        <v>4938</v>
      </c>
      <c r="I1763">
        <v>5</v>
      </c>
      <c r="J1763" t="s">
        <v>5031</v>
      </c>
      <c r="K1763">
        <v>1</v>
      </c>
      <c r="L1763" t="s">
        <v>1295</v>
      </c>
      <c r="M1763" t="s">
        <v>509</v>
      </c>
      <c r="N1763" t="s">
        <v>127</v>
      </c>
      <c r="O1763" t="s">
        <v>513</v>
      </c>
      <c r="P1763" t="s">
        <v>8</v>
      </c>
      <c r="Q1763" t="s">
        <v>4570</v>
      </c>
      <c r="R1763" t="s">
        <v>4940</v>
      </c>
      <c r="S1763" t="s">
        <v>195</v>
      </c>
      <c r="T1763" t="s">
        <v>4570</v>
      </c>
      <c r="U1763" t="s">
        <v>4570</v>
      </c>
      <c r="V1763" t="s">
        <v>4951</v>
      </c>
      <c r="W1763" t="s">
        <v>4496</v>
      </c>
      <c r="X1763" t="s">
        <v>6956</v>
      </c>
      <c r="Y1763" t="s">
        <v>6957</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5011</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6591</v>
      </c>
      <c r="BG1763" t="s">
        <v>6937</v>
      </c>
      <c r="BH1763" t="s">
        <v>5764</v>
      </c>
      <c r="BI1763" t="s">
        <v>195</v>
      </c>
      <c r="BJ1763" t="s">
        <v>195</v>
      </c>
      <c r="BK1763" t="s">
        <v>3776</v>
      </c>
      <c r="BL1763" t="s">
        <v>6958</v>
      </c>
      <c r="BM1763" t="s">
        <v>4949</v>
      </c>
      <c r="BN1763" t="s">
        <v>5121</v>
      </c>
      <c r="BO1763" t="s">
        <v>4950</v>
      </c>
      <c r="BP1763" s="440" t="str">
        <f t="shared" si="27"/>
        <v>WA.2378.EBD.952.201.C.522151</v>
      </c>
    </row>
    <row r="1764" spans="1:68">
      <c r="A1764" t="s">
        <v>4935</v>
      </c>
      <c r="B1764" t="s">
        <v>4936</v>
      </c>
      <c r="C1764" t="s">
        <v>4937</v>
      </c>
      <c r="D1764" t="s">
        <v>3795</v>
      </c>
      <c r="E1764" t="s">
        <v>197</v>
      </c>
      <c r="F1764" t="s">
        <v>3842</v>
      </c>
      <c r="G1764" t="s">
        <v>2445</v>
      </c>
      <c r="H1764" t="s">
        <v>4938</v>
      </c>
      <c r="I1764">
        <v>5</v>
      </c>
      <c r="J1764" t="s">
        <v>5031</v>
      </c>
      <c r="K1764">
        <v>1</v>
      </c>
      <c r="L1764" t="s">
        <v>1295</v>
      </c>
      <c r="M1764" t="s">
        <v>509</v>
      </c>
      <c r="N1764" t="s">
        <v>127</v>
      </c>
      <c r="O1764" t="s">
        <v>507</v>
      </c>
      <c r="P1764" t="s">
        <v>8</v>
      </c>
      <c r="Q1764" t="s">
        <v>4570</v>
      </c>
      <c r="R1764" t="s">
        <v>4940</v>
      </c>
      <c r="S1764" t="s">
        <v>195</v>
      </c>
      <c r="T1764" t="s">
        <v>4570</v>
      </c>
      <c r="U1764" t="s">
        <v>4570</v>
      </c>
      <c r="V1764" t="s">
        <v>4496</v>
      </c>
      <c r="W1764" t="s">
        <v>4570</v>
      </c>
      <c r="X1764" t="s">
        <v>6959</v>
      </c>
      <c r="Y1764" t="s">
        <v>6960</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4943</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6591</v>
      </c>
      <c r="BG1764" t="s">
        <v>6937</v>
      </c>
      <c r="BH1764" t="s">
        <v>5764</v>
      </c>
      <c r="BI1764" t="s">
        <v>195</v>
      </c>
      <c r="BJ1764" t="s">
        <v>195</v>
      </c>
      <c r="BK1764" t="s">
        <v>5184</v>
      </c>
      <c r="BL1764" t="s">
        <v>6961</v>
      </c>
      <c r="BM1764" t="s">
        <v>4949</v>
      </c>
      <c r="BN1764" t="s">
        <v>5186</v>
      </c>
      <c r="BO1764" t="s">
        <v>4950</v>
      </c>
      <c r="BP1764" s="440" t="str">
        <f t="shared" si="27"/>
        <v>WA.2378.EBD.952.201.C.524119</v>
      </c>
    </row>
    <row r="1765" spans="1:68">
      <c r="A1765" t="s">
        <v>4935</v>
      </c>
      <c r="B1765" t="s">
        <v>4936</v>
      </c>
      <c r="C1765" t="s">
        <v>4937</v>
      </c>
      <c r="D1765" t="s">
        <v>3795</v>
      </c>
      <c r="E1765" t="s">
        <v>197</v>
      </c>
      <c r="F1765" t="s">
        <v>3842</v>
      </c>
      <c r="G1765" t="s">
        <v>2445</v>
      </c>
      <c r="H1765" t="s">
        <v>4938</v>
      </c>
      <c r="I1765">
        <v>5</v>
      </c>
      <c r="J1765" t="s">
        <v>5031</v>
      </c>
      <c r="K1765">
        <v>1</v>
      </c>
      <c r="L1765" t="s">
        <v>1295</v>
      </c>
      <c r="M1765" t="s">
        <v>509</v>
      </c>
      <c r="N1765" t="s">
        <v>127</v>
      </c>
      <c r="O1765" t="s">
        <v>507</v>
      </c>
      <c r="P1765" t="s">
        <v>8</v>
      </c>
      <c r="Q1765" t="s">
        <v>4570</v>
      </c>
      <c r="R1765" t="s">
        <v>4940</v>
      </c>
      <c r="S1765" t="s">
        <v>195</v>
      </c>
      <c r="T1765" t="s">
        <v>4570</v>
      </c>
      <c r="U1765" t="s">
        <v>4570</v>
      </c>
      <c r="V1765" t="s">
        <v>4951</v>
      </c>
      <c r="W1765" t="s">
        <v>4496</v>
      </c>
      <c r="X1765" t="s">
        <v>6962</v>
      </c>
      <c r="Y1765" t="s">
        <v>6963</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4943</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6591</v>
      </c>
      <c r="BG1765" t="s">
        <v>6937</v>
      </c>
      <c r="BH1765" t="s">
        <v>5764</v>
      </c>
      <c r="BI1765" t="s">
        <v>195</v>
      </c>
      <c r="BJ1765" t="s">
        <v>195</v>
      </c>
      <c r="BK1765" t="s">
        <v>5184</v>
      </c>
      <c r="BL1765" t="s">
        <v>6964</v>
      </c>
      <c r="BM1765" t="s">
        <v>4949</v>
      </c>
      <c r="BN1765" t="s">
        <v>5186</v>
      </c>
      <c r="BO1765" t="s">
        <v>4950</v>
      </c>
      <c r="BP1765" s="440" t="str">
        <f t="shared" si="27"/>
        <v>WA.2378.EBD.952.201.C.524119</v>
      </c>
    </row>
    <row r="1766" spans="1:68">
      <c r="A1766" t="s">
        <v>5010</v>
      </c>
      <c r="B1766" t="s">
        <v>4936</v>
      </c>
      <c r="C1766" t="s">
        <v>4937</v>
      </c>
      <c r="D1766" t="s">
        <v>3795</v>
      </c>
      <c r="E1766" t="s">
        <v>197</v>
      </c>
      <c r="F1766" t="s">
        <v>3842</v>
      </c>
      <c r="G1766" t="s">
        <v>2445</v>
      </c>
      <c r="H1766" t="s">
        <v>4938</v>
      </c>
      <c r="I1766">
        <v>5</v>
      </c>
      <c r="J1766" t="s">
        <v>5031</v>
      </c>
      <c r="K1766">
        <v>1</v>
      </c>
      <c r="L1766" t="s">
        <v>1295</v>
      </c>
      <c r="M1766" t="s">
        <v>509</v>
      </c>
      <c r="N1766" t="s">
        <v>127</v>
      </c>
      <c r="O1766" t="s">
        <v>507</v>
      </c>
      <c r="P1766" t="s">
        <v>8</v>
      </c>
      <c r="Q1766" t="s">
        <v>4570</v>
      </c>
      <c r="R1766" t="s">
        <v>4940</v>
      </c>
      <c r="S1766" t="s">
        <v>195</v>
      </c>
      <c r="T1766" t="s">
        <v>4570</v>
      </c>
      <c r="U1766" t="s">
        <v>4570</v>
      </c>
      <c r="V1766" t="s">
        <v>4496</v>
      </c>
      <c r="W1766" t="s">
        <v>4570</v>
      </c>
      <c r="X1766" t="s">
        <v>6959</v>
      </c>
      <c r="Y1766" t="s">
        <v>6960</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5011</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6591</v>
      </c>
      <c r="BG1766" t="s">
        <v>6937</v>
      </c>
      <c r="BH1766" t="s">
        <v>5764</v>
      </c>
      <c r="BI1766" t="s">
        <v>195</v>
      </c>
      <c r="BJ1766" t="s">
        <v>195</v>
      </c>
      <c r="BK1766" t="s">
        <v>5184</v>
      </c>
      <c r="BL1766" t="s">
        <v>6961</v>
      </c>
      <c r="BM1766" t="s">
        <v>4949</v>
      </c>
      <c r="BN1766" t="s">
        <v>5186</v>
      </c>
      <c r="BO1766" t="s">
        <v>4950</v>
      </c>
      <c r="BP1766" s="440" t="str">
        <f t="shared" si="27"/>
        <v>WA.2378.EBD.952.201.C.524119</v>
      </c>
    </row>
    <row r="1767" spans="1:68">
      <c r="A1767" t="s">
        <v>5010</v>
      </c>
      <c r="B1767" t="s">
        <v>4936</v>
      </c>
      <c r="C1767" t="s">
        <v>4937</v>
      </c>
      <c r="D1767" t="s">
        <v>3795</v>
      </c>
      <c r="E1767" t="s">
        <v>197</v>
      </c>
      <c r="F1767" t="s">
        <v>3842</v>
      </c>
      <c r="G1767" t="s">
        <v>2445</v>
      </c>
      <c r="H1767" t="s">
        <v>4938</v>
      </c>
      <c r="I1767">
        <v>5</v>
      </c>
      <c r="J1767" t="s">
        <v>5031</v>
      </c>
      <c r="K1767">
        <v>1</v>
      </c>
      <c r="L1767" t="s">
        <v>1295</v>
      </c>
      <c r="M1767" t="s">
        <v>509</v>
      </c>
      <c r="N1767" t="s">
        <v>127</v>
      </c>
      <c r="O1767" t="s">
        <v>507</v>
      </c>
      <c r="P1767" t="s">
        <v>8</v>
      </c>
      <c r="Q1767" t="s">
        <v>4570</v>
      </c>
      <c r="R1767" t="s">
        <v>4940</v>
      </c>
      <c r="S1767" t="s">
        <v>195</v>
      </c>
      <c r="T1767" t="s">
        <v>4570</v>
      </c>
      <c r="U1767" t="s">
        <v>4570</v>
      </c>
      <c r="V1767" t="s">
        <v>4951</v>
      </c>
      <c r="W1767" t="s">
        <v>4496</v>
      </c>
      <c r="X1767" t="s">
        <v>6962</v>
      </c>
      <c r="Y1767" t="s">
        <v>6963</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5011</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6591</v>
      </c>
      <c r="BG1767" t="s">
        <v>6937</v>
      </c>
      <c r="BH1767" t="s">
        <v>5764</v>
      </c>
      <c r="BI1767" t="s">
        <v>195</v>
      </c>
      <c r="BJ1767" t="s">
        <v>195</v>
      </c>
      <c r="BK1767" t="s">
        <v>5184</v>
      </c>
      <c r="BL1767" t="s">
        <v>6964</v>
      </c>
      <c r="BM1767" t="s">
        <v>4949</v>
      </c>
      <c r="BN1767" t="s">
        <v>5186</v>
      </c>
      <c r="BO1767" t="s">
        <v>4950</v>
      </c>
      <c r="BP1767" s="440" t="str">
        <f t="shared" si="27"/>
        <v>WA.2378.EBD.952.201.C.524119</v>
      </c>
    </row>
    <row r="1768" spans="1:68">
      <c r="A1768" t="s">
        <v>4935</v>
      </c>
      <c r="B1768" t="s">
        <v>4936</v>
      </c>
      <c r="C1768" t="s">
        <v>4937</v>
      </c>
      <c r="D1768" t="s">
        <v>3795</v>
      </c>
      <c r="E1768" t="s">
        <v>197</v>
      </c>
      <c r="F1768" t="s">
        <v>3842</v>
      </c>
      <c r="G1768" t="s">
        <v>2445</v>
      </c>
      <c r="H1768" t="s">
        <v>4938</v>
      </c>
      <c r="I1768">
        <v>5</v>
      </c>
      <c r="J1768" t="s">
        <v>5031</v>
      </c>
      <c r="K1768">
        <v>1</v>
      </c>
      <c r="L1768" t="s">
        <v>1295</v>
      </c>
      <c r="M1768" t="s">
        <v>8</v>
      </c>
      <c r="N1768" t="s">
        <v>126</v>
      </c>
      <c r="O1768" t="s">
        <v>510</v>
      </c>
      <c r="P1768" t="s">
        <v>8</v>
      </c>
      <c r="Q1768" t="s">
        <v>4570</v>
      </c>
      <c r="R1768" t="s">
        <v>4940</v>
      </c>
      <c r="S1768" t="s">
        <v>195</v>
      </c>
      <c r="T1768" t="s">
        <v>4570</v>
      </c>
      <c r="U1768" t="s">
        <v>4570</v>
      </c>
      <c r="V1768" t="s">
        <v>4496</v>
      </c>
      <c r="W1768" t="s">
        <v>4570</v>
      </c>
      <c r="X1768" t="s">
        <v>6965</v>
      </c>
      <c r="Y1768" t="s">
        <v>6966</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4943</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6591</v>
      </c>
      <c r="BG1768" t="s">
        <v>6927</v>
      </c>
      <c r="BH1768" t="s">
        <v>5764</v>
      </c>
      <c r="BI1768" t="s">
        <v>195</v>
      </c>
      <c r="BJ1768" t="s">
        <v>195</v>
      </c>
      <c r="BK1768" t="s">
        <v>3777</v>
      </c>
      <c r="BL1768" t="s">
        <v>6967</v>
      </c>
      <c r="BM1768" t="s">
        <v>4949</v>
      </c>
      <c r="BN1768" t="s">
        <v>5186</v>
      </c>
      <c r="BO1768" t="s">
        <v>4950</v>
      </c>
      <c r="BP1768" s="440" t="str">
        <f t="shared" si="27"/>
        <v>WA.2378.EBD.952.201.A.524111</v>
      </c>
    </row>
    <row r="1769" spans="1:68">
      <c r="A1769" t="s">
        <v>4935</v>
      </c>
      <c r="B1769" t="s">
        <v>4936</v>
      </c>
      <c r="C1769" t="s">
        <v>4937</v>
      </c>
      <c r="D1769" t="s">
        <v>3795</v>
      </c>
      <c r="E1769" t="s">
        <v>197</v>
      </c>
      <c r="F1769" t="s">
        <v>3842</v>
      </c>
      <c r="G1769" t="s">
        <v>2445</v>
      </c>
      <c r="H1769" t="s">
        <v>4938</v>
      </c>
      <c r="I1769">
        <v>5</v>
      </c>
      <c r="J1769" t="s">
        <v>5031</v>
      </c>
      <c r="K1769">
        <v>1</v>
      </c>
      <c r="L1769" t="s">
        <v>1295</v>
      </c>
      <c r="M1769" t="s">
        <v>508</v>
      </c>
      <c r="N1769" t="s">
        <v>2641</v>
      </c>
      <c r="O1769" t="s">
        <v>510</v>
      </c>
      <c r="P1769" t="s">
        <v>8</v>
      </c>
      <c r="Q1769" t="s">
        <v>4570</v>
      </c>
      <c r="R1769" t="s">
        <v>4940</v>
      </c>
      <c r="S1769" t="s">
        <v>195</v>
      </c>
      <c r="T1769" t="s">
        <v>4570</v>
      </c>
      <c r="U1769" t="s">
        <v>4570</v>
      </c>
      <c r="V1769" t="s">
        <v>4496</v>
      </c>
      <c r="W1769" t="s">
        <v>4570</v>
      </c>
      <c r="X1769" t="s">
        <v>6968</v>
      </c>
      <c r="Y1769" t="s">
        <v>6966</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4943</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6591</v>
      </c>
      <c r="BG1769" t="s">
        <v>6931</v>
      </c>
      <c r="BH1769" t="s">
        <v>5764</v>
      </c>
      <c r="BI1769" t="s">
        <v>195</v>
      </c>
      <c r="BJ1769" t="s">
        <v>195</v>
      </c>
      <c r="BK1769" t="s">
        <v>3777</v>
      </c>
      <c r="BL1769" t="s">
        <v>6967</v>
      </c>
      <c r="BM1769" t="s">
        <v>4949</v>
      </c>
      <c r="BN1769" t="s">
        <v>5186</v>
      </c>
      <c r="BO1769" t="s">
        <v>4950</v>
      </c>
      <c r="BP1769" s="440" t="str">
        <f t="shared" si="27"/>
        <v>WA.2378.EBD.952.201.B.524111</v>
      </c>
    </row>
    <row r="1770" spans="1:68">
      <c r="A1770" t="s">
        <v>4935</v>
      </c>
      <c r="B1770" t="s">
        <v>4936</v>
      </c>
      <c r="C1770" t="s">
        <v>4937</v>
      </c>
      <c r="D1770" t="s">
        <v>3795</v>
      </c>
      <c r="E1770" t="s">
        <v>197</v>
      </c>
      <c r="F1770" t="s">
        <v>3842</v>
      </c>
      <c r="G1770" t="s">
        <v>2445</v>
      </c>
      <c r="H1770" t="s">
        <v>4938</v>
      </c>
      <c r="I1770">
        <v>5</v>
      </c>
      <c r="J1770" t="s">
        <v>5031</v>
      </c>
      <c r="K1770">
        <v>1</v>
      </c>
      <c r="L1770" t="s">
        <v>1295</v>
      </c>
      <c r="M1770" t="s">
        <v>509</v>
      </c>
      <c r="N1770" t="s">
        <v>127</v>
      </c>
      <c r="O1770" t="s">
        <v>510</v>
      </c>
      <c r="P1770" t="s">
        <v>8</v>
      </c>
      <c r="Q1770" t="s">
        <v>4570</v>
      </c>
      <c r="R1770" t="s">
        <v>4940</v>
      </c>
      <c r="S1770" t="s">
        <v>195</v>
      </c>
      <c r="T1770" t="s">
        <v>4570</v>
      </c>
      <c r="U1770" t="s">
        <v>4570</v>
      </c>
      <c r="V1770" t="s">
        <v>4496</v>
      </c>
      <c r="W1770" t="s">
        <v>4570</v>
      </c>
      <c r="X1770" t="s">
        <v>6969</v>
      </c>
      <c r="Y1770" t="s">
        <v>6970</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4943</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6591</v>
      </c>
      <c r="BG1770" t="s">
        <v>6937</v>
      </c>
      <c r="BH1770" t="s">
        <v>5764</v>
      </c>
      <c r="BI1770" t="s">
        <v>195</v>
      </c>
      <c r="BJ1770" t="s">
        <v>195</v>
      </c>
      <c r="BK1770" t="s">
        <v>3777</v>
      </c>
      <c r="BL1770" t="s">
        <v>6971</v>
      </c>
      <c r="BM1770" t="s">
        <v>4949</v>
      </c>
      <c r="BN1770" t="s">
        <v>5186</v>
      </c>
      <c r="BO1770" t="s">
        <v>4950</v>
      </c>
      <c r="BP1770" s="440" t="str">
        <f t="shared" si="27"/>
        <v>WA.2378.EBD.952.201.C.524111</v>
      </c>
    </row>
    <row r="1771" spans="1:68">
      <c r="A1771" t="s">
        <v>4935</v>
      </c>
      <c r="B1771" t="s">
        <v>4936</v>
      </c>
      <c r="C1771" t="s">
        <v>4937</v>
      </c>
      <c r="D1771" t="s">
        <v>3795</v>
      </c>
      <c r="E1771" t="s">
        <v>197</v>
      </c>
      <c r="F1771" t="s">
        <v>3842</v>
      </c>
      <c r="G1771" t="s">
        <v>2445</v>
      </c>
      <c r="H1771" t="s">
        <v>4938</v>
      </c>
      <c r="I1771">
        <v>5</v>
      </c>
      <c r="J1771" t="s">
        <v>5031</v>
      </c>
      <c r="K1771">
        <v>1</v>
      </c>
      <c r="L1771" t="s">
        <v>1295</v>
      </c>
      <c r="M1771" t="s">
        <v>511</v>
      </c>
      <c r="N1771" t="s">
        <v>128</v>
      </c>
      <c r="O1771" t="s">
        <v>510</v>
      </c>
      <c r="P1771" t="s">
        <v>8</v>
      </c>
      <c r="Q1771" t="s">
        <v>4570</v>
      </c>
      <c r="R1771" t="s">
        <v>4940</v>
      </c>
      <c r="S1771" t="s">
        <v>195</v>
      </c>
      <c r="T1771" t="s">
        <v>4570</v>
      </c>
      <c r="U1771" t="s">
        <v>4570</v>
      </c>
      <c r="V1771" t="s">
        <v>4496</v>
      </c>
      <c r="W1771" t="s">
        <v>4570</v>
      </c>
      <c r="X1771" t="s">
        <v>6972</v>
      </c>
      <c r="Y1771" t="s">
        <v>6973</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4943</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6591</v>
      </c>
      <c r="BG1771" t="s">
        <v>6945</v>
      </c>
      <c r="BH1771" t="s">
        <v>5764</v>
      </c>
      <c r="BI1771" t="s">
        <v>195</v>
      </c>
      <c r="BJ1771" t="s">
        <v>195</v>
      </c>
      <c r="BK1771" t="s">
        <v>3777</v>
      </c>
      <c r="BL1771" t="s">
        <v>6974</v>
      </c>
      <c r="BM1771" t="s">
        <v>4949</v>
      </c>
      <c r="BN1771" t="s">
        <v>5186</v>
      </c>
      <c r="BO1771" t="s">
        <v>4950</v>
      </c>
      <c r="BP1771" s="440" t="str">
        <f t="shared" si="27"/>
        <v>WA.2378.EBD.952.201.D.524111</v>
      </c>
    </row>
    <row r="1772" spans="1:68">
      <c r="A1772" t="s">
        <v>5010</v>
      </c>
      <c r="B1772" t="s">
        <v>4936</v>
      </c>
      <c r="C1772" t="s">
        <v>4937</v>
      </c>
      <c r="D1772" t="s">
        <v>3795</v>
      </c>
      <c r="E1772" t="s">
        <v>197</v>
      </c>
      <c r="F1772" t="s">
        <v>3842</v>
      </c>
      <c r="G1772" t="s">
        <v>2445</v>
      </c>
      <c r="H1772" t="s">
        <v>4938</v>
      </c>
      <c r="I1772">
        <v>5</v>
      </c>
      <c r="J1772" t="s">
        <v>5031</v>
      </c>
      <c r="K1772">
        <v>1</v>
      </c>
      <c r="L1772" t="s">
        <v>1295</v>
      </c>
      <c r="M1772" t="s">
        <v>8</v>
      </c>
      <c r="N1772" t="s">
        <v>126</v>
      </c>
      <c r="O1772" t="s">
        <v>510</v>
      </c>
      <c r="P1772" t="s">
        <v>8</v>
      </c>
      <c r="Q1772" t="s">
        <v>4570</v>
      </c>
      <c r="R1772" t="s">
        <v>4940</v>
      </c>
      <c r="S1772" t="s">
        <v>195</v>
      </c>
      <c r="T1772" t="s">
        <v>4570</v>
      </c>
      <c r="U1772" t="s">
        <v>4570</v>
      </c>
      <c r="V1772" t="s">
        <v>4496</v>
      </c>
      <c r="W1772" t="s">
        <v>4570</v>
      </c>
      <c r="X1772" t="s">
        <v>6965</v>
      </c>
      <c r="Y1772" t="s">
        <v>6966</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5011</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6591</v>
      </c>
      <c r="BG1772" t="s">
        <v>6927</v>
      </c>
      <c r="BH1772" t="s">
        <v>5764</v>
      </c>
      <c r="BI1772" t="s">
        <v>195</v>
      </c>
      <c r="BJ1772" t="s">
        <v>195</v>
      </c>
      <c r="BK1772" t="s">
        <v>3777</v>
      </c>
      <c r="BL1772" t="s">
        <v>6967</v>
      </c>
      <c r="BM1772" t="s">
        <v>4949</v>
      </c>
      <c r="BN1772" t="s">
        <v>5186</v>
      </c>
      <c r="BO1772" t="s">
        <v>4950</v>
      </c>
      <c r="BP1772" s="440" t="str">
        <f t="shared" si="27"/>
        <v>WA.2378.EBD.952.201.A.524111</v>
      </c>
    </row>
    <row r="1773" spans="1:68">
      <c r="A1773" t="s">
        <v>5010</v>
      </c>
      <c r="B1773" t="s">
        <v>4936</v>
      </c>
      <c r="C1773" t="s">
        <v>4937</v>
      </c>
      <c r="D1773" t="s">
        <v>3795</v>
      </c>
      <c r="E1773" t="s">
        <v>197</v>
      </c>
      <c r="F1773" t="s">
        <v>3842</v>
      </c>
      <c r="G1773" t="s">
        <v>2445</v>
      </c>
      <c r="H1773" t="s">
        <v>4938</v>
      </c>
      <c r="I1773">
        <v>5</v>
      </c>
      <c r="J1773" t="s">
        <v>5031</v>
      </c>
      <c r="K1773">
        <v>1</v>
      </c>
      <c r="L1773" t="s">
        <v>1295</v>
      </c>
      <c r="M1773" t="s">
        <v>508</v>
      </c>
      <c r="N1773" t="s">
        <v>2641</v>
      </c>
      <c r="O1773" t="s">
        <v>510</v>
      </c>
      <c r="P1773" t="s">
        <v>8</v>
      </c>
      <c r="Q1773" t="s">
        <v>4570</v>
      </c>
      <c r="R1773" t="s">
        <v>4940</v>
      </c>
      <c r="S1773" t="s">
        <v>195</v>
      </c>
      <c r="T1773" t="s">
        <v>4570</v>
      </c>
      <c r="U1773" t="s">
        <v>4570</v>
      </c>
      <c r="V1773" t="s">
        <v>4496</v>
      </c>
      <c r="W1773" t="s">
        <v>4570</v>
      </c>
      <c r="X1773" t="s">
        <v>6968</v>
      </c>
      <c r="Y1773" t="s">
        <v>6966</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5011</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6591</v>
      </c>
      <c r="BG1773" t="s">
        <v>6931</v>
      </c>
      <c r="BH1773" t="s">
        <v>5764</v>
      </c>
      <c r="BI1773" t="s">
        <v>195</v>
      </c>
      <c r="BJ1773" t="s">
        <v>195</v>
      </c>
      <c r="BK1773" t="s">
        <v>3777</v>
      </c>
      <c r="BL1773" t="s">
        <v>6967</v>
      </c>
      <c r="BM1773" t="s">
        <v>4949</v>
      </c>
      <c r="BN1773" t="s">
        <v>5186</v>
      </c>
      <c r="BO1773" t="s">
        <v>4950</v>
      </c>
      <c r="BP1773" s="440" t="str">
        <f t="shared" si="27"/>
        <v>WA.2378.EBD.952.201.B.524111</v>
      </c>
    </row>
    <row r="1774" spans="1:68">
      <c r="A1774" t="s">
        <v>5010</v>
      </c>
      <c r="B1774" t="s">
        <v>4936</v>
      </c>
      <c r="C1774" t="s">
        <v>4937</v>
      </c>
      <c r="D1774" t="s">
        <v>3795</v>
      </c>
      <c r="E1774" t="s">
        <v>197</v>
      </c>
      <c r="F1774" t="s">
        <v>3842</v>
      </c>
      <c r="G1774" t="s">
        <v>2445</v>
      </c>
      <c r="H1774" t="s">
        <v>4938</v>
      </c>
      <c r="I1774">
        <v>5</v>
      </c>
      <c r="J1774" t="s">
        <v>5031</v>
      </c>
      <c r="K1774">
        <v>1</v>
      </c>
      <c r="L1774" t="s">
        <v>1295</v>
      </c>
      <c r="M1774" t="s">
        <v>509</v>
      </c>
      <c r="N1774" t="s">
        <v>127</v>
      </c>
      <c r="O1774" t="s">
        <v>510</v>
      </c>
      <c r="P1774" t="s">
        <v>8</v>
      </c>
      <c r="Q1774" t="s">
        <v>4570</v>
      </c>
      <c r="R1774" t="s">
        <v>4940</v>
      </c>
      <c r="S1774" t="s">
        <v>195</v>
      </c>
      <c r="T1774" t="s">
        <v>4570</v>
      </c>
      <c r="U1774" t="s">
        <v>4570</v>
      </c>
      <c r="V1774" t="s">
        <v>4496</v>
      </c>
      <c r="W1774" t="s">
        <v>4570</v>
      </c>
      <c r="X1774" t="s">
        <v>6969</v>
      </c>
      <c r="Y1774" t="s">
        <v>6970</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5011</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6591</v>
      </c>
      <c r="BG1774" t="s">
        <v>6937</v>
      </c>
      <c r="BH1774" t="s">
        <v>5764</v>
      </c>
      <c r="BI1774" t="s">
        <v>195</v>
      </c>
      <c r="BJ1774" t="s">
        <v>195</v>
      </c>
      <c r="BK1774" t="s">
        <v>3777</v>
      </c>
      <c r="BL1774" t="s">
        <v>6971</v>
      </c>
      <c r="BM1774" t="s">
        <v>4949</v>
      </c>
      <c r="BN1774" t="s">
        <v>5186</v>
      </c>
      <c r="BO1774" t="s">
        <v>4950</v>
      </c>
      <c r="BP1774" s="440" t="str">
        <f t="shared" si="27"/>
        <v>WA.2378.EBD.952.201.C.524111</v>
      </c>
    </row>
    <row r="1775" spans="1:68">
      <c r="A1775" t="s">
        <v>5010</v>
      </c>
      <c r="B1775" t="s">
        <v>4936</v>
      </c>
      <c r="C1775" t="s">
        <v>4937</v>
      </c>
      <c r="D1775" t="s">
        <v>3795</v>
      </c>
      <c r="E1775" t="s">
        <v>197</v>
      </c>
      <c r="F1775" t="s">
        <v>3842</v>
      </c>
      <c r="G1775" t="s">
        <v>2445</v>
      </c>
      <c r="H1775" t="s">
        <v>4938</v>
      </c>
      <c r="I1775">
        <v>5</v>
      </c>
      <c r="J1775" t="s">
        <v>5031</v>
      </c>
      <c r="K1775">
        <v>1</v>
      </c>
      <c r="L1775" t="s">
        <v>1295</v>
      </c>
      <c r="M1775" t="s">
        <v>511</v>
      </c>
      <c r="N1775" t="s">
        <v>128</v>
      </c>
      <c r="O1775" t="s">
        <v>510</v>
      </c>
      <c r="P1775" t="s">
        <v>8</v>
      </c>
      <c r="Q1775" t="s">
        <v>4570</v>
      </c>
      <c r="R1775" t="s">
        <v>4940</v>
      </c>
      <c r="S1775" t="s">
        <v>195</v>
      </c>
      <c r="T1775" t="s">
        <v>4570</v>
      </c>
      <c r="U1775" t="s">
        <v>4570</v>
      </c>
      <c r="V1775" t="s">
        <v>4496</v>
      </c>
      <c r="W1775" t="s">
        <v>4570</v>
      </c>
      <c r="X1775" t="s">
        <v>6972</v>
      </c>
      <c r="Y1775" t="s">
        <v>6973</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5011</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6591</v>
      </c>
      <c r="BG1775" t="s">
        <v>6945</v>
      </c>
      <c r="BH1775" t="s">
        <v>5764</v>
      </c>
      <c r="BI1775" t="s">
        <v>195</v>
      </c>
      <c r="BJ1775" t="s">
        <v>195</v>
      </c>
      <c r="BK1775" t="s">
        <v>3777</v>
      </c>
      <c r="BL1775" t="s">
        <v>6974</v>
      </c>
      <c r="BM1775" t="s">
        <v>4949</v>
      </c>
      <c r="BN1775" t="s">
        <v>5186</v>
      </c>
      <c r="BO1775" t="s">
        <v>4950</v>
      </c>
      <c r="BP1775" s="440" t="str">
        <f t="shared" si="27"/>
        <v>WA.2378.EBD.952.201.D.524111</v>
      </c>
    </row>
    <row r="1776" spans="1:68">
      <c r="A1776" t="s">
        <v>4935</v>
      </c>
      <c r="B1776" t="s">
        <v>4936</v>
      </c>
      <c r="C1776" t="s">
        <v>4937</v>
      </c>
      <c r="D1776" t="s">
        <v>3795</v>
      </c>
      <c r="E1776" t="s">
        <v>197</v>
      </c>
      <c r="F1776" t="s">
        <v>3842</v>
      </c>
      <c r="G1776" t="s">
        <v>2445</v>
      </c>
      <c r="H1776" t="s">
        <v>4938</v>
      </c>
      <c r="I1776">
        <v>5</v>
      </c>
      <c r="J1776" t="s">
        <v>5031</v>
      </c>
      <c r="K1776">
        <v>1</v>
      </c>
      <c r="L1776" t="s">
        <v>1295</v>
      </c>
      <c r="M1776" t="s">
        <v>511</v>
      </c>
      <c r="N1776" t="s">
        <v>128</v>
      </c>
      <c r="O1776" t="s">
        <v>512</v>
      </c>
      <c r="P1776" t="s">
        <v>8</v>
      </c>
      <c r="Q1776" t="s">
        <v>4570</v>
      </c>
      <c r="R1776" t="s">
        <v>4940</v>
      </c>
      <c r="S1776" t="s">
        <v>195</v>
      </c>
      <c r="T1776" t="s">
        <v>4570</v>
      </c>
      <c r="U1776" t="s">
        <v>4570</v>
      </c>
      <c r="V1776" t="s">
        <v>4496</v>
      </c>
      <c r="W1776" t="s">
        <v>4570</v>
      </c>
      <c r="X1776" t="s">
        <v>6975</v>
      </c>
      <c r="Y1776" t="s">
        <v>6976</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4943</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6591</v>
      </c>
      <c r="BG1776" t="s">
        <v>6945</v>
      </c>
      <c r="BH1776" t="s">
        <v>5764</v>
      </c>
      <c r="BI1776" t="s">
        <v>195</v>
      </c>
      <c r="BJ1776" t="s">
        <v>195</v>
      </c>
      <c r="BK1776" t="s">
        <v>3821</v>
      </c>
      <c r="BL1776" t="s">
        <v>6977</v>
      </c>
      <c r="BM1776" t="s">
        <v>4949</v>
      </c>
      <c r="BN1776" t="s">
        <v>5439</v>
      </c>
      <c r="BO1776" t="s">
        <v>5620</v>
      </c>
      <c r="BP1776" s="440" t="str">
        <f t="shared" si="27"/>
        <v>WA.2378.EBD.952.201.D.521241</v>
      </c>
    </row>
    <row r="1777" spans="1:68">
      <c r="A1777" t="s">
        <v>5010</v>
      </c>
      <c r="B1777" t="s">
        <v>4936</v>
      </c>
      <c r="C1777" t="s">
        <v>4937</v>
      </c>
      <c r="D1777" t="s">
        <v>3795</v>
      </c>
      <c r="E1777" t="s">
        <v>197</v>
      </c>
      <c r="F1777" t="s">
        <v>3842</v>
      </c>
      <c r="G1777" t="s">
        <v>2445</v>
      </c>
      <c r="H1777" t="s">
        <v>4938</v>
      </c>
      <c r="I1777">
        <v>5</v>
      </c>
      <c r="J1777" t="s">
        <v>5031</v>
      </c>
      <c r="K1777">
        <v>1</v>
      </c>
      <c r="L1777" t="s">
        <v>1295</v>
      </c>
      <c r="M1777" t="s">
        <v>511</v>
      </c>
      <c r="N1777" t="s">
        <v>128</v>
      </c>
      <c r="O1777" t="s">
        <v>512</v>
      </c>
      <c r="P1777" t="s">
        <v>8</v>
      </c>
      <c r="Q1777" t="s">
        <v>4570</v>
      </c>
      <c r="R1777" t="s">
        <v>4940</v>
      </c>
      <c r="S1777" t="s">
        <v>195</v>
      </c>
      <c r="T1777" t="s">
        <v>4570</v>
      </c>
      <c r="U1777" t="s">
        <v>4570</v>
      </c>
      <c r="V1777" t="s">
        <v>4496</v>
      </c>
      <c r="W1777" t="s">
        <v>4570</v>
      </c>
      <c r="X1777" t="s">
        <v>6975</v>
      </c>
      <c r="Y1777" t="s">
        <v>6976</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5011</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6591</v>
      </c>
      <c r="BG1777" t="s">
        <v>6945</v>
      </c>
      <c r="BH1777" t="s">
        <v>5764</v>
      </c>
      <c r="BI1777" t="s">
        <v>195</v>
      </c>
      <c r="BJ1777" t="s">
        <v>195</v>
      </c>
      <c r="BK1777" t="s">
        <v>3821</v>
      </c>
      <c r="BL1777" t="s">
        <v>6977</v>
      </c>
      <c r="BM1777" t="s">
        <v>4949</v>
      </c>
      <c r="BN1777" t="s">
        <v>5439</v>
      </c>
      <c r="BO1777" t="s">
        <v>5620</v>
      </c>
      <c r="BP1777" s="440" t="str">
        <f t="shared" si="27"/>
        <v>WA.2378.EBD.952.201.D.521241</v>
      </c>
    </row>
    <row r="1778" spans="1:68">
      <c r="A1778" t="s">
        <v>4935</v>
      </c>
      <c r="B1778" t="s">
        <v>4936</v>
      </c>
      <c r="C1778" t="s">
        <v>4937</v>
      </c>
      <c r="D1778" t="s">
        <v>3795</v>
      </c>
      <c r="E1778" t="s">
        <v>197</v>
      </c>
      <c r="F1778" t="s">
        <v>3812</v>
      </c>
      <c r="G1778" t="s">
        <v>820</v>
      </c>
      <c r="H1778" t="s">
        <v>4938</v>
      </c>
      <c r="I1778">
        <v>9</v>
      </c>
      <c r="J1778" t="s">
        <v>5716</v>
      </c>
      <c r="K1778">
        <v>1</v>
      </c>
      <c r="L1778" t="s">
        <v>546</v>
      </c>
      <c r="M1778" t="s">
        <v>2095</v>
      </c>
      <c r="N1778" t="s">
        <v>93</v>
      </c>
      <c r="O1778" t="s">
        <v>514</v>
      </c>
      <c r="P1778" t="s">
        <v>8</v>
      </c>
      <c r="Q1778" t="s">
        <v>4570</v>
      </c>
      <c r="R1778" t="s">
        <v>4940</v>
      </c>
      <c r="S1778" t="s">
        <v>195</v>
      </c>
      <c r="T1778" t="s">
        <v>4570</v>
      </c>
      <c r="U1778" t="s">
        <v>4570</v>
      </c>
      <c r="V1778" t="s">
        <v>4496</v>
      </c>
      <c r="W1778" t="s">
        <v>4570</v>
      </c>
      <c r="X1778" t="s">
        <v>6978</v>
      </c>
      <c r="Y1778" t="s">
        <v>6979</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4943</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6980</v>
      </c>
      <c r="BH1778" t="s">
        <v>5764</v>
      </c>
      <c r="BI1778" t="s">
        <v>195</v>
      </c>
      <c r="BJ1778" t="s">
        <v>195</v>
      </c>
      <c r="BK1778" t="s">
        <v>3866</v>
      </c>
      <c r="BL1778" t="s">
        <v>6981</v>
      </c>
      <c r="BM1778" t="s">
        <v>4949</v>
      </c>
      <c r="BN1778" t="s">
        <v>5121</v>
      </c>
      <c r="BO1778" t="s">
        <v>4950</v>
      </c>
      <c r="BP1778" s="440" t="str">
        <f t="shared" si="27"/>
        <v>WA.2378.EBA.994.002.DB.522191</v>
      </c>
    </row>
    <row r="1779" spans="1:68">
      <c r="A1779" t="s">
        <v>4935</v>
      </c>
      <c r="B1779" t="s">
        <v>4936</v>
      </c>
      <c r="C1779" t="s">
        <v>4937</v>
      </c>
      <c r="D1779" t="s">
        <v>3795</v>
      </c>
      <c r="E1779" t="s">
        <v>197</v>
      </c>
      <c r="F1779" t="s">
        <v>3812</v>
      </c>
      <c r="G1779" t="s">
        <v>820</v>
      </c>
      <c r="H1779" t="s">
        <v>4938</v>
      </c>
      <c r="I1779">
        <v>9</v>
      </c>
      <c r="J1779" t="s">
        <v>5716</v>
      </c>
      <c r="K1779">
        <v>1</v>
      </c>
      <c r="L1779" t="s">
        <v>546</v>
      </c>
      <c r="M1779" t="s">
        <v>2095</v>
      </c>
      <c r="N1779" t="s">
        <v>93</v>
      </c>
      <c r="O1779" t="s">
        <v>514</v>
      </c>
      <c r="P1779" t="s">
        <v>8</v>
      </c>
      <c r="Q1779" t="s">
        <v>4570</v>
      </c>
      <c r="R1779" t="s">
        <v>4940</v>
      </c>
      <c r="S1779" t="s">
        <v>195</v>
      </c>
      <c r="T1779" t="s">
        <v>4570</v>
      </c>
      <c r="U1779" t="s">
        <v>4570</v>
      </c>
      <c r="V1779" t="s">
        <v>4951</v>
      </c>
      <c r="W1779" t="s">
        <v>4496</v>
      </c>
      <c r="X1779" t="s">
        <v>6982</v>
      </c>
      <c r="Y1779" t="s">
        <v>6983</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4943</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6980</v>
      </c>
      <c r="BH1779" t="s">
        <v>5764</v>
      </c>
      <c r="BI1779" t="s">
        <v>195</v>
      </c>
      <c r="BJ1779" t="s">
        <v>195</v>
      </c>
      <c r="BK1779" t="s">
        <v>3866</v>
      </c>
      <c r="BL1779" t="s">
        <v>6984</v>
      </c>
      <c r="BM1779" t="s">
        <v>4949</v>
      </c>
      <c r="BN1779" t="s">
        <v>5121</v>
      </c>
      <c r="BO1779" t="s">
        <v>4950</v>
      </c>
      <c r="BP1779" s="440" t="str">
        <f t="shared" si="27"/>
        <v>WA.2378.EBA.994.002.DB.522191</v>
      </c>
    </row>
    <row r="1780" spans="1:68">
      <c r="A1780" t="s">
        <v>4935</v>
      </c>
      <c r="B1780" t="s">
        <v>4936</v>
      </c>
      <c r="C1780" t="s">
        <v>4937</v>
      </c>
      <c r="D1780" t="s">
        <v>3795</v>
      </c>
      <c r="E1780" t="s">
        <v>197</v>
      </c>
      <c r="F1780" t="s">
        <v>3812</v>
      </c>
      <c r="G1780" t="s">
        <v>820</v>
      </c>
      <c r="H1780" t="s">
        <v>4938</v>
      </c>
      <c r="I1780">
        <v>9</v>
      </c>
      <c r="J1780" t="s">
        <v>5716</v>
      </c>
      <c r="K1780">
        <v>1</v>
      </c>
      <c r="L1780" t="s">
        <v>546</v>
      </c>
      <c r="M1780" t="s">
        <v>2095</v>
      </c>
      <c r="N1780" t="s">
        <v>93</v>
      </c>
      <c r="O1780" t="s">
        <v>514</v>
      </c>
      <c r="P1780" t="s">
        <v>8</v>
      </c>
      <c r="Q1780" t="s">
        <v>4570</v>
      </c>
      <c r="R1780" t="s">
        <v>4940</v>
      </c>
      <c r="S1780" t="s">
        <v>195</v>
      </c>
      <c r="T1780" t="s">
        <v>4570</v>
      </c>
      <c r="U1780" t="s">
        <v>4570</v>
      </c>
      <c r="V1780" t="s">
        <v>5001</v>
      </c>
      <c r="W1780" t="s">
        <v>4951</v>
      </c>
      <c r="X1780" t="s">
        <v>6985</v>
      </c>
      <c r="Y1780" t="s">
        <v>6986</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4943</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6980</v>
      </c>
      <c r="BH1780" t="s">
        <v>5764</v>
      </c>
      <c r="BI1780" t="s">
        <v>195</v>
      </c>
      <c r="BJ1780" t="s">
        <v>195</v>
      </c>
      <c r="BK1780" t="s">
        <v>3866</v>
      </c>
      <c r="BL1780" t="s">
        <v>6987</v>
      </c>
      <c r="BM1780" t="s">
        <v>4949</v>
      </c>
      <c r="BN1780" t="s">
        <v>5121</v>
      </c>
      <c r="BO1780" t="s">
        <v>4950</v>
      </c>
      <c r="BP1780" s="440" t="str">
        <f t="shared" si="27"/>
        <v>WA.2378.EBA.994.002.DB.522191</v>
      </c>
    </row>
    <row r="1781" spans="1:68">
      <c r="A1781" t="s">
        <v>5010</v>
      </c>
      <c r="B1781" t="s">
        <v>4936</v>
      </c>
      <c r="C1781" t="s">
        <v>4937</v>
      </c>
      <c r="D1781" t="s">
        <v>3795</v>
      </c>
      <c r="E1781" t="s">
        <v>197</v>
      </c>
      <c r="F1781" t="s">
        <v>3812</v>
      </c>
      <c r="G1781" t="s">
        <v>820</v>
      </c>
      <c r="H1781" t="s">
        <v>4938</v>
      </c>
      <c r="I1781">
        <v>9</v>
      </c>
      <c r="J1781" t="s">
        <v>5716</v>
      </c>
      <c r="K1781">
        <v>1</v>
      </c>
      <c r="L1781" t="s">
        <v>546</v>
      </c>
      <c r="M1781" t="s">
        <v>2095</v>
      </c>
      <c r="N1781" t="s">
        <v>93</v>
      </c>
      <c r="O1781" t="s">
        <v>514</v>
      </c>
      <c r="P1781" t="s">
        <v>8</v>
      </c>
      <c r="Q1781" t="s">
        <v>4570</v>
      </c>
      <c r="R1781" t="s">
        <v>4940</v>
      </c>
      <c r="S1781" t="s">
        <v>195</v>
      </c>
      <c r="T1781" t="s">
        <v>4570</v>
      </c>
      <c r="U1781" t="s">
        <v>4570</v>
      </c>
      <c r="V1781" t="s">
        <v>4496</v>
      </c>
      <c r="W1781" t="s">
        <v>4570</v>
      </c>
      <c r="X1781" t="s">
        <v>6978</v>
      </c>
      <c r="Y1781" t="s">
        <v>6979</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5011</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6980</v>
      </c>
      <c r="BH1781" t="s">
        <v>5764</v>
      </c>
      <c r="BI1781" t="s">
        <v>195</v>
      </c>
      <c r="BJ1781" t="s">
        <v>195</v>
      </c>
      <c r="BK1781" t="s">
        <v>3866</v>
      </c>
      <c r="BL1781" t="s">
        <v>6981</v>
      </c>
      <c r="BM1781" t="s">
        <v>4949</v>
      </c>
      <c r="BN1781" t="s">
        <v>5121</v>
      </c>
      <c r="BO1781" t="s">
        <v>4950</v>
      </c>
      <c r="BP1781" s="440" t="str">
        <f t="shared" si="27"/>
        <v>WA.2378.EBA.994.002.DB.522191</v>
      </c>
    </row>
    <row r="1782" spans="1:68">
      <c r="A1782" t="s">
        <v>5010</v>
      </c>
      <c r="B1782" t="s">
        <v>4936</v>
      </c>
      <c r="C1782" t="s">
        <v>4937</v>
      </c>
      <c r="D1782" t="s">
        <v>3795</v>
      </c>
      <c r="E1782" t="s">
        <v>197</v>
      </c>
      <c r="F1782" t="s">
        <v>3812</v>
      </c>
      <c r="G1782" t="s">
        <v>820</v>
      </c>
      <c r="H1782" t="s">
        <v>4938</v>
      </c>
      <c r="I1782">
        <v>9</v>
      </c>
      <c r="J1782" t="s">
        <v>5716</v>
      </c>
      <c r="K1782">
        <v>1</v>
      </c>
      <c r="L1782" t="s">
        <v>546</v>
      </c>
      <c r="M1782" t="s">
        <v>2095</v>
      </c>
      <c r="N1782" t="s">
        <v>93</v>
      </c>
      <c r="O1782" t="s">
        <v>514</v>
      </c>
      <c r="P1782" t="s">
        <v>8</v>
      </c>
      <c r="Q1782" t="s">
        <v>4570</v>
      </c>
      <c r="R1782" t="s">
        <v>4940</v>
      </c>
      <c r="S1782" t="s">
        <v>195</v>
      </c>
      <c r="T1782" t="s">
        <v>4570</v>
      </c>
      <c r="U1782" t="s">
        <v>4570</v>
      </c>
      <c r="V1782" t="s">
        <v>4951</v>
      </c>
      <c r="W1782" t="s">
        <v>4496</v>
      </c>
      <c r="X1782" t="s">
        <v>6982</v>
      </c>
      <c r="Y1782" t="s">
        <v>6983</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5011</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6980</v>
      </c>
      <c r="BH1782" t="s">
        <v>5764</v>
      </c>
      <c r="BI1782" t="s">
        <v>195</v>
      </c>
      <c r="BJ1782" t="s">
        <v>195</v>
      </c>
      <c r="BK1782" t="s">
        <v>3866</v>
      </c>
      <c r="BL1782" t="s">
        <v>6984</v>
      </c>
      <c r="BM1782" t="s">
        <v>4949</v>
      </c>
      <c r="BN1782" t="s">
        <v>5121</v>
      </c>
      <c r="BO1782" t="s">
        <v>4950</v>
      </c>
      <c r="BP1782" s="440" t="str">
        <f t="shared" si="27"/>
        <v>WA.2378.EBA.994.002.DB.522191</v>
      </c>
    </row>
    <row r="1783" spans="1:68">
      <c r="A1783" t="s">
        <v>5010</v>
      </c>
      <c r="B1783" t="s">
        <v>4936</v>
      </c>
      <c r="C1783" t="s">
        <v>4937</v>
      </c>
      <c r="D1783" t="s">
        <v>3795</v>
      </c>
      <c r="E1783" t="s">
        <v>197</v>
      </c>
      <c r="F1783" t="s">
        <v>3812</v>
      </c>
      <c r="G1783" t="s">
        <v>820</v>
      </c>
      <c r="H1783" t="s">
        <v>4938</v>
      </c>
      <c r="I1783">
        <v>9</v>
      </c>
      <c r="J1783" t="s">
        <v>5716</v>
      </c>
      <c r="K1783">
        <v>1</v>
      </c>
      <c r="L1783" t="s">
        <v>546</v>
      </c>
      <c r="M1783" t="s">
        <v>2095</v>
      </c>
      <c r="N1783" t="s">
        <v>93</v>
      </c>
      <c r="O1783" t="s">
        <v>514</v>
      </c>
      <c r="P1783" t="s">
        <v>8</v>
      </c>
      <c r="Q1783" t="s">
        <v>4570</v>
      </c>
      <c r="R1783" t="s">
        <v>4940</v>
      </c>
      <c r="S1783" t="s">
        <v>195</v>
      </c>
      <c r="T1783" t="s">
        <v>4570</v>
      </c>
      <c r="U1783" t="s">
        <v>4570</v>
      </c>
      <c r="V1783" t="s">
        <v>5001</v>
      </c>
      <c r="W1783" t="s">
        <v>4951</v>
      </c>
      <c r="X1783" t="s">
        <v>6985</v>
      </c>
      <c r="Y1783" t="s">
        <v>6986</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5011</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6980</v>
      </c>
      <c r="BH1783" t="s">
        <v>5764</v>
      </c>
      <c r="BI1783" t="s">
        <v>195</v>
      </c>
      <c r="BJ1783" t="s">
        <v>195</v>
      </c>
      <c r="BK1783" t="s">
        <v>3866</v>
      </c>
      <c r="BL1783" t="s">
        <v>6987</v>
      </c>
      <c r="BM1783" t="s">
        <v>4949</v>
      </c>
      <c r="BN1783" t="s">
        <v>5121</v>
      </c>
      <c r="BO1783" t="s">
        <v>4950</v>
      </c>
      <c r="BP1783" s="440" t="str">
        <f t="shared" si="27"/>
        <v>WA.2378.EBA.994.002.DB.522191</v>
      </c>
    </row>
    <row r="1784" spans="1:68">
      <c r="A1784" t="s">
        <v>4935</v>
      </c>
      <c r="B1784" t="s">
        <v>4936</v>
      </c>
      <c r="C1784" t="s">
        <v>4937</v>
      </c>
      <c r="D1784" t="s">
        <v>3795</v>
      </c>
      <c r="E1784" t="s">
        <v>197</v>
      </c>
      <c r="F1784" t="s">
        <v>3842</v>
      </c>
      <c r="G1784" t="s">
        <v>2445</v>
      </c>
      <c r="H1784" t="s">
        <v>4938</v>
      </c>
      <c r="I1784">
        <v>5</v>
      </c>
      <c r="J1784" t="s">
        <v>5031</v>
      </c>
      <c r="K1784">
        <v>1</v>
      </c>
      <c r="L1784" t="s">
        <v>1295</v>
      </c>
      <c r="M1784" t="s">
        <v>511</v>
      </c>
      <c r="N1784" t="s">
        <v>128</v>
      </c>
      <c r="O1784" t="s">
        <v>514</v>
      </c>
      <c r="P1784" t="s">
        <v>8</v>
      </c>
      <c r="Q1784" t="s">
        <v>4570</v>
      </c>
      <c r="R1784" t="s">
        <v>4940</v>
      </c>
      <c r="S1784" t="s">
        <v>195</v>
      </c>
      <c r="T1784" t="s">
        <v>4570</v>
      </c>
      <c r="U1784" t="s">
        <v>4570</v>
      </c>
      <c r="V1784" t="s">
        <v>4496</v>
      </c>
      <c r="W1784" t="s">
        <v>4570</v>
      </c>
      <c r="X1784" t="s">
        <v>6988</v>
      </c>
      <c r="Y1784" t="s">
        <v>6989</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4943</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6591</v>
      </c>
      <c r="BG1784" t="s">
        <v>6945</v>
      </c>
      <c r="BH1784" t="s">
        <v>5764</v>
      </c>
      <c r="BI1784" t="s">
        <v>195</v>
      </c>
      <c r="BJ1784" t="s">
        <v>195</v>
      </c>
      <c r="BK1784" t="s">
        <v>3866</v>
      </c>
      <c r="BL1784" t="s">
        <v>6990</v>
      </c>
      <c r="BM1784" t="s">
        <v>4949</v>
      </c>
      <c r="BN1784" t="s">
        <v>5121</v>
      </c>
      <c r="BO1784" t="s">
        <v>4950</v>
      </c>
      <c r="BP1784" s="440" t="str">
        <f t="shared" si="27"/>
        <v>WA.2378.EBD.952.201.D.522191</v>
      </c>
    </row>
    <row r="1785" spans="1:68">
      <c r="A1785" t="s">
        <v>4935</v>
      </c>
      <c r="B1785" t="s">
        <v>4936</v>
      </c>
      <c r="C1785" t="s">
        <v>4937</v>
      </c>
      <c r="D1785" t="s">
        <v>3795</v>
      </c>
      <c r="E1785" t="s">
        <v>197</v>
      </c>
      <c r="F1785" t="s">
        <v>3842</v>
      </c>
      <c r="G1785" t="s">
        <v>2445</v>
      </c>
      <c r="H1785" t="s">
        <v>4938</v>
      </c>
      <c r="I1785">
        <v>5</v>
      </c>
      <c r="J1785" t="s">
        <v>5031</v>
      </c>
      <c r="K1785">
        <v>1</v>
      </c>
      <c r="L1785" t="s">
        <v>1295</v>
      </c>
      <c r="M1785" t="s">
        <v>511</v>
      </c>
      <c r="N1785" t="s">
        <v>128</v>
      </c>
      <c r="O1785" t="s">
        <v>514</v>
      </c>
      <c r="P1785" t="s">
        <v>8</v>
      </c>
      <c r="Q1785" t="s">
        <v>4570</v>
      </c>
      <c r="R1785" t="s">
        <v>4940</v>
      </c>
      <c r="S1785" t="s">
        <v>195</v>
      </c>
      <c r="T1785" t="s">
        <v>4570</v>
      </c>
      <c r="U1785" t="s">
        <v>4570</v>
      </c>
      <c r="V1785" t="s">
        <v>4951</v>
      </c>
      <c r="W1785" t="s">
        <v>4496</v>
      </c>
      <c r="X1785" t="s">
        <v>6991</v>
      </c>
      <c r="Y1785" t="s">
        <v>6992</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4943</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6591</v>
      </c>
      <c r="BG1785" t="s">
        <v>6945</v>
      </c>
      <c r="BH1785" t="s">
        <v>5764</v>
      </c>
      <c r="BI1785" t="s">
        <v>195</v>
      </c>
      <c r="BJ1785" t="s">
        <v>195</v>
      </c>
      <c r="BK1785" t="s">
        <v>3866</v>
      </c>
      <c r="BL1785" t="s">
        <v>6993</v>
      </c>
      <c r="BM1785" t="s">
        <v>4949</v>
      </c>
      <c r="BN1785" t="s">
        <v>5121</v>
      </c>
      <c r="BO1785" t="s">
        <v>4950</v>
      </c>
      <c r="BP1785" s="440" t="str">
        <f t="shared" si="27"/>
        <v>WA.2378.EBD.952.201.D.522191</v>
      </c>
    </row>
    <row r="1786" spans="1:68">
      <c r="A1786" t="s">
        <v>4935</v>
      </c>
      <c r="B1786" t="s">
        <v>4936</v>
      </c>
      <c r="C1786" t="s">
        <v>4937</v>
      </c>
      <c r="D1786" t="s">
        <v>3795</v>
      </c>
      <c r="E1786" t="s">
        <v>197</v>
      </c>
      <c r="F1786" t="s">
        <v>3842</v>
      </c>
      <c r="G1786" t="s">
        <v>2445</v>
      </c>
      <c r="H1786" t="s">
        <v>4938</v>
      </c>
      <c r="I1786">
        <v>5</v>
      </c>
      <c r="J1786" t="s">
        <v>5031</v>
      </c>
      <c r="K1786">
        <v>1</v>
      </c>
      <c r="L1786" t="s">
        <v>1295</v>
      </c>
      <c r="M1786" t="s">
        <v>511</v>
      </c>
      <c r="N1786" t="s">
        <v>128</v>
      </c>
      <c r="O1786" t="s">
        <v>514</v>
      </c>
      <c r="P1786" t="s">
        <v>8</v>
      </c>
      <c r="Q1786" t="s">
        <v>4570</v>
      </c>
      <c r="R1786" t="s">
        <v>4940</v>
      </c>
      <c r="S1786" t="s">
        <v>195</v>
      </c>
      <c r="T1786" t="s">
        <v>4570</v>
      </c>
      <c r="U1786" t="s">
        <v>4570</v>
      </c>
      <c r="V1786" t="s">
        <v>5001</v>
      </c>
      <c r="W1786" t="s">
        <v>4951</v>
      </c>
      <c r="X1786" t="s">
        <v>6994</v>
      </c>
      <c r="Y1786" t="s">
        <v>6995</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4943</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6591</v>
      </c>
      <c r="BG1786" t="s">
        <v>6945</v>
      </c>
      <c r="BH1786" t="s">
        <v>5764</v>
      </c>
      <c r="BI1786" t="s">
        <v>195</v>
      </c>
      <c r="BJ1786" t="s">
        <v>195</v>
      </c>
      <c r="BK1786" t="s">
        <v>3866</v>
      </c>
      <c r="BL1786" t="s">
        <v>6996</v>
      </c>
      <c r="BM1786" t="s">
        <v>4949</v>
      </c>
      <c r="BN1786" t="s">
        <v>5121</v>
      </c>
      <c r="BO1786" t="s">
        <v>4950</v>
      </c>
      <c r="BP1786" s="440" t="str">
        <f t="shared" si="27"/>
        <v>WA.2378.EBD.952.201.D.522191</v>
      </c>
    </row>
    <row r="1787" spans="1:68">
      <c r="A1787" t="s">
        <v>5010</v>
      </c>
      <c r="B1787" t="s">
        <v>4936</v>
      </c>
      <c r="C1787" t="s">
        <v>4937</v>
      </c>
      <c r="D1787" t="s">
        <v>3795</v>
      </c>
      <c r="E1787" t="s">
        <v>197</v>
      </c>
      <c r="F1787" t="s">
        <v>3842</v>
      </c>
      <c r="G1787" t="s">
        <v>2445</v>
      </c>
      <c r="H1787" t="s">
        <v>4938</v>
      </c>
      <c r="I1787">
        <v>5</v>
      </c>
      <c r="J1787" t="s">
        <v>5031</v>
      </c>
      <c r="K1787">
        <v>1</v>
      </c>
      <c r="L1787" t="s">
        <v>1295</v>
      </c>
      <c r="M1787" t="s">
        <v>511</v>
      </c>
      <c r="N1787" t="s">
        <v>128</v>
      </c>
      <c r="O1787" t="s">
        <v>514</v>
      </c>
      <c r="P1787" t="s">
        <v>8</v>
      </c>
      <c r="Q1787" t="s">
        <v>4570</v>
      </c>
      <c r="R1787" t="s">
        <v>4940</v>
      </c>
      <c r="S1787" t="s">
        <v>195</v>
      </c>
      <c r="T1787" t="s">
        <v>4570</v>
      </c>
      <c r="U1787" t="s">
        <v>4570</v>
      </c>
      <c r="V1787" t="s">
        <v>4496</v>
      </c>
      <c r="W1787" t="s">
        <v>4570</v>
      </c>
      <c r="X1787" t="s">
        <v>6988</v>
      </c>
      <c r="Y1787" t="s">
        <v>6989</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5011</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6591</v>
      </c>
      <c r="BG1787" t="s">
        <v>6945</v>
      </c>
      <c r="BH1787" t="s">
        <v>5764</v>
      </c>
      <c r="BI1787" t="s">
        <v>195</v>
      </c>
      <c r="BJ1787" t="s">
        <v>195</v>
      </c>
      <c r="BK1787" t="s">
        <v>3866</v>
      </c>
      <c r="BL1787" t="s">
        <v>6990</v>
      </c>
      <c r="BM1787" t="s">
        <v>4949</v>
      </c>
      <c r="BN1787" t="s">
        <v>5121</v>
      </c>
      <c r="BO1787" t="s">
        <v>4950</v>
      </c>
      <c r="BP1787" s="440" t="str">
        <f t="shared" si="27"/>
        <v>WA.2378.EBD.952.201.D.522191</v>
      </c>
    </row>
    <row r="1788" spans="1:68">
      <c r="A1788" t="s">
        <v>5010</v>
      </c>
      <c r="B1788" t="s">
        <v>4936</v>
      </c>
      <c r="C1788" t="s">
        <v>4937</v>
      </c>
      <c r="D1788" t="s">
        <v>3795</v>
      </c>
      <c r="E1788" t="s">
        <v>197</v>
      </c>
      <c r="F1788" t="s">
        <v>3842</v>
      </c>
      <c r="G1788" t="s">
        <v>2445</v>
      </c>
      <c r="H1788" t="s">
        <v>4938</v>
      </c>
      <c r="I1788">
        <v>5</v>
      </c>
      <c r="J1788" t="s">
        <v>5031</v>
      </c>
      <c r="K1788">
        <v>1</v>
      </c>
      <c r="L1788" t="s">
        <v>1295</v>
      </c>
      <c r="M1788" t="s">
        <v>511</v>
      </c>
      <c r="N1788" t="s">
        <v>128</v>
      </c>
      <c r="O1788" t="s">
        <v>514</v>
      </c>
      <c r="P1788" t="s">
        <v>8</v>
      </c>
      <c r="Q1788" t="s">
        <v>4570</v>
      </c>
      <c r="R1788" t="s">
        <v>4940</v>
      </c>
      <c r="S1788" t="s">
        <v>195</v>
      </c>
      <c r="T1788" t="s">
        <v>4570</v>
      </c>
      <c r="U1788" t="s">
        <v>4570</v>
      </c>
      <c r="V1788" t="s">
        <v>4951</v>
      </c>
      <c r="W1788" t="s">
        <v>4496</v>
      </c>
      <c r="X1788" t="s">
        <v>6991</v>
      </c>
      <c r="Y1788" t="s">
        <v>6992</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5011</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6591</v>
      </c>
      <c r="BG1788" t="s">
        <v>6945</v>
      </c>
      <c r="BH1788" t="s">
        <v>5764</v>
      </c>
      <c r="BI1788" t="s">
        <v>195</v>
      </c>
      <c r="BJ1788" t="s">
        <v>195</v>
      </c>
      <c r="BK1788" t="s">
        <v>3866</v>
      </c>
      <c r="BL1788" t="s">
        <v>6993</v>
      </c>
      <c r="BM1788" t="s">
        <v>4949</v>
      </c>
      <c r="BN1788" t="s">
        <v>5121</v>
      </c>
      <c r="BO1788" t="s">
        <v>4950</v>
      </c>
      <c r="BP1788" s="440" t="str">
        <f t="shared" si="27"/>
        <v>WA.2378.EBD.952.201.D.522191</v>
      </c>
    </row>
    <row r="1789" spans="1:68">
      <c r="A1789" t="s">
        <v>5010</v>
      </c>
      <c r="B1789" t="s">
        <v>4936</v>
      </c>
      <c r="C1789" t="s">
        <v>4937</v>
      </c>
      <c r="D1789" t="s">
        <v>3795</v>
      </c>
      <c r="E1789" t="s">
        <v>197</v>
      </c>
      <c r="F1789" t="s">
        <v>3842</v>
      </c>
      <c r="G1789" t="s">
        <v>2445</v>
      </c>
      <c r="H1789" t="s">
        <v>4938</v>
      </c>
      <c r="I1789">
        <v>5</v>
      </c>
      <c r="J1789" t="s">
        <v>5031</v>
      </c>
      <c r="K1789">
        <v>1</v>
      </c>
      <c r="L1789" t="s">
        <v>1295</v>
      </c>
      <c r="M1789" t="s">
        <v>511</v>
      </c>
      <c r="N1789" t="s">
        <v>128</v>
      </c>
      <c r="O1789" t="s">
        <v>514</v>
      </c>
      <c r="P1789" t="s">
        <v>8</v>
      </c>
      <c r="Q1789" t="s">
        <v>4570</v>
      </c>
      <c r="R1789" t="s">
        <v>4940</v>
      </c>
      <c r="S1789" t="s">
        <v>195</v>
      </c>
      <c r="T1789" t="s">
        <v>4570</v>
      </c>
      <c r="U1789" t="s">
        <v>4570</v>
      </c>
      <c r="V1789" t="s">
        <v>5001</v>
      </c>
      <c r="W1789" t="s">
        <v>4951</v>
      </c>
      <c r="X1789" t="s">
        <v>6994</v>
      </c>
      <c r="Y1789" t="s">
        <v>6995</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5011</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6591</v>
      </c>
      <c r="BG1789" t="s">
        <v>6945</v>
      </c>
      <c r="BH1789" t="s">
        <v>5764</v>
      </c>
      <c r="BI1789" t="s">
        <v>195</v>
      </c>
      <c r="BJ1789" t="s">
        <v>195</v>
      </c>
      <c r="BK1789" t="s">
        <v>3866</v>
      </c>
      <c r="BL1789" t="s">
        <v>6996</v>
      </c>
      <c r="BM1789" t="s">
        <v>4949</v>
      </c>
      <c r="BN1789" t="s">
        <v>5121</v>
      </c>
      <c r="BO1789" t="s">
        <v>4950</v>
      </c>
      <c r="BP1789" s="440" t="str">
        <f t="shared" si="27"/>
        <v>WA.2378.EBD.952.201.D.522191</v>
      </c>
    </row>
    <row r="1790" spans="1:68">
      <c r="A1790" t="s">
        <v>4935</v>
      </c>
      <c r="B1790" t="s">
        <v>4936</v>
      </c>
      <c r="C1790" t="s">
        <v>4937</v>
      </c>
      <c r="D1790" t="s">
        <v>3795</v>
      </c>
      <c r="E1790" t="s">
        <v>197</v>
      </c>
      <c r="F1790" t="s">
        <v>3842</v>
      </c>
      <c r="G1790" t="s">
        <v>2445</v>
      </c>
      <c r="H1790" t="s">
        <v>4938</v>
      </c>
      <c r="I1790">
        <v>5</v>
      </c>
      <c r="J1790" t="s">
        <v>5031</v>
      </c>
      <c r="K1790">
        <v>1</v>
      </c>
      <c r="L1790" t="s">
        <v>1295</v>
      </c>
      <c r="M1790" t="s">
        <v>509</v>
      </c>
      <c r="N1790" t="s">
        <v>127</v>
      </c>
      <c r="O1790" t="s">
        <v>515</v>
      </c>
      <c r="P1790" t="s">
        <v>8</v>
      </c>
      <c r="Q1790" t="s">
        <v>4570</v>
      </c>
      <c r="R1790" t="s">
        <v>4940</v>
      </c>
      <c r="S1790" t="s">
        <v>195</v>
      </c>
      <c r="T1790" t="s">
        <v>4570</v>
      </c>
      <c r="U1790" t="s">
        <v>4570</v>
      </c>
      <c r="V1790" t="s">
        <v>4496</v>
      </c>
      <c r="W1790" t="s">
        <v>4570</v>
      </c>
      <c r="X1790" t="s">
        <v>6997</v>
      </c>
      <c r="Y1790" t="s">
        <v>6998</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4943</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6591</v>
      </c>
      <c r="BG1790" t="s">
        <v>6937</v>
      </c>
      <c r="BH1790" t="s">
        <v>5764</v>
      </c>
      <c r="BI1790" t="s">
        <v>195</v>
      </c>
      <c r="BJ1790" t="s">
        <v>195</v>
      </c>
      <c r="BK1790" t="s">
        <v>3778</v>
      </c>
      <c r="BL1790" t="s">
        <v>6999</v>
      </c>
      <c r="BM1790" t="s">
        <v>4949</v>
      </c>
      <c r="BN1790" t="s">
        <v>5121</v>
      </c>
      <c r="BO1790" t="s">
        <v>5620</v>
      </c>
      <c r="BP1790" s="440" t="str">
        <f t="shared" si="27"/>
        <v>WA.2378.EBD.952.201.C.522192</v>
      </c>
    </row>
    <row r="1791" spans="1:68">
      <c r="A1791" t="s">
        <v>5010</v>
      </c>
      <c r="B1791" t="s">
        <v>4936</v>
      </c>
      <c r="C1791" t="s">
        <v>4937</v>
      </c>
      <c r="D1791" t="s">
        <v>3795</v>
      </c>
      <c r="E1791" t="s">
        <v>197</v>
      </c>
      <c r="F1791" t="s">
        <v>3842</v>
      </c>
      <c r="G1791" t="s">
        <v>2445</v>
      </c>
      <c r="H1791" t="s">
        <v>4938</v>
      </c>
      <c r="I1791">
        <v>5</v>
      </c>
      <c r="J1791" t="s">
        <v>5031</v>
      </c>
      <c r="K1791">
        <v>1</v>
      </c>
      <c r="L1791" t="s">
        <v>1295</v>
      </c>
      <c r="M1791" t="s">
        <v>509</v>
      </c>
      <c r="N1791" t="s">
        <v>127</v>
      </c>
      <c r="O1791" t="s">
        <v>515</v>
      </c>
      <c r="P1791" t="s">
        <v>8</v>
      </c>
      <c r="Q1791" t="s">
        <v>4570</v>
      </c>
      <c r="R1791" t="s">
        <v>4940</v>
      </c>
      <c r="S1791" t="s">
        <v>195</v>
      </c>
      <c r="T1791" t="s">
        <v>4570</v>
      </c>
      <c r="U1791" t="s">
        <v>4570</v>
      </c>
      <c r="V1791" t="s">
        <v>4496</v>
      </c>
      <c r="W1791" t="s">
        <v>4570</v>
      </c>
      <c r="X1791" t="s">
        <v>6997</v>
      </c>
      <c r="Y1791" t="s">
        <v>6998</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5011</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6591</v>
      </c>
      <c r="BG1791" t="s">
        <v>6937</v>
      </c>
      <c r="BH1791" t="s">
        <v>5764</v>
      </c>
      <c r="BI1791" t="s">
        <v>195</v>
      </c>
      <c r="BJ1791" t="s">
        <v>195</v>
      </c>
      <c r="BK1791" t="s">
        <v>3778</v>
      </c>
      <c r="BL1791" t="s">
        <v>6999</v>
      </c>
      <c r="BM1791" t="s">
        <v>4949</v>
      </c>
      <c r="BN1791" t="s">
        <v>5121</v>
      </c>
      <c r="BO1791" t="s">
        <v>5620</v>
      </c>
      <c r="BP1791" s="440" t="str">
        <f t="shared" si="27"/>
        <v>WA.2378.EBD.952.201.C.522192</v>
      </c>
    </row>
    <row r="1792" spans="1:68">
      <c r="A1792" t="s">
        <v>4935</v>
      </c>
      <c r="B1792" t="s">
        <v>4936</v>
      </c>
      <c r="C1792" t="s">
        <v>4937</v>
      </c>
      <c r="D1792" t="s">
        <v>3795</v>
      </c>
      <c r="E1792" t="s">
        <v>197</v>
      </c>
      <c r="F1792" t="s">
        <v>3812</v>
      </c>
      <c r="G1792" t="s">
        <v>820</v>
      </c>
      <c r="H1792" t="s">
        <v>4938</v>
      </c>
      <c r="I1792">
        <v>9</v>
      </c>
      <c r="J1792" t="s">
        <v>5716</v>
      </c>
      <c r="K1792">
        <v>1</v>
      </c>
      <c r="L1792" t="s">
        <v>546</v>
      </c>
      <c r="M1792" t="s">
        <v>1750</v>
      </c>
      <c r="N1792" t="s">
        <v>2072</v>
      </c>
      <c r="O1792" t="s">
        <v>530</v>
      </c>
      <c r="P1792" t="s">
        <v>8</v>
      </c>
      <c r="Q1792" t="s">
        <v>4570</v>
      </c>
      <c r="R1792" t="s">
        <v>4940</v>
      </c>
      <c r="S1792" t="s">
        <v>195</v>
      </c>
      <c r="T1792" t="s">
        <v>4570</v>
      </c>
      <c r="U1792" t="s">
        <v>4570</v>
      </c>
      <c r="V1792" t="s">
        <v>4496</v>
      </c>
      <c r="W1792" t="s">
        <v>4570</v>
      </c>
      <c r="X1792" t="s">
        <v>7000</v>
      </c>
      <c r="Y1792" t="s">
        <v>7001</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4943</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7002</v>
      </c>
      <c r="BH1792" t="s">
        <v>5764</v>
      </c>
      <c r="BI1792" t="s">
        <v>195</v>
      </c>
      <c r="BJ1792" t="s">
        <v>195</v>
      </c>
      <c r="BK1792" t="s">
        <v>3791</v>
      </c>
      <c r="BL1792" t="s">
        <v>7003</v>
      </c>
      <c r="BM1792" t="s">
        <v>4949</v>
      </c>
      <c r="BN1792" t="s">
        <v>5444</v>
      </c>
      <c r="BO1792" t="s">
        <v>4950</v>
      </c>
      <c r="BP1792" s="440" t="str">
        <f t="shared" si="27"/>
        <v>WA.2378.EBA.994.002.DA.521811</v>
      </c>
    </row>
    <row r="1793" spans="1:68">
      <c r="A1793" t="s">
        <v>4935</v>
      </c>
      <c r="B1793" t="s">
        <v>4936</v>
      </c>
      <c r="C1793" t="s">
        <v>4937</v>
      </c>
      <c r="D1793" t="s">
        <v>3795</v>
      </c>
      <c r="E1793" t="s">
        <v>197</v>
      </c>
      <c r="F1793" t="s">
        <v>3812</v>
      </c>
      <c r="G1793" t="s">
        <v>820</v>
      </c>
      <c r="H1793" t="s">
        <v>4938</v>
      </c>
      <c r="I1793">
        <v>9</v>
      </c>
      <c r="J1793" t="s">
        <v>5716</v>
      </c>
      <c r="K1793">
        <v>1</v>
      </c>
      <c r="L1793" t="s">
        <v>546</v>
      </c>
      <c r="M1793" t="s">
        <v>1750</v>
      </c>
      <c r="N1793" t="s">
        <v>2072</v>
      </c>
      <c r="O1793" t="s">
        <v>530</v>
      </c>
      <c r="P1793" t="s">
        <v>8</v>
      </c>
      <c r="Q1793" t="s">
        <v>4570</v>
      </c>
      <c r="R1793" t="s">
        <v>4940</v>
      </c>
      <c r="S1793" t="s">
        <v>195</v>
      </c>
      <c r="T1793" t="s">
        <v>4570</v>
      </c>
      <c r="U1793" t="s">
        <v>4570</v>
      </c>
      <c r="V1793" t="s">
        <v>4951</v>
      </c>
      <c r="W1793" t="s">
        <v>4496</v>
      </c>
      <c r="X1793" t="s">
        <v>7004</v>
      </c>
      <c r="Y1793" t="s">
        <v>5775</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4943</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7002</v>
      </c>
      <c r="BH1793" t="s">
        <v>5764</v>
      </c>
      <c r="BI1793" t="s">
        <v>195</v>
      </c>
      <c r="BJ1793" t="s">
        <v>195</v>
      </c>
      <c r="BK1793" t="s">
        <v>3791</v>
      </c>
      <c r="BL1793" t="s">
        <v>5776</v>
      </c>
      <c r="BM1793" t="s">
        <v>4949</v>
      </c>
      <c r="BN1793" t="s">
        <v>5444</v>
      </c>
      <c r="BO1793" t="s">
        <v>4950</v>
      </c>
      <c r="BP1793" s="440" t="str">
        <f t="shared" si="27"/>
        <v>WA.2378.EBA.994.002.DA.521811</v>
      </c>
    </row>
    <row r="1794" spans="1:68">
      <c r="A1794" t="s">
        <v>5010</v>
      </c>
      <c r="B1794" t="s">
        <v>4936</v>
      </c>
      <c r="C1794" t="s">
        <v>4937</v>
      </c>
      <c r="D1794" t="s">
        <v>3795</v>
      </c>
      <c r="E1794" t="s">
        <v>197</v>
      </c>
      <c r="F1794" t="s">
        <v>3812</v>
      </c>
      <c r="G1794" t="s">
        <v>820</v>
      </c>
      <c r="H1794" t="s">
        <v>4938</v>
      </c>
      <c r="I1794">
        <v>9</v>
      </c>
      <c r="J1794" t="s">
        <v>5716</v>
      </c>
      <c r="K1794">
        <v>1</v>
      </c>
      <c r="L1794" t="s">
        <v>546</v>
      </c>
      <c r="M1794" t="s">
        <v>1750</v>
      </c>
      <c r="N1794" t="s">
        <v>2072</v>
      </c>
      <c r="O1794" t="s">
        <v>530</v>
      </c>
      <c r="P1794" t="s">
        <v>8</v>
      </c>
      <c r="Q1794" t="s">
        <v>4570</v>
      </c>
      <c r="R1794" t="s">
        <v>4940</v>
      </c>
      <c r="S1794" t="s">
        <v>195</v>
      </c>
      <c r="T1794" t="s">
        <v>4570</v>
      </c>
      <c r="U1794" t="s">
        <v>4570</v>
      </c>
      <c r="V1794" t="s">
        <v>4496</v>
      </c>
      <c r="W1794" t="s">
        <v>4570</v>
      </c>
      <c r="X1794" t="s">
        <v>7000</v>
      </c>
      <c r="Y1794" t="s">
        <v>7001</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5011</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7002</v>
      </c>
      <c r="BH1794" t="s">
        <v>5764</v>
      </c>
      <c r="BI1794" t="s">
        <v>195</v>
      </c>
      <c r="BJ1794" t="s">
        <v>195</v>
      </c>
      <c r="BK1794" t="s">
        <v>3791</v>
      </c>
      <c r="BL1794" t="s">
        <v>7003</v>
      </c>
      <c r="BM1794" t="s">
        <v>4949</v>
      </c>
      <c r="BN1794" t="s">
        <v>5444</v>
      </c>
      <c r="BO1794" t="s">
        <v>4950</v>
      </c>
      <c r="BP1794" s="440" t="str">
        <f t="shared" ref="BP1794:BP1857" si="28">_xlfn.TEXTJOIN(".",TRUE,D1794,E1794,F1794,J1794,L1794,M1794,O1794)</f>
        <v>WA.2378.EBA.994.002.DA.521811</v>
      </c>
    </row>
    <row r="1795" spans="1:68">
      <c r="A1795" t="s">
        <v>5010</v>
      </c>
      <c r="B1795" t="s">
        <v>4936</v>
      </c>
      <c r="C1795" t="s">
        <v>4937</v>
      </c>
      <c r="D1795" t="s">
        <v>3795</v>
      </c>
      <c r="E1795" t="s">
        <v>197</v>
      </c>
      <c r="F1795" t="s">
        <v>3812</v>
      </c>
      <c r="G1795" t="s">
        <v>820</v>
      </c>
      <c r="H1795" t="s">
        <v>4938</v>
      </c>
      <c r="I1795">
        <v>9</v>
      </c>
      <c r="J1795" t="s">
        <v>5716</v>
      </c>
      <c r="K1795">
        <v>1</v>
      </c>
      <c r="L1795" t="s">
        <v>546</v>
      </c>
      <c r="M1795" t="s">
        <v>1750</v>
      </c>
      <c r="N1795" t="s">
        <v>2072</v>
      </c>
      <c r="O1795" t="s">
        <v>530</v>
      </c>
      <c r="P1795" t="s">
        <v>8</v>
      </c>
      <c r="Q1795" t="s">
        <v>4570</v>
      </c>
      <c r="R1795" t="s">
        <v>4940</v>
      </c>
      <c r="S1795" t="s">
        <v>195</v>
      </c>
      <c r="T1795" t="s">
        <v>4570</v>
      </c>
      <c r="U1795" t="s">
        <v>4570</v>
      </c>
      <c r="V1795" t="s">
        <v>4951</v>
      </c>
      <c r="W1795" t="s">
        <v>4496</v>
      </c>
      <c r="X1795" t="s">
        <v>7004</v>
      </c>
      <c r="Y1795" t="s">
        <v>5775</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5011</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7002</v>
      </c>
      <c r="BH1795" t="s">
        <v>5764</v>
      </c>
      <c r="BI1795" t="s">
        <v>195</v>
      </c>
      <c r="BJ1795" t="s">
        <v>195</v>
      </c>
      <c r="BK1795" t="s">
        <v>3791</v>
      </c>
      <c r="BL1795" t="s">
        <v>5776</v>
      </c>
      <c r="BM1795" t="s">
        <v>4949</v>
      </c>
      <c r="BN1795" t="s">
        <v>5444</v>
      </c>
      <c r="BO1795" t="s">
        <v>4950</v>
      </c>
      <c r="BP1795" s="440" t="str">
        <f t="shared" si="28"/>
        <v>WA.2378.EBA.994.002.DA.521811</v>
      </c>
    </row>
    <row r="1796" spans="1:68">
      <c r="A1796" t="s">
        <v>4935</v>
      </c>
      <c r="B1796" t="s">
        <v>4936</v>
      </c>
      <c r="C1796" t="s">
        <v>4937</v>
      </c>
      <c r="D1796" t="s">
        <v>3795</v>
      </c>
      <c r="E1796" t="s">
        <v>197</v>
      </c>
      <c r="F1796" t="s">
        <v>3842</v>
      </c>
      <c r="G1796" t="s">
        <v>2445</v>
      </c>
      <c r="H1796" t="s">
        <v>4938</v>
      </c>
      <c r="I1796">
        <v>5</v>
      </c>
      <c r="J1796" t="s">
        <v>5031</v>
      </c>
      <c r="K1796">
        <v>1</v>
      </c>
      <c r="L1796" t="s">
        <v>1295</v>
      </c>
      <c r="M1796" t="s">
        <v>508</v>
      </c>
      <c r="N1796" t="s">
        <v>2641</v>
      </c>
      <c r="O1796" t="s">
        <v>504</v>
      </c>
      <c r="P1796" t="s">
        <v>8</v>
      </c>
      <c r="Q1796" t="s">
        <v>4570</v>
      </c>
      <c r="R1796" t="s">
        <v>4940</v>
      </c>
      <c r="S1796" t="s">
        <v>195</v>
      </c>
      <c r="T1796" t="s">
        <v>4570</v>
      </c>
      <c r="U1796" t="s">
        <v>4570</v>
      </c>
      <c r="V1796" t="s">
        <v>4496</v>
      </c>
      <c r="W1796" t="s">
        <v>4570</v>
      </c>
      <c r="X1796" t="s">
        <v>7005</v>
      </c>
      <c r="Y1796" t="s">
        <v>7006</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4943</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6591</v>
      </c>
      <c r="BG1796" t="s">
        <v>6931</v>
      </c>
      <c r="BH1796" t="s">
        <v>5764</v>
      </c>
      <c r="BI1796" t="s">
        <v>195</v>
      </c>
      <c r="BJ1796" t="s">
        <v>195</v>
      </c>
      <c r="BK1796" t="s">
        <v>505</v>
      </c>
      <c r="BL1796" t="s">
        <v>7007</v>
      </c>
      <c r="BM1796" t="s">
        <v>4949</v>
      </c>
      <c r="BN1796" t="s">
        <v>5509</v>
      </c>
      <c r="BO1796" t="s">
        <v>4950</v>
      </c>
      <c r="BP1796" s="440" t="str">
        <f t="shared" si="28"/>
        <v>WA.2378.EBD.952.201.B.524113</v>
      </c>
    </row>
    <row r="1797" spans="1:68">
      <c r="A1797" t="s">
        <v>4935</v>
      </c>
      <c r="B1797" t="s">
        <v>4936</v>
      </c>
      <c r="C1797" t="s">
        <v>4937</v>
      </c>
      <c r="D1797" t="s">
        <v>3795</v>
      </c>
      <c r="E1797" t="s">
        <v>197</v>
      </c>
      <c r="F1797" t="s">
        <v>3842</v>
      </c>
      <c r="G1797" t="s">
        <v>2445</v>
      </c>
      <c r="H1797" t="s">
        <v>4938</v>
      </c>
      <c r="I1797">
        <v>5</v>
      </c>
      <c r="J1797" t="s">
        <v>5031</v>
      </c>
      <c r="K1797">
        <v>1</v>
      </c>
      <c r="L1797" t="s">
        <v>1295</v>
      </c>
      <c r="M1797" t="s">
        <v>511</v>
      </c>
      <c r="N1797" t="s">
        <v>128</v>
      </c>
      <c r="O1797" t="s">
        <v>504</v>
      </c>
      <c r="P1797" t="s">
        <v>8</v>
      </c>
      <c r="Q1797" t="s">
        <v>4570</v>
      </c>
      <c r="R1797" t="s">
        <v>4940</v>
      </c>
      <c r="S1797" t="s">
        <v>195</v>
      </c>
      <c r="T1797" t="s">
        <v>4570</v>
      </c>
      <c r="U1797" t="s">
        <v>4570</v>
      </c>
      <c r="V1797" t="s">
        <v>4496</v>
      </c>
      <c r="W1797" t="s">
        <v>4570</v>
      </c>
      <c r="X1797" t="s">
        <v>7008</v>
      </c>
      <c r="Y1797" t="s">
        <v>7009</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4943</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6591</v>
      </c>
      <c r="BG1797" t="s">
        <v>6945</v>
      </c>
      <c r="BH1797" t="s">
        <v>5764</v>
      </c>
      <c r="BI1797" t="s">
        <v>195</v>
      </c>
      <c r="BJ1797" t="s">
        <v>195</v>
      </c>
      <c r="BK1797" t="s">
        <v>505</v>
      </c>
      <c r="BL1797" t="s">
        <v>7010</v>
      </c>
      <c r="BM1797" t="s">
        <v>4949</v>
      </c>
      <c r="BN1797" t="s">
        <v>5509</v>
      </c>
      <c r="BO1797" t="s">
        <v>4950</v>
      </c>
      <c r="BP1797" s="440" t="str">
        <f t="shared" si="28"/>
        <v>WA.2378.EBD.952.201.D.524113</v>
      </c>
    </row>
    <row r="1798" spans="1:68">
      <c r="A1798" t="s">
        <v>5010</v>
      </c>
      <c r="B1798" t="s">
        <v>4936</v>
      </c>
      <c r="C1798" t="s">
        <v>4937</v>
      </c>
      <c r="D1798" t="s">
        <v>3795</v>
      </c>
      <c r="E1798" t="s">
        <v>197</v>
      </c>
      <c r="F1798" t="s">
        <v>3842</v>
      </c>
      <c r="G1798" t="s">
        <v>2445</v>
      </c>
      <c r="H1798" t="s">
        <v>4938</v>
      </c>
      <c r="I1798">
        <v>5</v>
      </c>
      <c r="J1798" t="s">
        <v>5031</v>
      </c>
      <c r="K1798">
        <v>1</v>
      </c>
      <c r="L1798" t="s">
        <v>1295</v>
      </c>
      <c r="M1798" t="s">
        <v>508</v>
      </c>
      <c r="N1798" t="s">
        <v>2641</v>
      </c>
      <c r="O1798" t="s">
        <v>504</v>
      </c>
      <c r="P1798" t="s">
        <v>8</v>
      </c>
      <c r="Q1798" t="s">
        <v>4570</v>
      </c>
      <c r="R1798" t="s">
        <v>4940</v>
      </c>
      <c r="S1798" t="s">
        <v>195</v>
      </c>
      <c r="T1798" t="s">
        <v>4570</v>
      </c>
      <c r="U1798" t="s">
        <v>4570</v>
      </c>
      <c r="V1798" t="s">
        <v>4496</v>
      </c>
      <c r="W1798" t="s">
        <v>4570</v>
      </c>
      <c r="X1798" t="s">
        <v>7005</v>
      </c>
      <c r="Y1798" t="s">
        <v>7006</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5011</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6591</v>
      </c>
      <c r="BG1798" t="s">
        <v>6931</v>
      </c>
      <c r="BH1798" t="s">
        <v>5764</v>
      </c>
      <c r="BI1798" t="s">
        <v>195</v>
      </c>
      <c r="BJ1798" t="s">
        <v>195</v>
      </c>
      <c r="BK1798" t="s">
        <v>505</v>
      </c>
      <c r="BL1798" t="s">
        <v>7007</v>
      </c>
      <c r="BM1798" t="s">
        <v>4949</v>
      </c>
      <c r="BN1798" t="s">
        <v>5509</v>
      </c>
      <c r="BO1798" t="s">
        <v>4950</v>
      </c>
      <c r="BP1798" s="440" t="str">
        <f t="shared" si="28"/>
        <v>WA.2378.EBD.952.201.B.524113</v>
      </c>
    </row>
    <row r="1799" spans="1:68">
      <c r="A1799" t="s">
        <v>5010</v>
      </c>
      <c r="B1799" t="s">
        <v>4936</v>
      </c>
      <c r="C1799" t="s">
        <v>4937</v>
      </c>
      <c r="D1799" t="s">
        <v>3795</v>
      </c>
      <c r="E1799" t="s">
        <v>197</v>
      </c>
      <c r="F1799" t="s">
        <v>3842</v>
      </c>
      <c r="G1799" t="s">
        <v>2445</v>
      </c>
      <c r="H1799" t="s">
        <v>4938</v>
      </c>
      <c r="I1799">
        <v>5</v>
      </c>
      <c r="J1799" t="s">
        <v>5031</v>
      </c>
      <c r="K1799">
        <v>1</v>
      </c>
      <c r="L1799" t="s">
        <v>1295</v>
      </c>
      <c r="M1799" t="s">
        <v>511</v>
      </c>
      <c r="N1799" t="s">
        <v>128</v>
      </c>
      <c r="O1799" t="s">
        <v>504</v>
      </c>
      <c r="P1799" t="s">
        <v>8</v>
      </c>
      <c r="Q1799" t="s">
        <v>4570</v>
      </c>
      <c r="R1799" t="s">
        <v>4940</v>
      </c>
      <c r="S1799" t="s">
        <v>195</v>
      </c>
      <c r="T1799" t="s">
        <v>4570</v>
      </c>
      <c r="U1799" t="s">
        <v>4570</v>
      </c>
      <c r="V1799" t="s">
        <v>4496</v>
      </c>
      <c r="W1799" t="s">
        <v>4570</v>
      </c>
      <c r="X1799" t="s">
        <v>7008</v>
      </c>
      <c r="Y1799" t="s">
        <v>7009</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5011</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6591</v>
      </c>
      <c r="BG1799" t="s">
        <v>6945</v>
      </c>
      <c r="BH1799" t="s">
        <v>5764</v>
      </c>
      <c r="BI1799" t="s">
        <v>195</v>
      </c>
      <c r="BJ1799" t="s">
        <v>195</v>
      </c>
      <c r="BK1799" t="s">
        <v>505</v>
      </c>
      <c r="BL1799" t="s">
        <v>7010</v>
      </c>
      <c r="BM1799" t="s">
        <v>4949</v>
      </c>
      <c r="BN1799" t="s">
        <v>5509</v>
      </c>
      <c r="BO1799" t="s">
        <v>4950</v>
      </c>
      <c r="BP1799" s="440" t="str">
        <f t="shared" si="28"/>
        <v>WA.2378.EBD.952.201.D.524113</v>
      </c>
    </row>
    <row r="1800" spans="1:68">
      <c r="A1800" t="s">
        <v>4935</v>
      </c>
      <c r="B1800" t="s">
        <v>4936</v>
      </c>
      <c r="C1800" t="s">
        <v>4937</v>
      </c>
      <c r="D1800" t="s">
        <v>3795</v>
      </c>
      <c r="E1800" t="s">
        <v>197</v>
      </c>
      <c r="F1800" t="s">
        <v>3812</v>
      </c>
      <c r="G1800" t="s">
        <v>820</v>
      </c>
      <c r="H1800" t="s">
        <v>4938</v>
      </c>
      <c r="I1800">
        <v>9</v>
      </c>
      <c r="J1800" t="s">
        <v>5716</v>
      </c>
      <c r="K1800">
        <v>1</v>
      </c>
      <c r="L1800" t="s">
        <v>546</v>
      </c>
      <c r="M1800" t="s">
        <v>2095</v>
      </c>
      <c r="N1800" t="s">
        <v>93</v>
      </c>
      <c r="O1800" t="s">
        <v>553</v>
      </c>
      <c r="P1800" t="s">
        <v>8</v>
      </c>
      <c r="Q1800" t="s">
        <v>4570</v>
      </c>
      <c r="R1800" t="s">
        <v>4940</v>
      </c>
      <c r="S1800" t="s">
        <v>195</v>
      </c>
      <c r="T1800" t="s">
        <v>4570</v>
      </c>
      <c r="U1800" t="s">
        <v>4570</v>
      </c>
      <c r="V1800" t="s">
        <v>4496</v>
      </c>
      <c r="W1800" t="s">
        <v>4570</v>
      </c>
      <c r="X1800" t="s">
        <v>7011</v>
      </c>
      <c r="Y1800" t="s">
        <v>7012</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4943</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6980</v>
      </c>
      <c r="BH1800" t="s">
        <v>5764</v>
      </c>
      <c r="BI1800" t="s">
        <v>195</v>
      </c>
      <c r="BJ1800" t="s">
        <v>195</v>
      </c>
      <c r="BK1800" t="s">
        <v>3779</v>
      </c>
      <c r="BL1800" t="s">
        <v>7013</v>
      </c>
      <c r="BM1800" t="s">
        <v>4949</v>
      </c>
      <c r="BN1800" t="s">
        <v>95</v>
      </c>
      <c r="BO1800" t="s">
        <v>4950</v>
      </c>
      <c r="BP1800" s="440" t="str">
        <f t="shared" si="28"/>
        <v>WA.2378.EBA.994.002.DB.522141</v>
      </c>
    </row>
    <row r="1801" spans="1:68">
      <c r="A1801" t="s">
        <v>4935</v>
      </c>
      <c r="B1801" t="s">
        <v>4936</v>
      </c>
      <c r="C1801" t="s">
        <v>4937</v>
      </c>
      <c r="D1801" t="s">
        <v>3795</v>
      </c>
      <c r="E1801" t="s">
        <v>197</v>
      </c>
      <c r="F1801" t="s">
        <v>3812</v>
      </c>
      <c r="G1801" t="s">
        <v>820</v>
      </c>
      <c r="H1801" t="s">
        <v>4938</v>
      </c>
      <c r="I1801">
        <v>9</v>
      </c>
      <c r="J1801" t="s">
        <v>5716</v>
      </c>
      <c r="K1801">
        <v>1</v>
      </c>
      <c r="L1801" t="s">
        <v>546</v>
      </c>
      <c r="M1801" t="s">
        <v>2095</v>
      </c>
      <c r="N1801" t="s">
        <v>93</v>
      </c>
      <c r="O1801" t="s">
        <v>553</v>
      </c>
      <c r="P1801" t="s">
        <v>8</v>
      </c>
      <c r="Q1801" t="s">
        <v>4570</v>
      </c>
      <c r="R1801" t="s">
        <v>4940</v>
      </c>
      <c r="S1801" t="s">
        <v>195</v>
      </c>
      <c r="T1801" t="s">
        <v>4570</v>
      </c>
      <c r="U1801" t="s">
        <v>4570</v>
      </c>
      <c r="V1801" t="s">
        <v>4951</v>
      </c>
      <c r="W1801" t="s">
        <v>4496</v>
      </c>
      <c r="X1801" t="s">
        <v>7014</v>
      </c>
      <c r="Y1801" t="s">
        <v>7015</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4943</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6980</v>
      </c>
      <c r="BH1801" t="s">
        <v>5764</v>
      </c>
      <c r="BI1801" t="s">
        <v>195</v>
      </c>
      <c r="BJ1801" t="s">
        <v>195</v>
      </c>
      <c r="BK1801" t="s">
        <v>3779</v>
      </c>
      <c r="BL1801" t="s">
        <v>7016</v>
      </c>
      <c r="BM1801" t="s">
        <v>4949</v>
      </c>
      <c r="BN1801" t="s">
        <v>95</v>
      </c>
      <c r="BO1801" t="s">
        <v>4950</v>
      </c>
      <c r="BP1801" s="440" t="str">
        <f t="shared" si="28"/>
        <v>WA.2378.EBA.994.002.DB.522141</v>
      </c>
    </row>
    <row r="1802" spans="1:68">
      <c r="A1802" t="s">
        <v>4935</v>
      </c>
      <c r="B1802" t="s">
        <v>4936</v>
      </c>
      <c r="C1802" t="s">
        <v>4937</v>
      </c>
      <c r="D1802" t="s">
        <v>3795</v>
      </c>
      <c r="E1802" t="s">
        <v>197</v>
      </c>
      <c r="F1802" t="s">
        <v>3812</v>
      </c>
      <c r="G1802" t="s">
        <v>820</v>
      </c>
      <c r="H1802" t="s">
        <v>4938</v>
      </c>
      <c r="I1802">
        <v>9</v>
      </c>
      <c r="J1802" t="s">
        <v>5716</v>
      </c>
      <c r="K1802">
        <v>1</v>
      </c>
      <c r="L1802" t="s">
        <v>546</v>
      </c>
      <c r="M1802" t="s">
        <v>2095</v>
      </c>
      <c r="N1802" t="s">
        <v>93</v>
      </c>
      <c r="O1802" t="s">
        <v>553</v>
      </c>
      <c r="P1802" t="s">
        <v>8</v>
      </c>
      <c r="Q1802" t="s">
        <v>4570</v>
      </c>
      <c r="R1802" t="s">
        <v>4940</v>
      </c>
      <c r="S1802" t="s">
        <v>195</v>
      </c>
      <c r="T1802" t="s">
        <v>4570</v>
      </c>
      <c r="U1802" t="s">
        <v>4570</v>
      </c>
      <c r="V1802" t="s">
        <v>5001</v>
      </c>
      <c r="W1802" t="s">
        <v>4951</v>
      </c>
      <c r="X1802" t="s">
        <v>7017</v>
      </c>
      <c r="Y1802" t="s">
        <v>7018</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4943</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6980</v>
      </c>
      <c r="BH1802" t="s">
        <v>5764</v>
      </c>
      <c r="BI1802" t="s">
        <v>195</v>
      </c>
      <c r="BJ1802" t="s">
        <v>195</v>
      </c>
      <c r="BK1802" t="s">
        <v>3779</v>
      </c>
      <c r="BL1802" t="s">
        <v>7019</v>
      </c>
      <c r="BM1802" t="s">
        <v>4949</v>
      </c>
      <c r="BN1802" t="s">
        <v>95</v>
      </c>
      <c r="BO1802" t="s">
        <v>4950</v>
      </c>
      <c r="BP1802" s="440" t="str">
        <f t="shared" si="28"/>
        <v>WA.2378.EBA.994.002.DB.522141</v>
      </c>
    </row>
    <row r="1803" spans="1:68">
      <c r="A1803" t="s">
        <v>4935</v>
      </c>
      <c r="B1803" t="s">
        <v>4936</v>
      </c>
      <c r="C1803" t="s">
        <v>4937</v>
      </c>
      <c r="D1803" t="s">
        <v>3795</v>
      </c>
      <c r="E1803" t="s">
        <v>197</v>
      </c>
      <c r="F1803" t="s">
        <v>3812</v>
      </c>
      <c r="G1803" t="s">
        <v>820</v>
      </c>
      <c r="H1803" t="s">
        <v>4938</v>
      </c>
      <c r="I1803">
        <v>9</v>
      </c>
      <c r="J1803" t="s">
        <v>5716</v>
      </c>
      <c r="K1803">
        <v>1</v>
      </c>
      <c r="L1803" t="s">
        <v>546</v>
      </c>
      <c r="M1803" t="s">
        <v>2095</v>
      </c>
      <c r="N1803" t="s">
        <v>93</v>
      </c>
      <c r="O1803" t="s">
        <v>553</v>
      </c>
      <c r="P1803" t="s">
        <v>8</v>
      </c>
      <c r="Q1803" t="s">
        <v>4570</v>
      </c>
      <c r="R1803" t="s">
        <v>4940</v>
      </c>
      <c r="S1803" t="s">
        <v>195</v>
      </c>
      <c r="T1803" t="s">
        <v>4570</v>
      </c>
      <c r="U1803" t="s">
        <v>4570</v>
      </c>
      <c r="V1803" t="s">
        <v>5092</v>
      </c>
      <c r="W1803" t="s">
        <v>5001</v>
      </c>
      <c r="X1803" t="s">
        <v>7020</v>
      </c>
      <c r="Y1803" t="s">
        <v>7021</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4943</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6980</v>
      </c>
      <c r="BH1803" t="s">
        <v>5764</v>
      </c>
      <c r="BI1803" t="s">
        <v>195</v>
      </c>
      <c r="BJ1803" t="s">
        <v>195</v>
      </c>
      <c r="BK1803" t="s">
        <v>3779</v>
      </c>
      <c r="BL1803" t="s">
        <v>7022</v>
      </c>
      <c r="BM1803" t="s">
        <v>4949</v>
      </c>
      <c r="BN1803" t="s">
        <v>95</v>
      </c>
      <c r="BO1803" t="s">
        <v>4950</v>
      </c>
      <c r="BP1803" s="440" t="str">
        <f t="shared" si="28"/>
        <v>WA.2378.EBA.994.002.DB.522141</v>
      </c>
    </row>
    <row r="1804" spans="1:68">
      <c r="A1804" t="s">
        <v>5010</v>
      </c>
      <c r="B1804" t="s">
        <v>4936</v>
      </c>
      <c r="C1804" t="s">
        <v>4937</v>
      </c>
      <c r="D1804" t="s">
        <v>3795</v>
      </c>
      <c r="E1804" t="s">
        <v>197</v>
      </c>
      <c r="F1804" t="s">
        <v>3812</v>
      </c>
      <c r="G1804" t="s">
        <v>820</v>
      </c>
      <c r="H1804" t="s">
        <v>4938</v>
      </c>
      <c r="I1804">
        <v>9</v>
      </c>
      <c r="J1804" t="s">
        <v>5716</v>
      </c>
      <c r="K1804">
        <v>1</v>
      </c>
      <c r="L1804" t="s">
        <v>546</v>
      </c>
      <c r="M1804" t="s">
        <v>2095</v>
      </c>
      <c r="N1804" t="s">
        <v>93</v>
      </c>
      <c r="O1804" t="s">
        <v>553</v>
      </c>
      <c r="P1804" t="s">
        <v>8</v>
      </c>
      <c r="Q1804" t="s">
        <v>4570</v>
      </c>
      <c r="R1804" t="s">
        <v>4940</v>
      </c>
      <c r="S1804" t="s">
        <v>195</v>
      </c>
      <c r="T1804" t="s">
        <v>4570</v>
      </c>
      <c r="U1804" t="s">
        <v>4570</v>
      </c>
      <c r="V1804" t="s">
        <v>4496</v>
      </c>
      <c r="W1804" t="s">
        <v>4570</v>
      </c>
      <c r="X1804" t="s">
        <v>7011</v>
      </c>
      <c r="Y1804" t="s">
        <v>7012</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5011</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6980</v>
      </c>
      <c r="BH1804" t="s">
        <v>5764</v>
      </c>
      <c r="BI1804" t="s">
        <v>195</v>
      </c>
      <c r="BJ1804" t="s">
        <v>195</v>
      </c>
      <c r="BK1804" t="s">
        <v>3779</v>
      </c>
      <c r="BL1804" t="s">
        <v>7013</v>
      </c>
      <c r="BM1804" t="s">
        <v>4949</v>
      </c>
      <c r="BN1804" t="s">
        <v>95</v>
      </c>
      <c r="BO1804" t="s">
        <v>4950</v>
      </c>
      <c r="BP1804" s="440" t="str">
        <f t="shared" si="28"/>
        <v>WA.2378.EBA.994.002.DB.522141</v>
      </c>
    </row>
    <row r="1805" spans="1:68">
      <c r="A1805" t="s">
        <v>5010</v>
      </c>
      <c r="B1805" t="s">
        <v>4936</v>
      </c>
      <c r="C1805" t="s">
        <v>4937</v>
      </c>
      <c r="D1805" t="s">
        <v>3795</v>
      </c>
      <c r="E1805" t="s">
        <v>197</v>
      </c>
      <c r="F1805" t="s">
        <v>3812</v>
      </c>
      <c r="G1805" t="s">
        <v>820</v>
      </c>
      <c r="H1805" t="s">
        <v>4938</v>
      </c>
      <c r="I1805">
        <v>9</v>
      </c>
      <c r="J1805" t="s">
        <v>5716</v>
      </c>
      <c r="K1805">
        <v>1</v>
      </c>
      <c r="L1805" t="s">
        <v>546</v>
      </c>
      <c r="M1805" t="s">
        <v>2095</v>
      </c>
      <c r="N1805" t="s">
        <v>93</v>
      </c>
      <c r="O1805" t="s">
        <v>553</v>
      </c>
      <c r="P1805" t="s">
        <v>8</v>
      </c>
      <c r="Q1805" t="s">
        <v>4570</v>
      </c>
      <c r="R1805" t="s">
        <v>4940</v>
      </c>
      <c r="S1805" t="s">
        <v>195</v>
      </c>
      <c r="T1805" t="s">
        <v>4570</v>
      </c>
      <c r="U1805" t="s">
        <v>4570</v>
      </c>
      <c r="V1805" t="s">
        <v>4951</v>
      </c>
      <c r="W1805" t="s">
        <v>4496</v>
      </c>
      <c r="X1805" t="s">
        <v>7014</v>
      </c>
      <c r="Y1805" t="s">
        <v>7015</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5011</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6980</v>
      </c>
      <c r="BH1805" t="s">
        <v>5764</v>
      </c>
      <c r="BI1805" t="s">
        <v>195</v>
      </c>
      <c r="BJ1805" t="s">
        <v>195</v>
      </c>
      <c r="BK1805" t="s">
        <v>3779</v>
      </c>
      <c r="BL1805" t="s">
        <v>7016</v>
      </c>
      <c r="BM1805" t="s">
        <v>4949</v>
      </c>
      <c r="BN1805" t="s">
        <v>95</v>
      </c>
      <c r="BO1805" t="s">
        <v>4950</v>
      </c>
      <c r="BP1805" s="440" t="str">
        <f t="shared" si="28"/>
        <v>WA.2378.EBA.994.002.DB.522141</v>
      </c>
    </row>
    <row r="1806" spans="1:68">
      <c r="A1806" t="s">
        <v>5010</v>
      </c>
      <c r="B1806" t="s">
        <v>4936</v>
      </c>
      <c r="C1806" t="s">
        <v>4937</v>
      </c>
      <c r="D1806" t="s">
        <v>3795</v>
      </c>
      <c r="E1806" t="s">
        <v>197</v>
      </c>
      <c r="F1806" t="s">
        <v>3812</v>
      </c>
      <c r="G1806" t="s">
        <v>820</v>
      </c>
      <c r="H1806" t="s">
        <v>4938</v>
      </c>
      <c r="I1806">
        <v>9</v>
      </c>
      <c r="J1806" t="s">
        <v>5716</v>
      </c>
      <c r="K1806">
        <v>1</v>
      </c>
      <c r="L1806" t="s">
        <v>546</v>
      </c>
      <c r="M1806" t="s">
        <v>2095</v>
      </c>
      <c r="N1806" t="s">
        <v>93</v>
      </c>
      <c r="O1806" t="s">
        <v>553</v>
      </c>
      <c r="P1806" t="s">
        <v>8</v>
      </c>
      <c r="Q1806" t="s">
        <v>4570</v>
      </c>
      <c r="R1806" t="s">
        <v>4940</v>
      </c>
      <c r="S1806" t="s">
        <v>195</v>
      </c>
      <c r="T1806" t="s">
        <v>4570</v>
      </c>
      <c r="U1806" t="s">
        <v>4570</v>
      </c>
      <c r="V1806" t="s">
        <v>5001</v>
      </c>
      <c r="W1806" t="s">
        <v>4951</v>
      </c>
      <c r="X1806" t="s">
        <v>7017</v>
      </c>
      <c r="Y1806" t="s">
        <v>7018</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5011</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6980</v>
      </c>
      <c r="BH1806" t="s">
        <v>5764</v>
      </c>
      <c r="BI1806" t="s">
        <v>195</v>
      </c>
      <c r="BJ1806" t="s">
        <v>195</v>
      </c>
      <c r="BK1806" t="s">
        <v>3779</v>
      </c>
      <c r="BL1806" t="s">
        <v>7019</v>
      </c>
      <c r="BM1806" t="s">
        <v>4949</v>
      </c>
      <c r="BN1806" t="s">
        <v>95</v>
      </c>
      <c r="BO1806" t="s">
        <v>4950</v>
      </c>
      <c r="BP1806" s="440" t="str">
        <f t="shared" si="28"/>
        <v>WA.2378.EBA.994.002.DB.522141</v>
      </c>
    </row>
    <row r="1807" spans="1:68">
      <c r="A1807" t="s">
        <v>5010</v>
      </c>
      <c r="B1807" t="s">
        <v>4936</v>
      </c>
      <c r="C1807" t="s">
        <v>4937</v>
      </c>
      <c r="D1807" t="s">
        <v>3795</v>
      </c>
      <c r="E1807" t="s">
        <v>197</v>
      </c>
      <c r="F1807" t="s">
        <v>3812</v>
      </c>
      <c r="G1807" t="s">
        <v>820</v>
      </c>
      <c r="H1807" t="s">
        <v>4938</v>
      </c>
      <c r="I1807">
        <v>9</v>
      </c>
      <c r="J1807" t="s">
        <v>5716</v>
      </c>
      <c r="K1807">
        <v>1</v>
      </c>
      <c r="L1807" t="s">
        <v>546</v>
      </c>
      <c r="M1807" t="s">
        <v>2095</v>
      </c>
      <c r="N1807" t="s">
        <v>93</v>
      </c>
      <c r="O1807" t="s">
        <v>553</v>
      </c>
      <c r="P1807" t="s">
        <v>8</v>
      </c>
      <c r="Q1807" t="s">
        <v>4570</v>
      </c>
      <c r="R1807" t="s">
        <v>4940</v>
      </c>
      <c r="S1807" t="s">
        <v>195</v>
      </c>
      <c r="T1807" t="s">
        <v>4570</v>
      </c>
      <c r="U1807" t="s">
        <v>4570</v>
      </c>
      <c r="V1807" t="s">
        <v>5092</v>
      </c>
      <c r="W1807" t="s">
        <v>5001</v>
      </c>
      <c r="X1807" t="s">
        <v>7020</v>
      </c>
      <c r="Y1807" t="s">
        <v>7021</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5011</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6980</v>
      </c>
      <c r="BH1807" t="s">
        <v>5764</v>
      </c>
      <c r="BI1807" t="s">
        <v>195</v>
      </c>
      <c r="BJ1807" t="s">
        <v>195</v>
      </c>
      <c r="BK1807" t="s">
        <v>3779</v>
      </c>
      <c r="BL1807" t="s">
        <v>7022</v>
      </c>
      <c r="BM1807" t="s">
        <v>4949</v>
      </c>
      <c r="BN1807" t="s">
        <v>95</v>
      </c>
      <c r="BO1807" t="s">
        <v>4950</v>
      </c>
      <c r="BP1807" s="440" t="str">
        <f t="shared" si="28"/>
        <v>WA.2378.EBA.994.002.DB.522141</v>
      </c>
    </row>
    <row r="1808" spans="1:68">
      <c r="A1808" t="s">
        <v>4935</v>
      </c>
      <c r="B1808" t="s">
        <v>4936</v>
      </c>
      <c r="C1808" t="s">
        <v>4937</v>
      </c>
      <c r="D1808" t="s">
        <v>3795</v>
      </c>
      <c r="E1808" t="s">
        <v>197</v>
      </c>
      <c r="F1808" t="s">
        <v>3812</v>
      </c>
      <c r="G1808" t="s">
        <v>820</v>
      </c>
      <c r="H1808" t="s">
        <v>4938</v>
      </c>
      <c r="I1808">
        <v>9</v>
      </c>
      <c r="J1808" t="s">
        <v>5716</v>
      </c>
      <c r="K1808">
        <v>1</v>
      </c>
      <c r="L1808" t="s">
        <v>546</v>
      </c>
      <c r="M1808" t="s">
        <v>1750</v>
      </c>
      <c r="N1808" t="s">
        <v>2072</v>
      </c>
      <c r="O1808" t="s">
        <v>548</v>
      </c>
      <c r="P1808" t="s">
        <v>8</v>
      </c>
      <c r="Q1808" t="s">
        <v>4570</v>
      </c>
      <c r="R1808" t="s">
        <v>4940</v>
      </c>
      <c r="S1808" t="s">
        <v>195</v>
      </c>
      <c r="T1808" t="s">
        <v>4570</v>
      </c>
      <c r="U1808" t="s">
        <v>4570</v>
      </c>
      <c r="V1808" t="s">
        <v>4496</v>
      </c>
      <c r="W1808" t="s">
        <v>4570</v>
      </c>
      <c r="X1808" t="s">
        <v>7023</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4943</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7002</v>
      </c>
      <c r="BH1808" t="s">
        <v>5764</v>
      </c>
      <c r="BI1808" t="s">
        <v>195</v>
      </c>
      <c r="BJ1808" t="s">
        <v>195</v>
      </c>
      <c r="BK1808" t="s">
        <v>3828</v>
      </c>
      <c r="BL1808" t="s">
        <v>6731</v>
      </c>
      <c r="BM1808" t="s">
        <v>4949</v>
      </c>
      <c r="BN1808" t="s">
        <v>6153</v>
      </c>
      <c r="BO1808" t="s">
        <v>4950</v>
      </c>
      <c r="BP1808" s="440" t="str">
        <f t="shared" si="28"/>
        <v>WA.2378.EBA.994.002.DA.521111</v>
      </c>
    </row>
    <row r="1809" spans="1:68">
      <c r="A1809" t="s">
        <v>4935</v>
      </c>
      <c r="B1809" t="s">
        <v>4936</v>
      </c>
      <c r="C1809" t="s">
        <v>4937</v>
      </c>
      <c r="D1809" t="s">
        <v>3795</v>
      </c>
      <c r="E1809" t="s">
        <v>197</v>
      </c>
      <c r="F1809" t="s">
        <v>3812</v>
      </c>
      <c r="G1809" t="s">
        <v>820</v>
      </c>
      <c r="H1809" t="s">
        <v>4938</v>
      </c>
      <c r="I1809">
        <v>9</v>
      </c>
      <c r="J1809" t="s">
        <v>5716</v>
      </c>
      <c r="K1809">
        <v>1</v>
      </c>
      <c r="L1809" t="s">
        <v>546</v>
      </c>
      <c r="M1809" t="s">
        <v>1750</v>
      </c>
      <c r="N1809" t="s">
        <v>2072</v>
      </c>
      <c r="O1809" t="s">
        <v>548</v>
      </c>
      <c r="P1809" t="s">
        <v>8</v>
      </c>
      <c r="Q1809" t="s">
        <v>4570</v>
      </c>
      <c r="R1809" t="s">
        <v>4940</v>
      </c>
      <c r="S1809" t="s">
        <v>195</v>
      </c>
      <c r="T1809" t="s">
        <v>4570</v>
      </c>
      <c r="U1809" t="s">
        <v>4570</v>
      </c>
      <c r="V1809" t="s">
        <v>4951</v>
      </c>
      <c r="W1809" t="s">
        <v>4496</v>
      </c>
      <c r="X1809" t="s">
        <v>7024</v>
      </c>
      <c r="Y1809" t="s">
        <v>7025</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4943</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7002</v>
      </c>
      <c r="BH1809" t="s">
        <v>5764</v>
      </c>
      <c r="BI1809" t="s">
        <v>195</v>
      </c>
      <c r="BJ1809" t="s">
        <v>195</v>
      </c>
      <c r="BK1809" t="s">
        <v>3828</v>
      </c>
      <c r="BL1809" t="s">
        <v>7026</v>
      </c>
      <c r="BM1809" t="s">
        <v>4949</v>
      </c>
      <c r="BN1809" t="s">
        <v>6153</v>
      </c>
      <c r="BO1809" t="s">
        <v>4950</v>
      </c>
      <c r="BP1809" s="440" t="str">
        <f t="shared" si="28"/>
        <v>WA.2378.EBA.994.002.DA.521111</v>
      </c>
    </row>
    <row r="1810" spans="1:68">
      <c r="A1810" t="s">
        <v>4935</v>
      </c>
      <c r="B1810" t="s">
        <v>4936</v>
      </c>
      <c r="C1810" t="s">
        <v>4937</v>
      </c>
      <c r="D1810" t="s">
        <v>3795</v>
      </c>
      <c r="E1810" t="s">
        <v>197</v>
      </c>
      <c r="F1810" t="s">
        <v>3812</v>
      </c>
      <c r="G1810" t="s">
        <v>820</v>
      </c>
      <c r="H1810" t="s">
        <v>4938</v>
      </c>
      <c r="I1810">
        <v>9</v>
      </c>
      <c r="J1810" t="s">
        <v>5716</v>
      </c>
      <c r="K1810">
        <v>1</v>
      </c>
      <c r="L1810" t="s">
        <v>546</v>
      </c>
      <c r="M1810" t="s">
        <v>1750</v>
      </c>
      <c r="N1810" t="s">
        <v>2072</v>
      </c>
      <c r="O1810" t="s">
        <v>548</v>
      </c>
      <c r="P1810" t="s">
        <v>8</v>
      </c>
      <c r="Q1810" t="s">
        <v>4570</v>
      </c>
      <c r="R1810" t="s">
        <v>4940</v>
      </c>
      <c r="S1810" t="s">
        <v>195</v>
      </c>
      <c r="T1810" t="s">
        <v>4570</v>
      </c>
      <c r="U1810" t="s">
        <v>4570</v>
      </c>
      <c r="V1810" t="s">
        <v>5001</v>
      </c>
      <c r="W1810" t="s">
        <v>4951</v>
      </c>
      <c r="X1810" t="s">
        <v>7027</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4943</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7002</v>
      </c>
      <c r="BH1810" t="s">
        <v>5764</v>
      </c>
      <c r="BI1810" t="s">
        <v>195</v>
      </c>
      <c r="BJ1810" t="s">
        <v>195</v>
      </c>
      <c r="BK1810" t="s">
        <v>3828</v>
      </c>
      <c r="BL1810" t="s">
        <v>7028</v>
      </c>
      <c r="BM1810" t="s">
        <v>4949</v>
      </c>
      <c r="BN1810" t="s">
        <v>6153</v>
      </c>
      <c r="BO1810" t="s">
        <v>4950</v>
      </c>
      <c r="BP1810" s="440" t="str">
        <f t="shared" si="28"/>
        <v>WA.2378.EBA.994.002.DA.521111</v>
      </c>
    </row>
    <row r="1811" spans="1:68">
      <c r="A1811" t="s">
        <v>4935</v>
      </c>
      <c r="B1811" t="s">
        <v>4936</v>
      </c>
      <c r="C1811" t="s">
        <v>4937</v>
      </c>
      <c r="D1811" t="s">
        <v>3795</v>
      </c>
      <c r="E1811" t="s">
        <v>197</v>
      </c>
      <c r="F1811" t="s">
        <v>3812</v>
      </c>
      <c r="G1811" t="s">
        <v>820</v>
      </c>
      <c r="H1811" t="s">
        <v>4938</v>
      </c>
      <c r="I1811">
        <v>9</v>
      </c>
      <c r="J1811" t="s">
        <v>5716</v>
      </c>
      <c r="K1811">
        <v>1</v>
      </c>
      <c r="L1811" t="s">
        <v>546</v>
      </c>
      <c r="M1811" t="s">
        <v>1750</v>
      </c>
      <c r="N1811" t="s">
        <v>2072</v>
      </c>
      <c r="O1811" t="s">
        <v>548</v>
      </c>
      <c r="P1811" t="s">
        <v>8</v>
      </c>
      <c r="Q1811" t="s">
        <v>4570</v>
      </c>
      <c r="R1811" t="s">
        <v>4940</v>
      </c>
      <c r="S1811" t="s">
        <v>195</v>
      </c>
      <c r="T1811" t="s">
        <v>4570</v>
      </c>
      <c r="U1811" t="s">
        <v>4570</v>
      </c>
      <c r="V1811" t="s">
        <v>5092</v>
      </c>
      <c r="W1811" t="s">
        <v>5001</v>
      </c>
      <c r="X1811" t="s">
        <v>7029</v>
      </c>
      <c r="Y1811" t="s">
        <v>7030</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4943</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7002</v>
      </c>
      <c r="BH1811" t="s">
        <v>5764</v>
      </c>
      <c r="BI1811" t="s">
        <v>195</v>
      </c>
      <c r="BJ1811" t="s">
        <v>195</v>
      </c>
      <c r="BK1811" t="s">
        <v>3828</v>
      </c>
      <c r="BL1811" t="s">
        <v>7031</v>
      </c>
      <c r="BM1811" t="s">
        <v>4949</v>
      </c>
      <c r="BN1811" t="s">
        <v>6153</v>
      </c>
      <c r="BO1811" t="s">
        <v>4950</v>
      </c>
      <c r="BP1811" s="440" t="str">
        <f t="shared" si="28"/>
        <v>WA.2378.EBA.994.002.DA.521111</v>
      </c>
    </row>
    <row r="1812" spans="1:68">
      <c r="A1812" t="s">
        <v>4935</v>
      </c>
      <c r="B1812" t="s">
        <v>4936</v>
      </c>
      <c r="C1812" t="s">
        <v>4937</v>
      </c>
      <c r="D1812" t="s">
        <v>3795</v>
      </c>
      <c r="E1812" t="s">
        <v>197</v>
      </c>
      <c r="F1812" t="s">
        <v>3812</v>
      </c>
      <c r="G1812" t="s">
        <v>820</v>
      </c>
      <c r="H1812" t="s">
        <v>4938</v>
      </c>
      <c r="I1812">
        <v>9</v>
      </c>
      <c r="J1812" t="s">
        <v>5716</v>
      </c>
      <c r="K1812">
        <v>1</v>
      </c>
      <c r="L1812" t="s">
        <v>546</v>
      </c>
      <c r="M1812" t="s">
        <v>1750</v>
      </c>
      <c r="N1812" t="s">
        <v>2072</v>
      </c>
      <c r="O1812" t="s">
        <v>548</v>
      </c>
      <c r="P1812" t="s">
        <v>8</v>
      </c>
      <c r="Q1812" t="s">
        <v>4570</v>
      </c>
      <c r="R1812" t="s">
        <v>4940</v>
      </c>
      <c r="S1812" t="s">
        <v>195</v>
      </c>
      <c r="T1812" t="s">
        <v>4570</v>
      </c>
      <c r="U1812" t="s">
        <v>4570</v>
      </c>
      <c r="V1812" t="s">
        <v>5096</v>
      </c>
      <c r="W1812" t="s">
        <v>5092</v>
      </c>
      <c r="X1812" t="s">
        <v>7032</v>
      </c>
      <c r="Y1812" t="s">
        <v>7033</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4943</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7002</v>
      </c>
      <c r="BH1812" t="s">
        <v>5764</v>
      </c>
      <c r="BI1812" t="s">
        <v>195</v>
      </c>
      <c r="BJ1812" t="s">
        <v>195</v>
      </c>
      <c r="BK1812" t="s">
        <v>3828</v>
      </c>
      <c r="BL1812" t="s">
        <v>7034</v>
      </c>
      <c r="BM1812" t="s">
        <v>4949</v>
      </c>
      <c r="BN1812" t="s">
        <v>6153</v>
      </c>
      <c r="BO1812" t="s">
        <v>4950</v>
      </c>
      <c r="BP1812" s="440" t="str">
        <f t="shared" si="28"/>
        <v>WA.2378.EBA.994.002.DA.521111</v>
      </c>
    </row>
    <row r="1813" spans="1:68">
      <c r="A1813" t="s">
        <v>4935</v>
      </c>
      <c r="B1813" t="s">
        <v>4936</v>
      </c>
      <c r="C1813" t="s">
        <v>4937</v>
      </c>
      <c r="D1813" t="s">
        <v>3795</v>
      </c>
      <c r="E1813" t="s">
        <v>197</v>
      </c>
      <c r="F1813" t="s">
        <v>3812</v>
      </c>
      <c r="G1813" t="s">
        <v>820</v>
      </c>
      <c r="H1813" t="s">
        <v>4938</v>
      </c>
      <c r="I1813">
        <v>9</v>
      </c>
      <c r="J1813" t="s">
        <v>5716</v>
      </c>
      <c r="K1813">
        <v>1</v>
      </c>
      <c r="L1813" t="s">
        <v>546</v>
      </c>
      <c r="M1813" t="s">
        <v>1750</v>
      </c>
      <c r="N1813" t="s">
        <v>2072</v>
      </c>
      <c r="O1813" t="s">
        <v>548</v>
      </c>
      <c r="P1813" t="s">
        <v>8</v>
      </c>
      <c r="Q1813" t="s">
        <v>4570</v>
      </c>
      <c r="R1813" t="s">
        <v>4940</v>
      </c>
      <c r="S1813" t="s">
        <v>195</v>
      </c>
      <c r="T1813" t="s">
        <v>4570</v>
      </c>
      <c r="U1813" t="s">
        <v>4570</v>
      </c>
      <c r="V1813" t="s">
        <v>5265</v>
      </c>
      <c r="W1813" t="s">
        <v>5096</v>
      </c>
      <c r="X1813" t="s">
        <v>7035</v>
      </c>
      <c r="Y1813" t="s">
        <v>7036</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4943</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7002</v>
      </c>
      <c r="BH1813" t="s">
        <v>5764</v>
      </c>
      <c r="BI1813" t="s">
        <v>195</v>
      </c>
      <c r="BJ1813" t="s">
        <v>195</v>
      </c>
      <c r="BK1813" t="s">
        <v>3828</v>
      </c>
      <c r="BL1813" t="s">
        <v>7037</v>
      </c>
      <c r="BM1813" t="s">
        <v>4949</v>
      </c>
      <c r="BN1813" t="s">
        <v>6153</v>
      </c>
      <c r="BO1813" t="s">
        <v>4950</v>
      </c>
      <c r="BP1813" s="440" t="str">
        <f t="shared" si="28"/>
        <v>WA.2378.EBA.994.002.DA.521111</v>
      </c>
    </row>
    <row r="1814" spans="1:68">
      <c r="A1814" t="s">
        <v>4935</v>
      </c>
      <c r="B1814" t="s">
        <v>4936</v>
      </c>
      <c r="C1814" t="s">
        <v>4937</v>
      </c>
      <c r="D1814" t="s">
        <v>3795</v>
      </c>
      <c r="E1814" t="s">
        <v>197</v>
      </c>
      <c r="F1814" t="s">
        <v>3812</v>
      </c>
      <c r="G1814" t="s">
        <v>820</v>
      </c>
      <c r="H1814" t="s">
        <v>4938</v>
      </c>
      <c r="I1814">
        <v>9</v>
      </c>
      <c r="J1814" t="s">
        <v>5716</v>
      </c>
      <c r="K1814">
        <v>1</v>
      </c>
      <c r="L1814" t="s">
        <v>546</v>
      </c>
      <c r="M1814" t="s">
        <v>2132</v>
      </c>
      <c r="N1814" t="s">
        <v>119</v>
      </c>
      <c r="O1814" t="s">
        <v>548</v>
      </c>
      <c r="P1814" t="s">
        <v>8</v>
      </c>
      <c r="Q1814" t="s">
        <v>4570</v>
      </c>
      <c r="R1814" t="s">
        <v>4940</v>
      </c>
      <c r="S1814" t="s">
        <v>195</v>
      </c>
      <c r="T1814" t="s">
        <v>4570</v>
      </c>
      <c r="U1814" t="s">
        <v>4570</v>
      </c>
      <c r="V1814" t="s">
        <v>4496</v>
      </c>
      <c r="W1814" t="s">
        <v>4570</v>
      </c>
      <c r="X1814" t="s">
        <v>7038</v>
      </c>
      <c r="Y1814" t="s">
        <v>7039</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4943</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7040</v>
      </c>
      <c r="BH1814" t="s">
        <v>5764</v>
      </c>
      <c r="BI1814" t="s">
        <v>195</v>
      </c>
      <c r="BJ1814" t="s">
        <v>195</v>
      </c>
      <c r="BK1814" t="s">
        <v>3828</v>
      </c>
      <c r="BL1814" t="s">
        <v>7041</v>
      </c>
      <c r="BM1814" t="s">
        <v>4949</v>
      </c>
      <c r="BN1814" t="s">
        <v>6153</v>
      </c>
      <c r="BO1814" t="s">
        <v>4950</v>
      </c>
      <c r="BP1814" s="440" t="str">
        <f t="shared" si="28"/>
        <v>WA.2378.EBA.994.002.DD.521111</v>
      </c>
    </row>
    <row r="1815" spans="1:68">
      <c r="A1815" t="s">
        <v>5010</v>
      </c>
      <c r="B1815" t="s">
        <v>4936</v>
      </c>
      <c r="C1815" t="s">
        <v>4937</v>
      </c>
      <c r="D1815" t="s">
        <v>3795</v>
      </c>
      <c r="E1815" t="s">
        <v>197</v>
      </c>
      <c r="F1815" t="s">
        <v>3812</v>
      </c>
      <c r="G1815" t="s">
        <v>820</v>
      </c>
      <c r="H1815" t="s">
        <v>4938</v>
      </c>
      <c r="I1815">
        <v>9</v>
      </c>
      <c r="J1815" t="s">
        <v>5716</v>
      </c>
      <c r="K1815">
        <v>1</v>
      </c>
      <c r="L1815" t="s">
        <v>546</v>
      </c>
      <c r="M1815" t="s">
        <v>1750</v>
      </c>
      <c r="N1815" t="s">
        <v>2072</v>
      </c>
      <c r="O1815" t="s">
        <v>548</v>
      </c>
      <c r="P1815" t="s">
        <v>8</v>
      </c>
      <c r="Q1815" t="s">
        <v>4570</v>
      </c>
      <c r="R1815" t="s">
        <v>4940</v>
      </c>
      <c r="S1815" t="s">
        <v>195</v>
      </c>
      <c r="T1815" t="s">
        <v>4570</v>
      </c>
      <c r="U1815" t="s">
        <v>4570</v>
      </c>
      <c r="V1815" t="s">
        <v>4496</v>
      </c>
      <c r="W1815" t="s">
        <v>4570</v>
      </c>
      <c r="X1815" t="s">
        <v>7023</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5011</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7002</v>
      </c>
      <c r="BH1815" t="s">
        <v>5764</v>
      </c>
      <c r="BI1815" t="s">
        <v>195</v>
      </c>
      <c r="BJ1815" t="s">
        <v>195</v>
      </c>
      <c r="BK1815" t="s">
        <v>3828</v>
      </c>
      <c r="BL1815" t="s">
        <v>6731</v>
      </c>
      <c r="BM1815" t="s">
        <v>4949</v>
      </c>
      <c r="BN1815" t="s">
        <v>6153</v>
      </c>
      <c r="BO1815" t="s">
        <v>4950</v>
      </c>
      <c r="BP1815" s="440" t="str">
        <f t="shared" si="28"/>
        <v>WA.2378.EBA.994.002.DA.521111</v>
      </c>
    </row>
    <row r="1816" spans="1:68">
      <c r="A1816" t="s">
        <v>5010</v>
      </c>
      <c r="B1816" t="s">
        <v>4936</v>
      </c>
      <c r="C1816" t="s">
        <v>4937</v>
      </c>
      <c r="D1816" t="s">
        <v>3795</v>
      </c>
      <c r="E1816" t="s">
        <v>197</v>
      </c>
      <c r="F1816" t="s">
        <v>3812</v>
      </c>
      <c r="G1816" t="s">
        <v>820</v>
      </c>
      <c r="H1816" t="s">
        <v>4938</v>
      </c>
      <c r="I1816">
        <v>9</v>
      </c>
      <c r="J1816" t="s">
        <v>5716</v>
      </c>
      <c r="K1816">
        <v>1</v>
      </c>
      <c r="L1816" t="s">
        <v>546</v>
      </c>
      <c r="M1816" t="s">
        <v>1750</v>
      </c>
      <c r="N1816" t="s">
        <v>2072</v>
      </c>
      <c r="O1816" t="s">
        <v>548</v>
      </c>
      <c r="P1816" t="s">
        <v>8</v>
      </c>
      <c r="Q1816" t="s">
        <v>4570</v>
      </c>
      <c r="R1816" t="s">
        <v>4940</v>
      </c>
      <c r="S1816" t="s">
        <v>195</v>
      </c>
      <c r="T1816" t="s">
        <v>4570</v>
      </c>
      <c r="U1816" t="s">
        <v>4570</v>
      </c>
      <c r="V1816" t="s">
        <v>4951</v>
      </c>
      <c r="W1816" t="s">
        <v>4496</v>
      </c>
      <c r="X1816" t="s">
        <v>7024</v>
      </c>
      <c r="Y1816" t="s">
        <v>7025</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5011</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7002</v>
      </c>
      <c r="BH1816" t="s">
        <v>5764</v>
      </c>
      <c r="BI1816" t="s">
        <v>195</v>
      </c>
      <c r="BJ1816" t="s">
        <v>195</v>
      </c>
      <c r="BK1816" t="s">
        <v>3828</v>
      </c>
      <c r="BL1816" t="s">
        <v>7026</v>
      </c>
      <c r="BM1816" t="s">
        <v>4949</v>
      </c>
      <c r="BN1816" t="s">
        <v>6153</v>
      </c>
      <c r="BO1816" t="s">
        <v>4950</v>
      </c>
      <c r="BP1816" s="440" t="str">
        <f t="shared" si="28"/>
        <v>WA.2378.EBA.994.002.DA.521111</v>
      </c>
    </row>
    <row r="1817" spans="1:68">
      <c r="A1817" t="s">
        <v>5010</v>
      </c>
      <c r="B1817" t="s">
        <v>4936</v>
      </c>
      <c r="C1817" t="s">
        <v>4937</v>
      </c>
      <c r="D1817" t="s">
        <v>3795</v>
      </c>
      <c r="E1817" t="s">
        <v>197</v>
      </c>
      <c r="F1817" t="s">
        <v>3812</v>
      </c>
      <c r="G1817" t="s">
        <v>820</v>
      </c>
      <c r="H1817" t="s">
        <v>4938</v>
      </c>
      <c r="I1817">
        <v>9</v>
      </c>
      <c r="J1817" t="s">
        <v>5716</v>
      </c>
      <c r="K1817">
        <v>1</v>
      </c>
      <c r="L1817" t="s">
        <v>546</v>
      </c>
      <c r="M1817" t="s">
        <v>1750</v>
      </c>
      <c r="N1817" t="s">
        <v>2072</v>
      </c>
      <c r="O1817" t="s">
        <v>548</v>
      </c>
      <c r="P1817" t="s">
        <v>8</v>
      </c>
      <c r="Q1817" t="s">
        <v>4570</v>
      </c>
      <c r="R1817" t="s">
        <v>4940</v>
      </c>
      <c r="S1817" t="s">
        <v>195</v>
      </c>
      <c r="T1817" t="s">
        <v>4570</v>
      </c>
      <c r="U1817" t="s">
        <v>4570</v>
      </c>
      <c r="V1817" t="s">
        <v>5001</v>
      </c>
      <c r="W1817" t="s">
        <v>4951</v>
      </c>
      <c r="X1817" t="s">
        <v>7027</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5011</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7002</v>
      </c>
      <c r="BH1817" t="s">
        <v>5764</v>
      </c>
      <c r="BI1817" t="s">
        <v>195</v>
      </c>
      <c r="BJ1817" t="s">
        <v>195</v>
      </c>
      <c r="BK1817" t="s">
        <v>3828</v>
      </c>
      <c r="BL1817" t="s">
        <v>7028</v>
      </c>
      <c r="BM1817" t="s">
        <v>4949</v>
      </c>
      <c r="BN1817" t="s">
        <v>6153</v>
      </c>
      <c r="BO1817" t="s">
        <v>4950</v>
      </c>
      <c r="BP1817" s="440" t="str">
        <f t="shared" si="28"/>
        <v>WA.2378.EBA.994.002.DA.521111</v>
      </c>
    </row>
    <row r="1818" spans="1:68">
      <c r="A1818" t="s">
        <v>5010</v>
      </c>
      <c r="B1818" t="s">
        <v>4936</v>
      </c>
      <c r="C1818" t="s">
        <v>4937</v>
      </c>
      <c r="D1818" t="s">
        <v>3795</v>
      </c>
      <c r="E1818" t="s">
        <v>197</v>
      </c>
      <c r="F1818" t="s">
        <v>3812</v>
      </c>
      <c r="G1818" t="s">
        <v>820</v>
      </c>
      <c r="H1818" t="s">
        <v>4938</v>
      </c>
      <c r="I1818">
        <v>9</v>
      </c>
      <c r="J1818" t="s">
        <v>5716</v>
      </c>
      <c r="K1818">
        <v>1</v>
      </c>
      <c r="L1818" t="s">
        <v>546</v>
      </c>
      <c r="M1818" t="s">
        <v>1750</v>
      </c>
      <c r="N1818" t="s">
        <v>2072</v>
      </c>
      <c r="O1818" t="s">
        <v>548</v>
      </c>
      <c r="P1818" t="s">
        <v>8</v>
      </c>
      <c r="Q1818" t="s">
        <v>4570</v>
      </c>
      <c r="R1818" t="s">
        <v>4940</v>
      </c>
      <c r="S1818" t="s">
        <v>195</v>
      </c>
      <c r="T1818" t="s">
        <v>4570</v>
      </c>
      <c r="U1818" t="s">
        <v>4570</v>
      </c>
      <c r="V1818" t="s">
        <v>5092</v>
      </c>
      <c r="W1818" t="s">
        <v>5001</v>
      </c>
      <c r="X1818" t="s">
        <v>7029</v>
      </c>
      <c r="Y1818" t="s">
        <v>7030</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5011</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7002</v>
      </c>
      <c r="BH1818" t="s">
        <v>5764</v>
      </c>
      <c r="BI1818" t="s">
        <v>195</v>
      </c>
      <c r="BJ1818" t="s">
        <v>195</v>
      </c>
      <c r="BK1818" t="s">
        <v>3828</v>
      </c>
      <c r="BL1818" t="s">
        <v>7031</v>
      </c>
      <c r="BM1818" t="s">
        <v>4949</v>
      </c>
      <c r="BN1818" t="s">
        <v>6153</v>
      </c>
      <c r="BO1818" t="s">
        <v>4950</v>
      </c>
      <c r="BP1818" s="440" t="str">
        <f t="shared" si="28"/>
        <v>WA.2378.EBA.994.002.DA.521111</v>
      </c>
    </row>
    <row r="1819" spans="1:68">
      <c r="A1819" t="s">
        <v>5010</v>
      </c>
      <c r="B1819" t="s">
        <v>4936</v>
      </c>
      <c r="C1819" t="s">
        <v>4937</v>
      </c>
      <c r="D1819" t="s">
        <v>3795</v>
      </c>
      <c r="E1819" t="s">
        <v>197</v>
      </c>
      <c r="F1819" t="s">
        <v>3812</v>
      </c>
      <c r="G1819" t="s">
        <v>820</v>
      </c>
      <c r="H1819" t="s">
        <v>4938</v>
      </c>
      <c r="I1819">
        <v>9</v>
      </c>
      <c r="J1819" t="s">
        <v>5716</v>
      </c>
      <c r="K1819">
        <v>1</v>
      </c>
      <c r="L1819" t="s">
        <v>546</v>
      </c>
      <c r="M1819" t="s">
        <v>1750</v>
      </c>
      <c r="N1819" t="s">
        <v>2072</v>
      </c>
      <c r="O1819" t="s">
        <v>548</v>
      </c>
      <c r="P1819" t="s">
        <v>8</v>
      </c>
      <c r="Q1819" t="s">
        <v>4570</v>
      </c>
      <c r="R1819" t="s">
        <v>4940</v>
      </c>
      <c r="S1819" t="s">
        <v>195</v>
      </c>
      <c r="T1819" t="s">
        <v>4570</v>
      </c>
      <c r="U1819" t="s">
        <v>4570</v>
      </c>
      <c r="V1819" t="s">
        <v>5096</v>
      </c>
      <c r="W1819" t="s">
        <v>5092</v>
      </c>
      <c r="X1819" t="s">
        <v>7032</v>
      </c>
      <c r="Y1819" t="s">
        <v>7033</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5011</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7002</v>
      </c>
      <c r="BH1819" t="s">
        <v>5764</v>
      </c>
      <c r="BI1819" t="s">
        <v>195</v>
      </c>
      <c r="BJ1819" t="s">
        <v>195</v>
      </c>
      <c r="BK1819" t="s">
        <v>3828</v>
      </c>
      <c r="BL1819" t="s">
        <v>7034</v>
      </c>
      <c r="BM1819" t="s">
        <v>4949</v>
      </c>
      <c r="BN1819" t="s">
        <v>6153</v>
      </c>
      <c r="BO1819" t="s">
        <v>4950</v>
      </c>
      <c r="BP1819" s="440" t="str">
        <f t="shared" si="28"/>
        <v>WA.2378.EBA.994.002.DA.521111</v>
      </c>
    </row>
    <row r="1820" spans="1:68">
      <c r="A1820" t="s">
        <v>5010</v>
      </c>
      <c r="B1820" t="s">
        <v>4936</v>
      </c>
      <c r="C1820" t="s">
        <v>4937</v>
      </c>
      <c r="D1820" t="s">
        <v>3795</v>
      </c>
      <c r="E1820" t="s">
        <v>197</v>
      </c>
      <c r="F1820" t="s">
        <v>3812</v>
      </c>
      <c r="G1820" t="s">
        <v>820</v>
      </c>
      <c r="H1820" t="s">
        <v>4938</v>
      </c>
      <c r="I1820">
        <v>9</v>
      </c>
      <c r="J1820" t="s">
        <v>5716</v>
      </c>
      <c r="K1820">
        <v>1</v>
      </c>
      <c r="L1820" t="s">
        <v>546</v>
      </c>
      <c r="M1820" t="s">
        <v>1750</v>
      </c>
      <c r="N1820" t="s">
        <v>2072</v>
      </c>
      <c r="O1820" t="s">
        <v>548</v>
      </c>
      <c r="P1820" t="s">
        <v>8</v>
      </c>
      <c r="Q1820" t="s">
        <v>4570</v>
      </c>
      <c r="R1820" t="s">
        <v>4940</v>
      </c>
      <c r="S1820" t="s">
        <v>195</v>
      </c>
      <c r="T1820" t="s">
        <v>4570</v>
      </c>
      <c r="U1820" t="s">
        <v>4570</v>
      </c>
      <c r="V1820" t="s">
        <v>5265</v>
      </c>
      <c r="W1820" t="s">
        <v>5096</v>
      </c>
      <c r="X1820" t="s">
        <v>7035</v>
      </c>
      <c r="Y1820" t="s">
        <v>7036</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5011</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7002</v>
      </c>
      <c r="BH1820" t="s">
        <v>5764</v>
      </c>
      <c r="BI1820" t="s">
        <v>195</v>
      </c>
      <c r="BJ1820" t="s">
        <v>195</v>
      </c>
      <c r="BK1820" t="s">
        <v>3828</v>
      </c>
      <c r="BL1820" t="s">
        <v>7037</v>
      </c>
      <c r="BM1820" t="s">
        <v>4949</v>
      </c>
      <c r="BN1820" t="s">
        <v>6153</v>
      </c>
      <c r="BO1820" t="s">
        <v>4950</v>
      </c>
      <c r="BP1820" s="440" t="str">
        <f t="shared" si="28"/>
        <v>WA.2378.EBA.994.002.DA.521111</v>
      </c>
    </row>
    <row r="1821" spans="1:68">
      <c r="A1821" t="s">
        <v>5010</v>
      </c>
      <c r="B1821" t="s">
        <v>4936</v>
      </c>
      <c r="C1821" t="s">
        <v>4937</v>
      </c>
      <c r="D1821" t="s">
        <v>3795</v>
      </c>
      <c r="E1821" t="s">
        <v>197</v>
      </c>
      <c r="F1821" t="s">
        <v>3812</v>
      </c>
      <c r="G1821" t="s">
        <v>820</v>
      </c>
      <c r="H1821" t="s">
        <v>4938</v>
      </c>
      <c r="I1821">
        <v>9</v>
      </c>
      <c r="J1821" t="s">
        <v>5716</v>
      </c>
      <c r="K1821">
        <v>1</v>
      </c>
      <c r="L1821" t="s">
        <v>546</v>
      </c>
      <c r="M1821" t="s">
        <v>2132</v>
      </c>
      <c r="N1821" t="s">
        <v>119</v>
      </c>
      <c r="O1821" t="s">
        <v>548</v>
      </c>
      <c r="P1821" t="s">
        <v>8</v>
      </c>
      <c r="Q1821" t="s">
        <v>4570</v>
      </c>
      <c r="R1821" t="s">
        <v>4940</v>
      </c>
      <c r="S1821" t="s">
        <v>195</v>
      </c>
      <c r="T1821" t="s">
        <v>4570</v>
      </c>
      <c r="U1821" t="s">
        <v>4570</v>
      </c>
      <c r="V1821" t="s">
        <v>4496</v>
      </c>
      <c r="W1821" t="s">
        <v>4570</v>
      </c>
      <c r="X1821" t="s">
        <v>7038</v>
      </c>
      <c r="Y1821" t="s">
        <v>7039</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5011</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7040</v>
      </c>
      <c r="BH1821" t="s">
        <v>5764</v>
      </c>
      <c r="BI1821" t="s">
        <v>195</v>
      </c>
      <c r="BJ1821" t="s">
        <v>195</v>
      </c>
      <c r="BK1821" t="s">
        <v>3828</v>
      </c>
      <c r="BL1821" t="s">
        <v>7041</v>
      </c>
      <c r="BM1821" t="s">
        <v>4949</v>
      </c>
      <c r="BN1821" t="s">
        <v>6153</v>
      </c>
      <c r="BO1821" t="s">
        <v>4950</v>
      </c>
      <c r="BP1821" s="440" t="str">
        <f t="shared" si="28"/>
        <v>WA.2378.EBA.994.002.DD.521111</v>
      </c>
    </row>
    <row r="1822" spans="1:68">
      <c r="A1822" t="s">
        <v>4935</v>
      </c>
      <c r="B1822" t="s">
        <v>4936</v>
      </c>
      <c r="C1822" t="s">
        <v>4937</v>
      </c>
      <c r="D1822" t="s">
        <v>3795</v>
      </c>
      <c r="E1822" t="s">
        <v>197</v>
      </c>
      <c r="F1822" t="s">
        <v>3812</v>
      </c>
      <c r="G1822" t="s">
        <v>820</v>
      </c>
      <c r="H1822" t="s">
        <v>4938</v>
      </c>
      <c r="I1822">
        <v>9</v>
      </c>
      <c r="J1822" t="s">
        <v>5716</v>
      </c>
      <c r="K1822">
        <v>1</v>
      </c>
      <c r="L1822" t="s">
        <v>546</v>
      </c>
      <c r="M1822" t="s">
        <v>2095</v>
      </c>
      <c r="N1822" t="s">
        <v>93</v>
      </c>
      <c r="O1822" t="s">
        <v>552</v>
      </c>
      <c r="P1822" t="s">
        <v>8</v>
      </c>
      <c r="Q1822" t="s">
        <v>4570</v>
      </c>
      <c r="R1822" t="s">
        <v>4940</v>
      </c>
      <c r="S1822" t="s">
        <v>195</v>
      </c>
      <c r="T1822" t="s">
        <v>4570</v>
      </c>
      <c r="U1822" t="s">
        <v>4570</v>
      </c>
      <c r="V1822" t="s">
        <v>4496</v>
      </c>
      <c r="W1822" t="s">
        <v>4570</v>
      </c>
      <c r="X1822" t="s">
        <v>7042</v>
      </c>
      <c r="Y1822" t="s">
        <v>7043</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4943</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6980</v>
      </c>
      <c r="BH1822" t="s">
        <v>5764</v>
      </c>
      <c r="BI1822" t="s">
        <v>195</v>
      </c>
      <c r="BJ1822" t="s">
        <v>195</v>
      </c>
      <c r="BK1822" t="s">
        <v>3830</v>
      </c>
      <c r="BL1822" t="s">
        <v>7044</v>
      </c>
      <c r="BM1822" t="s">
        <v>4949</v>
      </c>
      <c r="BN1822" t="s">
        <v>6754</v>
      </c>
      <c r="BO1822" t="s">
        <v>4950</v>
      </c>
      <c r="BP1822" s="440" t="str">
        <f t="shared" si="28"/>
        <v>WA.2378.EBA.994.002.DB.521114</v>
      </c>
    </row>
    <row r="1823" spans="1:68">
      <c r="A1823" t="s">
        <v>5010</v>
      </c>
      <c r="B1823" t="s">
        <v>4936</v>
      </c>
      <c r="C1823" t="s">
        <v>4937</v>
      </c>
      <c r="D1823" t="s">
        <v>3795</v>
      </c>
      <c r="E1823" t="s">
        <v>197</v>
      </c>
      <c r="F1823" t="s">
        <v>3812</v>
      </c>
      <c r="G1823" t="s">
        <v>820</v>
      </c>
      <c r="H1823" t="s">
        <v>4938</v>
      </c>
      <c r="I1823">
        <v>9</v>
      </c>
      <c r="J1823" t="s">
        <v>5716</v>
      </c>
      <c r="K1823">
        <v>1</v>
      </c>
      <c r="L1823" t="s">
        <v>546</v>
      </c>
      <c r="M1823" t="s">
        <v>2095</v>
      </c>
      <c r="N1823" t="s">
        <v>93</v>
      </c>
      <c r="O1823" t="s">
        <v>552</v>
      </c>
      <c r="P1823" t="s">
        <v>8</v>
      </c>
      <c r="Q1823" t="s">
        <v>4570</v>
      </c>
      <c r="R1823" t="s">
        <v>4940</v>
      </c>
      <c r="S1823" t="s">
        <v>195</v>
      </c>
      <c r="T1823" t="s">
        <v>4570</v>
      </c>
      <c r="U1823" t="s">
        <v>4570</v>
      </c>
      <c r="V1823" t="s">
        <v>4496</v>
      </c>
      <c r="W1823" t="s">
        <v>4570</v>
      </c>
      <c r="X1823" t="s">
        <v>7042</v>
      </c>
      <c r="Y1823" t="s">
        <v>7043</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5011</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6980</v>
      </c>
      <c r="BH1823" t="s">
        <v>5764</v>
      </c>
      <c r="BI1823" t="s">
        <v>195</v>
      </c>
      <c r="BJ1823" t="s">
        <v>195</v>
      </c>
      <c r="BK1823" t="s">
        <v>3830</v>
      </c>
      <c r="BL1823" t="s">
        <v>7044</v>
      </c>
      <c r="BM1823" t="s">
        <v>4949</v>
      </c>
      <c r="BN1823" t="s">
        <v>6754</v>
      </c>
      <c r="BO1823" t="s">
        <v>4950</v>
      </c>
      <c r="BP1823" s="440" t="str">
        <f t="shared" si="28"/>
        <v>WA.2378.EBA.994.002.DB.521114</v>
      </c>
    </row>
    <row r="1824" spans="1:68">
      <c r="A1824" t="s">
        <v>4935</v>
      </c>
      <c r="B1824" t="s">
        <v>4936</v>
      </c>
      <c r="C1824" t="s">
        <v>4937</v>
      </c>
      <c r="D1824" t="s">
        <v>3795</v>
      </c>
      <c r="E1824" t="s">
        <v>197</v>
      </c>
      <c r="F1824" t="s">
        <v>3812</v>
      </c>
      <c r="G1824" t="s">
        <v>820</v>
      </c>
      <c r="H1824" t="s">
        <v>4938</v>
      </c>
      <c r="I1824">
        <v>9</v>
      </c>
      <c r="J1824" t="s">
        <v>5716</v>
      </c>
      <c r="K1824">
        <v>1</v>
      </c>
      <c r="L1824" t="s">
        <v>546</v>
      </c>
      <c r="M1824" t="s">
        <v>2132</v>
      </c>
      <c r="N1824" t="s">
        <v>119</v>
      </c>
      <c r="O1824" t="s">
        <v>559</v>
      </c>
      <c r="P1824" t="s">
        <v>8</v>
      </c>
      <c r="Q1824" t="s">
        <v>4570</v>
      </c>
      <c r="R1824" t="s">
        <v>4940</v>
      </c>
      <c r="S1824" t="s">
        <v>195</v>
      </c>
      <c r="T1824" t="s">
        <v>4570</v>
      </c>
      <c r="U1824" t="s">
        <v>4570</v>
      </c>
      <c r="V1824" t="s">
        <v>4496</v>
      </c>
      <c r="W1824" t="s">
        <v>4570</v>
      </c>
      <c r="X1824" t="s">
        <v>7045</v>
      </c>
      <c r="Y1824" t="s">
        <v>7046</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4943</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7040</v>
      </c>
      <c r="BH1824" t="s">
        <v>5764</v>
      </c>
      <c r="BI1824" t="s">
        <v>195</v>
      </c>
      <c r="BJ1824" t="s">
        <v>195</v>
      </c>
      <c r="BK1824" t="s">
        <v>3835</v>
      </c>
      <c r="BL1824" t="s">
        <v>7047</v>
      </c>
      <c r="BM1824" t="s">
        <v>4949</v>
      </c>
      <c r="BN1824" t="s">
        <v>5721</v>
      </c>
      <c r="BO1824" t="s">
        <v>4950</v>
      </c>
      <c r="BP1824" s="440" t="str">
        <f t="shared" si="28"/>
        <v>WA.2378.EBA.994.002.DD.521115</v>
      </c>
    </row>
    <row r="1825" spans="1:68">
      <c r="A1825" t="s">
        <v>4935</v>
      </c>
      <c r="B1825" t="s">
        <v>4936</v>
      </c>
      <c r="C1825" t="s">
        <v>4937</v>
      </c>
      <c r="D1825" t="s">
        <v>3795</v>
      </c>
      <c r="E1825" t="s">
        <v>197</v>
      </c>
      <c r="F1825" t="s">
        <v>3812</v>
      </c>
      <c r="G1825" t="s">
        <v>820</v>
      </c>
      <c r="H1825" t="s">
        <v>4938</v>
      </c>
      <c r="I1825">
        <v>9</v>
      </c>
      <c r="J1825" t="s">
        <v>5716</v>
      </c>
      <c r="K1825">
        <v>1</v>
      </c>
      <c r="L1825" t="s">
        <v>546</v>
      </c>
      <c r="M1825" t="s">
        <v>2132</v>
      </c>
      <c r="N1825" t="s">
        <v>119</v>
      </c>
      <c r="O1825" t="s">
        <v>559</v>
      </c>
      <c r="P1825" t="s">
        <v>8</v>
      </c>
      <c r="Q1825" t="s">
        <v>4570</v>
      </c>
      <c r="R1825" t="s">
        <v>4940</v>
      </c>
      <c r="S1825" t="s">
        <v>195</v>
      </c>
      <c r="T1825" t="s">
        <v>4570</v>
      </c>
      <c r="U1825" t="s">
        <v>4570</v>
      </c>
      <c r="V1825" t="s">
        <v>4951</v>
      </c>
      <c r="W1825" t="s">
        <v>4496</v>
      </c>
      <c r="X1825" t="s">
        <v>7048</v>
      </c>
      <c r="Y1825" t="s">
        <v>7049</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4943</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7040</v>
      </c>
      <c r="BH1825" t="s">
        <v>5764</v>
      </c>
      <c r="BI1825" t="s">
        <v>195</v>
      </c>
      <c r="BJ1825" t="s">
        <v>195</v>
      </c>
      <c r="BK1825" t="s">
        <v>3835</v>
      </c>
      <c r="BL1825" t="s">
        <v>7050</v>
      </c>
      <c r="BM1825" t="s">
        <v>4949</v>
      </c>
      <c r="BN1825" t="s">
        <v>5721</v>
      </c>
      <c r="BO1825" t="s">
        <v>4950</v>
      </c>
      <c r="BP1825" s="440" t="str">
        <f t="shared" si="28"/>
        <v>WA.2378.EBA.994.002.DD.521115</v>
      </c>
    </row>
    <row r="1826" spans="1:68">
      <c r="A1826" t="s">
        <v>4935</v>
      </c>
      <c r="B1826" t="s">
        <v>4936</v>
      </c>
      <c r="C1826" t="s">
        <v>4937</v>
      </c>
      <c r="D1826" t="s">
        <v>3795</v>
      </c>
      <c r="E1826" t="s">
        <v>197</v>
      </c>
      <c r="F1826" t="s">
        <v>3812</v>
      </c>
      <c r="G1826" t="s">
        <v>820</v>
      </c>
      <c r="H1826" t="s">
        <v>4938</v>
      </c>
      <c r="I1826">
        <v>9</v>
      </c>
      <c r="J1826" t="s">
        <v>5716</v>
      </c>
      <c r="K1826">
        <v>1</v>
      </c>
      <c r="L1826" t="s">
        <v>546</v>
      </c>
      <c r="M1826" t="s">
        <v>2132</v>
      </c>
      <c r="N1826" t="s">
        <v>119</v>
      </c>
      <c r="O1826" t="s">
        <v>559</v>
      </c>
      <c r="P1826" t="s">
        <v>8</v>
      </c>
      <c r="Q1826" t="s">
        <v>4570</v>
      </c>
      <c r="R1826" t="s">
        <v>4940</v>
      </c>
      <c r="S1826" t="s">
        <v>195</v>
      </c>
      <c r="T1826" t="s">
        <v>4570</v>
      </c>
      <c r="U1826" t="s">
        <v>4570</v>
      </c>
      <c r="V1826" t="s">
        <v>5001</v>
      </c>
      <c r="W1826" t="s">
        <v>4951</v>
      </c>
      <c r="X1826" t="s">
        <v>7051</v>
      </c>
      <c r="Y1826" t="s">
        <v>7052</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4943</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7040</v>
      </c>
      <c r="BH1826" t="s">
        <v>5764</v>
      </c>
      <c r="BI1826" t="s">
        <v>195</v>
      </c>
      <c r="BJ1826" t="s">
        <v>195</v>
      </c>
      <c r="BK1826" t="s">
        <v>3835</v>
      </c>
      <c r="BL1826" t="s">
        <v>7053</v>
      </c>
      <c r="BM1826" t="s">
        <v>4949</v>
      </c>
      <c r="BN1826" t="s">
        <v>5721</v>
      </c>
      <c r="BO1826" t="s">
        <v>4950</v>
      </c>
      <c r="BP1826" s="440" t="str">
        <f t="shared" si="28"/>
        <v>WA.2378.EBA.994.002.DD.521115</v>
      </c>
    </row>
    <row r="1827" spans="1:68">
      <c r="A1827" t="s">
        <v>4935</v>
      </c>
      <c r="B1827" t="s">
        <v>4936</v>
      </c>
      <c r="C1827" t="s">
        <v>4937</v>
      </c>
      <c r="D1827" t="s">
        <v>3795</v>
      </c>
      <c r="E1827" t="s">
        <v>197</v>
      </c>
      <c r="F1827" t="s">
        <v>3812</v>
      </c>
      <c r="G1827" t="s">
        <v>820</v>
      </c>
      <c r="H1827" t="s">
        <v>4938</v>
      </c>
      <c r="I1827">
        <v>9</v>
      </c>
      <c r="J1827" t="s">
        <v>5716</v>
      </c>
      <c r="K1827">
        <v>1</v>
      </c>
      <c r="L1827" t="s">
        <v>546</v>
      </c>
      <c r="M1827" t="s">
        <v>2132</v>
      </c>
      <c r="N1827" t="s">
        <v>119</v>
      </c>
      <c r="O1827" t="s">
        <v>559</v>
      </c>
      <c r="P1827" t="s">
        <v>8</v>
      </c>
      <c r="Q1827" t="s">
        <v>4570</v>
      </c>
      <c r="R1827" t="s">
        <v>4940</v>
      </c>
      <c r="S1827" t="s">
        <v>195</v>
      </c>
      <c r="T1827" t="s">
        <v>4570</v>
      </c>
      <c r="U1827" t="s">
        <v>4570</v>
      </c>
      <c r="V1827" t="s">
        <v>5092</v>
      </c>
      <c r="W1827" t="s">
        <v>5001</v>
      </c>
      <c r="X1827" t="s">
        <v>7054</v>
      </c>
      <c r="Y1827" t="s">
        <v>7055</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4943</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7040</v>
      </c>
      <c r="BH1827" t="s">
        <v>5764</v>
      </c>
      <c r="BI1827" t="s">
        <v>195</v>
      </c>
      <c r="BJ1827" t="s">
        <v>195</v>
      </c>
      <c r="BK1827" t="s">
        <v>3835</v>
      </c>
      <c r="BL1827" t="s">
        <v>7056</v>
      </c>
      <c r="BM1827" t="s">
        <v>4949</v>
      </c>
      <c r="BN1827" t="s">
        <v>5721</v>
      </c>
      <c r="BO1827" t="s">
        <v>4950</v>
      </c>
      <c r="BP1827" s="440" t="str">
        <f t="shared" si="28"/>
        <v>WA.2378.EBA.994.002.DD.521115</v>
      </c>
    </row>
    <row r="1828" spans="1:68">
      <c r="A1828" t="s">
        <v>5010</v>
      </c>
      <c r="B1828" t="s">
        <v>4936</v>
      </c>
      <c r="C1828" t="s">
        <v>4937</v>
      </c>
      <c r="D1828" t="s">
        <v>3795</v>
      </c>
      <c r="E1828" t="s">
        <v>197</v>
      </c>
      <c r="F1828" t="s">
        <v>3812</v>
      </c>
      <c r="G1828" t="s">
        <v>820</v>
      </c>
      <c r="H1828" t="s">
        <v>4938</v>
      </c>
      <c r="I1828">
        <v>9</v>
      </c>
      <c r="J1828" t="s">
        <v>5716</v>
      </c>
      <c r="K1828">
        <v>1</v>
      </c>
      <c r="L1828" t="s">
        <v>546</v>
      </c>
      <c r="M1828" t="s">
        <v>2132</v>
      </c>
      <c r="N1828" t="s">
        <v>119</v>
      </c>
      <c r="O1828" t="s">
        <v>559</v>
      </c>
      <c r="P1828" t="s">
        <v>8</v>
      </c>
      <c r="Q1828" t="s">
        <v>4570</v>
      </c>
      <c r="R1828" t="s">
        <v>4940</v>
      </c>
      <c r="S1828" t="s">
        <v>195</v>
      </c>
      <c r="T1828" t="s">
        <v>4570</v>
      </c>
      <c r="U1828" t="s">
        <v>4570</v>
      </c>
      <c r="V1828" t="s">
        <v>4496</v>
      </c>
      <c r="W1828" t="s">
        <v>4570</v>
      </c>
      <c r="X1828" t="s">
        <v>7045</v>
      </c>
      <c r="Y1828" t="s">
        <v>7046</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5011</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7040</v>
      </c>
      <c r="BH1828" t="s">
        <v>5764</v>
      </c>
      <c r="BI1828" t="s">
        <v>195</v>
      </c>
      <c r="BJ1828" t="s">
        <v>195</v>
      </c>
      <c r="BK1828" t="s">
        <v>3835</v>
      </c>
      <c r="BL1828" t="s">
        <v>7047</v>
      </c>
      <c r="BM1828" t="s">
        <v>4949</v>
      </c>
      <c r="BN1828" t="s">
        <v>5721</v>
      </c>
      <c r="BO1828" t="s">
        <v>4950</v>
      </c>
      <c r="BP1828" s="440" t="str">
        <f t="shared" si="28"/>
        <v>WA.2378.EBA.994.002.DD.521115</v>
      </c>
    </row>
    <row r="1829" spans="1:68">
      <c r="A1829" t="s">
        <v>5010</v>
      </c>
      <c r="B1829" t="s">
        <v>4936</v>
      </c>
      <c r="C1829" t="s">
        <v>4937</v>
      </c>
      <c r="D1829" t="s">
        <v>3795</v>
      </c>
      <c r="E1829" t="s">
        <v>197</v>
      </c>
      <c r="F1829" t="s">
        <v>3812</v>
      </c>
      <c r="G1829" t="s">
        <v>820</v>
      </c>
      <c r="H1829" t="s">
        <v>4938</v>
      </c>
      <c r="I1829">
        <v>9</v>
      </c>
      <c r="J1829" t="s">
        <v>5716</v>
      </c>
      <c r="K1829">
        <v>1</v>
      </c>
      <c r="L1829" t="s">
        <v>546</v>
      </c>
      <c r="M1829" t="s">
        <v>2132</v>
      </c>
      <c r="N1829" t="s">
        <v>119</v>
      </c>
      <c r="O1829" t="s">
        <v>559</v>
      </c>
      <c r="P1829" t="s">
        <v>8</v>
      </c>
      <c r="Q1829" t="s">
        <v>4570</v>
      </c>
      <c r="R1829" t="s">
        <v>4940</v>
      </c>
      <c r="S1829" t="s">
        <v>195</v>
      </c>
      <c r="T1829" t="s">
        <v>4570</v>
      </c>
      <c r="U1829" t="s">
        <v>4570</v>
      </c>
      <c r="V1829" t="s">
        <v>4951</v>
      </c>
      <c r="W1829" t="s">
        <v>4496</v>
      </c>
      <c r="X1829" t="s">
        <v>7048</v>
      </c>
      <c r="Y1829" t="s">
        <v>7049</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5011</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7040</v>
      </c>
      <c r="BH1829" t="s">
        <v>5764</v>
      </c>
      <c r="BI1829" t="s">
        <v>195</v>
      </c>
      <c r="BJ1829" t="s">
        <v>195</v>
      </c>
      <c r="BK1829" t="s">
        <v>3835</v>
      </c>
      <c r="BL1829" t="s">
        <v>7050</v>
      </c>
      <c r="BM1829" t="s">
        <v>4949</v>
      </c>
      <c r="BN1829" t="s">
        <v>5721</v>
      </c>
      <c r="BO1829" t="s">
        <v>4950</v>
      </c>
      <c r="BP1829" s="440" t="str">
        <f t="shared" si="28"/>
        <v>WA.2378.EBA.994.002.DD.521115</v>
      </c>
    </row>
    <row r="1830" spans="1:68">
      <c r="A1830" t="s">
        <v>5010</v>
      </c>
      <c r="B1830" t="s">
        <v>4936</v>
      </c>
      <c r="C1830" t="s">
        <v>4937</v>
      </c>
      <c r="D1830" t="s">
        <v>3795</v>
      </c>
      <c r="E1830" t="s">
        <v>197</v>
      </c>
      <c r="F1830" t="s">
        <v>3812</v>
      </c>
      <c r="G1830" t="s">
        <v>820</v>
      </c>
      <c r="H1830" t="s">
        <v>4938</v>
      </c>
      <c r="I1830">
        <v>9</v>
      </c>
      <c r="J1830" t="s">
        <v>5716</v>
      </c>
      <c r="K1830">
        <v>1</v>
      </c>
      <c r="L1830" t="s">
        <v>546</v>
      </c>
      <c r="M1830" t="s">
        <v>2132</v>
      </c>
      <c r="N1830" t="s">
        <v>119</v>
      </c>
      <c r="O1830" t="s">
        <v>559</v>
      </c>
      <c r="P1830" t="s">
        <v>8</v>
      </c>
      <c r="Q1830" t="s">
        <v>4570</v>
      </c>
      <c r="R1830" t="s">
        <v>4940</v>
      </c>
      <c r="S1830" t="s">
        <v>195</v>
      </c>
      <c r="T1830" t="s">
        <v>4570</v>
      </c>
      <c r="U1830" t="s">
        <v>4570</v>
      </c>
      <c r="V1830" t="s">
        <v>5001</v>
      </c>
      <c r="W1830" t="s">
        <v>4951</v>
      </c>
      <c r="X1830" t="s">
        <v>7051</v>
      </c>
      <c r="Y1830" t="s">
        <v>7052</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5011</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7040</v>
      </c>
      <c r="BH1830" t="s">
        <v>5764</v>
      </c>
      <c r="BI1830" t="s">
        <v>195</v>
      </c>
      <c r="BJ1830" t="s">
        <v>195</v>
      </c>
      <c r="BK1830" t="s">
        <v>3835</v>
      </c>
      <c r="BL1830" t="s">
        <v>7053</v>
      </c>
      <c r="BM1830" t="s">
        <v>4949</v>
      </c>
      <c r="BN1830" t="s">
        <v>5721</v>
      </c>
      <c r="BO1830" t="s">
        <v>4950</v>
      </c>
      <c r="BP1830" s="440" t="str">
        <f t="shared" si="28"/>
        <v>WA.2378.EBA.994.002.DD.521115</v>
      </c>
    </row>
    <row r="1831" spans="1:68">
      <c r="A1831" t="s">
        <v>5010</v>
      </c>
      <c r="B1831" t="s">
        <v>4936</v>
      </c>
      <c r="C1831" t="s">
        <v>4937</v>
      </c>
      <c r="D1831" t="s">
        <v>3795</v>
      </c>
      <c r="E1831" t="s">
        <v>197</v>
      </c>
      <c r="F1831" t="s">
        <v>3812</v>
      </c>
      <c r="G1831" t="s">
        <v>820</v>
      </c>
      <c r="H1831" t="s">
        <v>4938</v>
      </c>
      <c r="I1831">
        <v>9</v>
      </c>
      <c r="J1831" t="s">
        <v>5716</v>
      </c>
      <c r="K1831">
        <v>1</v>
      </c>
      <c r="L1831" t="s">
        <v>546</v>
      </c>
      <c r="M1831" t="s">
        <v>2132</v>
      </c>
      <c r="N1831" t="s">
        <v>119</v>
      </c>
      <c r="O1831" t="s">
        <v>559</v>
      </c>
      <c r="P1831" t="s">
        <v>8</v>
      </c>
      <c r="Q1831" t="s">
        <v>4570</v>
      </c>
      <c r="R1831" t="s">
        <v>4940</v>
      </c>
      <c r="S1831" t="s">
        <v>195</v>
      </c>
      <c r="T1831" t="s">
        <v>4570</v>
      </c>
      <c r="U1831" t="s">
        <v>4570</v>
      </c>
      <c r="V1831" t="s">
        <v>5092</v>
      </c>
      <c r="W1831" t="s">
        <v>5001</v>
      </c>
      <c r="X1831" t="s">
        <v>7054</v>
      </c>
      <c r="Y1831" t="s">
        <v>7055</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5011</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7040</v>
      </c>
      <c r="BH1831" t="s">
        <v>5764</v>
      </c>
      <c r="BI1831" t="s">
        <v>195</v>
      </c>
      <c r="BJ1831" t="s">
        <v>195</v>
      </c>
      <c r="BK1831" t="s">
        <v>3835</v>
      </c>
      <c r="BL1831" t="s">
        <v>7056</v>
      </c>
      <c r="BM1831" t="s">
        <v>4949</v>
      </c>
      <c r="BN1831" t="s">
        <v>5721</v>
      </c>
      <c r="BO1831" t="s">
        <v>4950</v>
      </c>
      <c r="BP1831" s="440" t="str">
        <f t="shared" si="28"/>
        <v>WA.2378.EBA.994.002.DD.521115</v>
      </c>
    </row>
    <row r="1832" spans="1:68">
      <c r="A1832" t="s">
        <v>4935</v>
      </c>
      <c r="B1832" t="s">
        <v>4936</v>
      </c>
      <c r="C1832" t="s">
        <v>4937</v>
      </c>
      <c r="D1832" t="s">
        <v>3795</v>
      </c>
      <c r="E1832" t="s">
        <v>197</v>
      </c>
      <c r="F1832" t="s">
        <v>3812</v>
      </c>
      <c r="G1832" t="s">
        <v>820</v>
      </c>
      <c r="H1832" t="s">
        <v>4938</v>
      </c>
      <c r="I1832">
        <v>9</v>
      </c>
      <c r="J1832" t="s">
        <v>5716</v>
      </c>
      <c r="K1832">
        <v>1</v>
      </c>
      <c r="L1832" t="s">
        <v>546</v>
      </c>
      <c r="M1832" t="s">
        <v>2132</v>
      </c>
      <c r="N1832" t="s">
        <v>119</v>
      </c>
      <c r="O1832" t="s">
        <v>550</v>
      </c>
      <c r="P1832" t="s">
        <v>8</v>
      </c>
      <c r="Q1832" t="s">
        <v>4570</v>
      </c>
      <c r="R1832" t="s">
        <v>4940</v>
      </c>
      <c r="S1832" t="s">
        <v>195</v>
      </c>
      <c r="T1832" t="s">
        <v>4570</v>
      </c>
      <c r="U1832" t="s">
        <v>4570</v>
      </c>
      <c r="V1832" t="s">
        <v>4496</v>
      </c>
      <c r="W1832" t="s">
        <v>4570</v>
      </c>
      <c r="X1832" t="s">
        <v>7057</v>
      </c>
      <c r="Y1832" t="s">
        <v>7058</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4943</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7040</v>
      </c>
      <c r="BH1832" t="s">
        <v>5764</v>
      </c>
      <c r="BI1832" t="s">
        <v>195</v>
      </c>
      <c r="BJ1832" t="s">
        <v>195</v>
      </c>
      <c r="BK1832" t="s">
        <v>7059</v>
      </c>
      <c r="BL1832" t="s">
        <v>7060</v>
      </c>
      <c r="BM1832" t="s">
        <v>4949</v>
      </c>
      <c r="BN1832" t="s">
        <v>7061</v>
      </c>
      <c r="BO1832" t="s">
        <v>4950</v>
      </c>
      <c r="BP1832" s="440" t="str">
        <f t="shared" si="28"/>
        <v>WA.2378.EBA.994.002.DD.521119</v>
      </c>
    </row>
    <row r="1833" spans="1:68">
      <c r="A1833" t="s">
        <v>4935</v>
      </c>
      <c r="B1833" t="s">
        <v>4936</v>
      </c>
      <c r="C1833" t="s">
        <v>4937</v>
      </c>
      <c r="D1833" t="s">
        <v>3795</v>
      </c>
      <c r="E1833" t="s">
        <v>197</v>
      </c>
      <c r="F1833" t="s">
        <v>3812</v>
      </c>
      <c r="G1833" t="s">
        <v>820</v>
      </c>
      <c r="H1833" t="s">
        <v>4938</v>
      </c>
      <c r="I1833">
        <v>9</v>
      </c>
      <c r="J1833" t="s">
        <v>5716</v>
      </c>
      <c r="K1833">
        <v>1</v>
      </c>
      <c r="L1833" t="s">
        <v>546</v>
      </c>
      <c r="M1833" t="s">
        <v>2132</v>
      </c>
      <c r="N1833" t="s">
        <v>119</v>
      </c>
      <c r="O1833" t="s">
        <v>550</v>
      </c>
      <c r="P1833" t="s">
        <v>8</v>
      </c>
      <c r="Q1833" t="s">
        <v>4570</v>
      </c>
      <c r="R1833" t="s">
        <v>4940</v>
      </c>
      <c r="S1833" t="s">
        <v>195</v>
      </c>
      <c r="T1833" t="s">
        <v>4570</v>
      </c>
      <c r="U1833" t="s">
        <v>4570</v>
      </c>
      <c r="V1833" t="s">
        <v>4951</v>
      </c>
      <c r="W1833" t="s">
        <v>4496</v>
      </c>
      <c r="X1833" t="s">
        <v>7062</v>
      </c>
      <c r="Y1833" t="s">
        <v>7063</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4943</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7040</v>
      </c>
      <c r="BH1833" t="s">
        <v>5764</v>
      </c>
      <c r="BI1833" t="s">
        <v>195</v>
      </c>
      <c r="BJ1833" t="s">
        <v>195</v>
      </c>
      <c r="BK1833" t="s">
        <v>7059</v>
      </c>
      <c r="BL1833" t="s">
        <v>7064</v>
      </c>
      <c r="BM1833" t="s">
        <v>4949</v>
      </c>
      <c r="BN1833" t="s">
        <v>7061</v>
      </c>
      <c r="BO1833" t="s">
        <v>4950</v>
      </c>
      <c r="BP1833" s="440" t="str">
        <f t="shared" si="28"/>
        <v>WA.2378.EBA.994.002.DD.521119</v>
      </c>
    </row>
    <row r="1834" spans="1:68">
      <c r="A1834" t="s">
        <v>5010</v>
      </c>
      <c r="B1834" t="s">
        <v>4936</v>
      </c>
      <c r="C1834" t="s">
        <v>4937</v>
      </c>
      <c r="D1834" t="s">
        <v>3795</v>
      </c>
      <c r="E1834" t="s">
        <v>197</v>
      </c>
      <c r="F1834" t="s">
        <v>3812</v>
      </c>
      <c r="G1834" t="s">
        <v>820</v>
      </c>
      <c r="H1834" t="s">
        <v>4938</v>
      </c>
      <c r="I1834">
        <v>9</v>
      </c>
      <c r="J1834" t="s">
        <v>5716</v>
      </c>
      <c r="K1834">
        <v>1</v>
      </c>
      <c r="L1834" t="s">
        <v>546</v>
      </c>
      <c r="M1834" t="s">
        <v>2132</v>
      </c>
      <c r="N1834" t="s">
        <v>119</v>
      </c>
      <c r="O1834" t="s">
        <v>550</v>
      </c>
      <c r="P1834" t="s">
        <v>8</v>
      </c>
      <c r="Q1834" t="s">
        <v>4570</v>
      </c>
      <c r="R1834" t="s">
        <v>4940</v>
      </c>
      <c r="S1834" t="s">
        <v>195</v>
      </c>
      <c r="T1834" t="s">
        <v>4570</v>
      </c>
      <c r="U1834" t="s">
        <v>4570</v>
      </c>
      <c r="V1834" t="s">
        <v>4496</v>
      </c>
      <c r="W1834" t="s">
        <v>4570</v>
      </c>
      <c r="X1834" t="s">
        <v>7057</v>
      </c>
      <c r="Y1834" t="s">
        <v>7058</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5011</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7040</v>
      </c>
      <c r="BH1834" t="s">
        <v>5764</v>
      </c>
      <c r="BI1834" t="s">
        <v>195</v>
      </c>
      <c r="BJ1834" t="s">
        <v>195</v>
      </c>
      <c r="BK1834" t="s">
        <v>7059</v>
      </c>
      <c r="BL1834" t="s">
        <v>7060</v>
      </c>
      <c r="BM1834" t="s">
        <v>4949</v>
      </c>
      <c r="BN1834" t="s">
        <v>7061</v>
      </c>
      <c r="BO1834" t="s">
        <v>4950</v>
      </c>
      <c r="BP1834" s="440" t="str">
        <f t="shared" si="28"/>
        <v>WA.2378.EBA.994.002.DD.521119</v>
      </c>
    </row>
    <row r="1835" spans="1:68">
      <c r="A1835" t="s">
        <v>5010</v>
      </c>
      <c r="B1835" t="s">
        <v>4936</v>
      </c>
      <c r="C1835" t="s">
        <v>4937</v>
      </c>
      <c r="D1835" t="s">
        <v>3795</v>
      </c>
      <c r="E1835" t="s">
        <v>197</v>
      </c>
      <c r="F1835" t="s">
        <v>3812</v>
      </c>
      <c r="G1835" t="s">
        <v>820</v>
      </c>
      <c r="H1835" t="s">
        <v>4938</v>
      </c>
      <c r="I1835">
        <v>9</v>
      </c>
      <c r="J1835" t="s">
        <v>5716</v>
      </c>
      <c r="K1835">
        <v>1</v>
      </c>
      <c r="L1835" t="s">
        <v>546</v>
      </c>
      <c r="M1835" t="s">
        <v>2132</v>
      </c>
      <c r="N1835" t="s">
        <v>119</v>
      </c>
      <c r="O1835" t="s">
        <v>550</v>
      </c>
      <c r="P1835" t="s">
        <v>8</v>
      </c>
      <c r="Q1835" t="s">
        <v>4570</v>
      </c>
      <c r="R1835" t="s">
        <v>4940</v>
      </c>
      <c r="S1835" t="s">
        <v>195</v>
      </c>
      <c r="T1835" t="s">
        <v>4570</v>
      </c>
      <c r="U1835" t="s">
        <v>4570</v>
      </c>
      <c r="V1835" t="s">
        <v>4951</v>
      </c>
      <c r="W1835" t="s">
        <v>4496</v>
      </c>
      <c r="X1835" t="s">
        <v>7062</v>
      </c>
      <c r="Y1835" t="s">
        <v>7063</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5011</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7040</v>
      </c>
      <c r="BH1835" t="s">
        <v>5764</v>
      </c>
      <c r="BI1835" t="s">
        <v>195</v>
      </c>
      <c r="BJ1835" t="s">
        <v>195</v>
      </c>
      <c r="BK1835" t="s">
        <v>7059</v>
      </c>
      <c r="BL1835" t="s">
        <v>7064</v>
      </c>
      <c r="BM1835" t="s">
        <v>4949</v>
      </c>
      <c r="BN1835" t="s">
        <v>7061</v>
      </c>
      <c r="BO1835" t="s">
        <v>4950</v>
      </c>
      <c r="BP1835" s="440" t="str">
        <f t="shared" si="28"/>
        <v>WA.2378.EBA.994.002.DD.521119</v>
      </c>
    </row>
    <row r="1836" spans="1:68">
      <c r="A1836" t="s">
        <v>4935</v>
      </c>
      <c r="B1836" t="s">
        <v>4936</v>
      </c>
      <c r="C1836" t="s">
        <v>4937</v>
      </c>
      <c r="D1836" t="s">
        <v>3795</v>
      </c>
      <c r="E1836" t="s">
        <v>197</v>
      </c>
      <c r="F1836" t="s">
        <v>3812</v>
      </c>
      <c r="G1836" t="s">
        <v>820</v>
      </c>
      <c r="H1836" t="s">
        <v>4938</v>
      </c>
      <c r="I1836">
        <v>9</v>
      </c>
      <c r="J1836" t="s">
        <v>5716</v>
      </c>
      <c r="K1836">
        <v>1</v>
      </c>
      <c r="L1836" t="s">
        <v>546</v>
      </c>
      <c r="M1836" t="s">
        <v>1750</v>
      </c>
      <c r="N1836" t="s">
        <v>2072</v>
      </c>
      <c r="O1836" t="s">
        <v>555</v>
      </c>
      <c r="P1836" t="s">
        <v>8</v>
      </c>
      <c r="Q1836" t="s">
        <v>4570</v>
      </c>
      <c r="R1836" t="s">
        <v>4940</v>
      </c>
      <c r="S1836" t="s">
        <v>195</v>
      </c>
      <c r="T1836" t="s">
        <v>4570</v>
      </c>
      <c r="U1836" t="s">
        <v>4570</v>
      </c>
      <c r="V1836" t="s">
        <v>4496</v>
      </c>
      <c r="W1836" t="s">
        <v>4570</v>
      </c>
      <c r="X1836" t="s">
        <v>7065</v>
      </c>
      <c r="Y1836" t="s">
        <v>7066</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4943</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7002</v>
      </c>
      <c r="BH1836" t="s">
        <v>5764</v>
      </c>
      <c r="BI1836" t="s">
        <v>195</v>
      </c>
      <c r="BJ1836" t="s">
        <v>195</v>
      </c>
      <c r="BK1836" t="s">
        <v>7067</v>
      </c>
      <c r="BL1836" t="s">
        <v>7068</v>
      </c>
      <c r="BM1836" t="s">
        <v>4949</v>
      </c>
      <c r="BN1836" t="s">
        <v>7061</v>
      </c>
      <c r="BO1836" t="s">
        <v>5620</v>
      </c>
      <c r="BP1836" s="440" t="str">
        <f t="shared" si="28"/>
        <v>WA.2378.EBA.994.002.DA.521131</v>
      </c>
    </row>
    <row r="1837" spans="1:68">
      <c r="A1837" t="s">
        <v>5010</v>
      </c>
      <c r="B1837" t="s">
        <v>4936</v>
      </c>
      <c r="C1837" t="s">
        <v>4937</v>
      </c>
      <c r="D1837" t="s">
        <v>3795</v>
      </c>
      <c r="E1837" t="s">
        <v>197</v>
      </c>
      <c r="F1837" t="s">
        <v>3812</v>
      </c>
      <c r="G1837" t="s">
        <v>820</v>
      </c>
      <c r="H1837" t="s">
        <v>4938</v>
      </c>
      <c r="I1837">
        <v>9</v>
      </c>
      <c r="J1837" t="s">
        <v>5716</v>
      </c>
      <c r="K1837">
        <v>1</v>
      </c>
      <c r="L1837" t="s">
        <v>546</v>
      </c>
      <c r="M1837" t="s">
        <v>1750</v>
      </c>
      <c r="N1837" t="s">
        <v>2072</v>
      </c>
      <c r="O1837" t="s">
        <v>555</v>
      </c>
      <c r="P1837" t="s">
        <v>8</v>
      </c>
      <c r="Q1837" t="s">
        <v>4570</v>
      </c>
      <c r="R1837" t="s">
        <v>4940</v>
      </c>
      <c r="S1837" t="s">
        <v>195</v>
      </c>
      <c r="T1837" t="s">
        <v>4570</v>
      </c>
      <c r="U1837" t="s">
        <v>4570</v>
      </c>
      <c r="V1837" t="s">
        <v>4496</v>
      </c>
      <c r="W1837" t="s">
        <v>4570</v>
      </c>
      <c r="X1837" t="s">
        <v>7065</v>
      </c>
      <c r="Y1837" t="s">
        <v>7066</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5011</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7002</v>
      </c>
      <c r="BH1837" t="s">
        <v>5764</v>
      </c>
      <c r="BI1837" t="s">
        <v>195</v>
      </c>
      <c r="BJ1837" t="s">
        <v>195</v>
      </c>
      <c r="BK1837" t="s">
        <v>7067</v>
      </c>
      <c r="BL1837" t="s">
        <v>7068</v>
      </c>
      <c r="BM1837" t="s">
        <v>4949</v>
      </c>
      <c r="BN1837" t="s">
        <v>7061</v>
      </c>
      <c r="BO1837" t="s">
        <v>5620</v>
      </c>
      <c r="BP1837" s="440" t="str">
        <f t="shared" si="28"/>
        <v>WA.2378.EBA.994.002.DA.521131</v>
      </c>
    </row>
    <row r="1838" spans="1:68">
      <c r="A1838" t="s">
        <v>4935</v>
      </c>
      <c r="B1838" t="s">
        <v>4936</v>
      </c>
      <c r="C1838" t="s">
        <v>4937</v>
      </c>
      <c r="D1838" t="s">
        <v>3795</v>
      </c>
      <c r="E1838" t="s">
        <v>197</v>
      </c>
      <c r="F1838" t="s">
        <v>3812</v>
      </c>
      <c r="G1838" t="s">
        <v>820</v>
      </c>
      <c r="H1838" t="s">
        <v>4938</v>
      </c>
      <c r="I1838">
        <v>9</v>
      </c>
      <c r="J1838" t="s">
        <v>5716</v>
      </c>
      <c r="K1838">
        <v>1</v>
      </c>
      <c r="L1838" t="s">
        <v>546</v>
      </c>
      <c r="M1838" t="s">
        <v>2095</v>
      </c>
      <c r="N1838" t="s">
        <v>93</v>
      </c>
      <c r="O1838" t="s">
        <v>556</v>
      </c>
      <c r="P1838" t="s">
        <v>8</v>
      </c>
      <c r="Q1838" t="s">
        <v>4570</v>
      </c>
      <c r="R1838" t="s">
        <v>4940</v>
      </c>
      <c r="S1838" t="s">
        <v>195</v>
      </c>
      <c r="T1838" t="s">
        <v>4570</v>
      </c>
      <c r="U1838" t="s">
        <v>4570</v>
      </c>
      <c r="V1838" t="s">
        <v>4496</v>
      </c>
      <c r="W1838" t="s">
        <v>4570</v>
      </c>
      <c r="X1838" t="s">
        <v>7069</v>
      </c>
      <c r="Y1838" t="s">
        <v>7070</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4943</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6980</v>
      </c>
      <c r="BH1838" t="s">
        <v>5764</v>
      </c>
      <c r="BI1838" t="s">
        <v>195</v>
      </c>
      <c r="BJ1838" t="s">
        <v>195</v>
      </c>
      <c r="BK1838" t="s">
        <v>3832</v>
      </c>
      <c r="BL1838" t="s">
        <v>7071</v>
      </c>
      <c r="BM1838" t="s">
        <v>4949</v>
      </c>
      <c r="BN1838" t="s">
        <v>5740</v>
      </c>
      <c r="BO1838" t="s">
        <v>4950</v>
      </c>
      <c r="BP1838" s="440" t="str">
        <f t="shared" si="28"/>
        <v>WA.2378.EBA.994.002.DB.523121</v>
      </c>
    </row>
    <row r="1839" spans="1:68">
      <c r="A1839" t="s">
        <v>4935</v>
      </c>
      <c r="B1839" t="s">
        <v>4936</v>
      </c>
      <c r="C1839" t="s">
        <v>4937</v>
      </c>
      <c r="D1839" t="s">
        <v>3795</v>
      </c>
      <c r="E1839" t="s">
        <v>197</v>
      </c>
      <c r="F1839" t="s">
        <v>3812</v>
      </c>
      <c r="G1839" t="s">
        <v>820</v>
      </c>
      <c r="H1839" t="s">
        <v>4938</v>
      </c>
      <c r="I1839">
        <v>9</v>
      </c>
      <c r="J1839" t="s">
        <v>5716</v>
      </c>
      <c r="K1839">
        <v>1</v>
      </c>
      <c r="L1839" t="s">
        <v>546</v>
      </c>
      <c r="M1839" t="s">
        <v>2120</v>
      </c>
      <c r="N1839" t="s">
        <v>98</v>
      </c>
      <c r="O1839" t="s">
        <v>556</v>
      </c>
      <c r="P1839" t="s">
        <v>8</v>
      </c>
      <c r="Q1839" t="s">
        <v>4570</v>
      </c>
      <c r="R1839" t="s">
        <v>4940</v>
      </c>
      <c r="S1839" t="s">
        <v>195</v>
      </c>
      <c r="T1839" t="s">
        <v>4570</v>
      </c>
      <c r="U1839" t="s">
        <v>4570</v>
      </c>
      <c r="V1839" t="s">
        <v>4496</v>
      </c>
      <c r="W1839" t="s">
        <v>4570</v>
      </c>
      <c r="X1839" t="s">
        <v>7072</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4943</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7073</v>
      </c>
      <c r="BH1839" t="s">
        <v>5764</v>
      </c>
      <c r="BI1839" t="s">
        <v>195</v>
      </c>
      <c r="BJ1839" t="s">
        <v>195</v>
      </c>
      <c r="BK1839" t="s">
        <v>3832</v>
      </c>
      <c r="BL1839" t="s">
        <v>7074</v>
      </c>
      <c r="BM1839" t="s">
        <v>4949</v>
      </c>
      <c r="BN1839" t="s">
        <v>5740</v>
      </c>
      <c r="BO1839" t="s">
        <v>4950</v>
      </c>
      <c r="BP1839" s="440" t="str">
        <f t="shared" si="28"/>
        <v>WA.2378.EBA.994.002.DC.523121</v>
      </c>
    </row>
    <row r="1840" spans="1:68">
      <c r="A1840" t="s">
        <v>4935</v>
      </c>
      <c r="B1840" t="s">
        <v>4936</v>
      </c>
      <c r="C1840" t="s">
        <v>4937</v>
      </c>
      <c r="D1840" t="s">
        <v>3795</v>
      </c>
      <c r="E1840" t="s">
        <v>197</v>
      </c>
      <c r="F1840" t="s">
        <v>3812</v>
      </c>
      <c r="G1840" t="s">
        <v>820</v>
      </c>
      <c r="H1840" t="s">
        <v>4938</v>
      </c>
      <c r="I1840">
        <v>9</v>
      </c>
      <c r="J1840" t="s">
        <v>5716</v>
      </c>
      <c r="K1840">
        <v>1</v>
      </c>
      <c r="L1840" t="s">
        <v>546</v>
      </c>
      <c r="M1840" t="s">
        <v>2120</v>
      </c>
      <c r="N1840" t="s">
        <v>98</v>
      </c>
      <c r="O1840" t="s">
        <v>556</v>
      </c>
      <c r="P1840" t="s">
        <v>8</v>
      </c>
      <c r="Q1840" t="s">
        <v>4570</v>
      </c>
      <c r="R1840" t="s">
        <v>4940</v>
      </c>
      <c r="S1840" t="s">
        <v>195</v>
      </c>
      <c r="T1840" t="s">
        <v>4570</v>
      </c>
      <c r="U1840" t="s">
        <v>4570</v>
      </c>
      <c r="V1840" t="s">
        <v>4951</v>
      </c>
      <c r="W1840" t="s">
        <v>4496</v>
      </c>
      <c r="X1840" t="s">
        <v>7075</v>
      </c>
      <c r="Y1840" t="s">
        <v>7076</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4943</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7073</v>
      </c>
      <c r="BH1840" t="s">
        <v>5764</v>
      </c>
      <c r="BI1840" t="s">
        <v>195</v>
      </c>
      <c r="BJ1840" t="s">
        <v>195</v>
      </c>
      <c r="BK1840" t="s">
        <v>3832</v>
      </c>
      <c r="BL1840" t="s">
        <v>7077</v>
      </c>
      <c r="BM1840" t="s">
        <v>4949</v>
      </c>
      <c r="BN1840" t="s">
        <v>5740</v>
      </c>
      <c r="BO1840" t="s">
        <v>4950</v>
      </c>
      <c r="BP1840" s="440" t="str">
        <f t="shared" si="28"/>
        <v>WA.2378.EBA.994.002.DC.523121</v>
      </c>
    </row>
    <row r="1841" spans="1:68">
      <c r="A1841" t="s">
        <v>4935</v>
      </c>
      <c r="B1841" t="s">
        <v>4936</v>
      </c>
      <c r="C1841" t="s">
        <v>4937</v>
      </c>
      <c r="D1841" t="s">
        <v>3795</v>
      </c>
      <c r="E1841" t="s">
        <v>197</v>
      </c>
      <c r="F1841" t="s">
        <v>3812</v>
      </c>
      <c r="G1841" t="s">
        <v>820</v>
      </c>
      <c r="H1841" t="s">
        <v>4938</v>
      </c>
      <c r="I1841">
        <v>9</v>
      </c>
      <c r="J1841" t="s">
        <v>5716</v>
      </c>
      <c r="K1841">
        <v>1</v>
      </c>
      <c r="L1841" t="s">
        <v>546</v>
      </c>
      <c r="M1841" t="s">
        <v>2120</v>
      </c>
      <c r="N1841" t="s">
        <v>98</v>
      </c>
      <c r="O1841" t="s">
        <v>556</v>
      </c>
      <c r="P1841" t="s">
        <v>8</v>
      </c>
      <c r="Q1841" t="s">
        <v>4570</v>
      </c>
      <c r="R1841" t="s">
        <v>4940</v>
      </c>
      <c r="S1841" t="s">
        <v>195</v>
      </c>
      <c r="T1841" t="s">
        <v>4570</v>
      </c>
      <c r="U1841" t="s">
        <v>4570</v>
      </c>
      <c r="V1841" t="s">
        <v>5001</v>
      </c>
      <c r="W1841" t="s">
        <v>4951</v>
      </c>
      <c r="X1841" t="s">
        <v>7078</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4943</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7073</v>
      </c>
      <c r="BH1841" t="s">
        <v>5764</v>
      </c>
      <c r="BI1841" t="s">
        <v>195</v>
      </c>
      <c r="BJ1841" t="s">
        <v>195</v>
      </c>
      <c r="BK1841" t="s">
        <v>3832</v>
      </c>
      <c r="BL1841" t="s">
        <v>7079</v>
      </c>
      <c r="BM1841" t="s">
        <v>4949</v>
      </c>
      <c r="BN1841" t="s">
        <v>5740</v>
      </c>
      <c r="BO1841" t="s">
        <v>4950</v>
      </c>
      <c r="BP1841" s="440" t="str">
        <f t="shared" si="28"/>
        <v>WA.2378.EBA.994.002.DC.523121</v>
      </c>
    </row>
    <row r="1842" spans="1:68">
      <c r="A1842" t="s">
        <v>4935</v>
      </c>
      <c r="B1842" t="s">
        <v>4936</v>
      </c>
      <c r="C1842" t="s">
        <v>4937</v>
      </c>
      <c r="D1842" t="s">
        <v>3795</v>
      </c>
      <c r="E1842" t="s">
        <v>197</v>
      </c>
      <c r="F1842" t="s">
        <v>3812</v>
      </c>
      <c r="G1842" t="s">
        <v>820</v>
      </c>
      <c r="H1842" t="s">
        <v>4938</v>
      </c>
      <c r="I1842">
        <v>9</v>
      </c>
      <c r="J1842" t="s">
        <v>5716</v>
      </c>
      <c r="K1842">
        <v>1</v>
      </c>
      <c r="L1842" t="s">
        <v>546</v>
      </c>
      <c r="M1842" t="s">
        <v>2120</v>
      </c>
      <c r="N1842" t="s">
        <v>98</v>
      </c>
      <c r="O1842" t="s">
        <v>556</v>
      </c>
      <c r="P1842" t="s">
        <v>8</v>
      </c>
      <c r="Q1842" t="s">
        <v>4570</v>
      </c>
      <c r="R1842" t="s">
        <v>4940</v>
      </c>
      <c r="S1842" t="s">
        <v>195</v>
      </c>
      <c r="T1842" t="s">
        <v>4570</v>
      </c>
      <c r="U1842" t="s">
        <v>4570</v>
      </c>
      <c r="V1842" t="s">
        <v>5092</v>
      </c>
      <c r="W1842" t="s">
        <v>5001</v>
      </c>
      <c r="X1842" t="s">
        <v>7080</v>
      </c>
      <c r="Y1842" t="s">
        <v>7081</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4943</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7073</v>
      </c>
      <c r="BH1842" t="s">
        <v>5764</v>
      </c>
      <c r="BI1842" t="s">
        <v>195</v>
      </c>
      <c r="BJ1842" t="s">
        <v>195</v>
      </c>
      <c r="BK1842" t="s">
        <v>3832</v>
      </c>
      <c r="BL1842" t="s">
        <v>7082</v>
      </c>
      <c r="BM1842" t="s">
        <v>4949</v>
      </c>
      <c r="BN1842" t="s">
        <v>5740</v>
      </c>
      <c r="BO1842" t="s">
        <v>4950</v>
      </c>
      <c r="BP1842" s="440" t="str">
        <f t="shared" si="28"/>
        <v>WA.2378.EBA.994.002.DC.523121</v>
      </c>
    </row>
    <row r="1843" spans="1:68">
      <c r="A1843" t="s">
        <v>4935</v>
      </c>
      <c r="B1843" t="s">
        <v>4936</v>
      </c>
      <c r="C1843" t="s">
        <v>4937</v>
      </c>
      <c r="D1843" t="s">
        <v>3795</v>
      </c>
      <c r="E1843" t="s">
        <v>197</v>
      </c>
      <c r="F1843" t="s">
        <v>3812</v>
      </c>
      <c r="G1843" t="s">
        <v>820</v>
      </c>
      <c r="H1843" t="s">
        <v>4938</v>
      </c>
      <c r="I1843">
        <v>9</v>
      </c>
      <c r="J1843" t="s">
        <v>5716</v>
      </c>
      <c r="K1843">
        <v>1</v>
      </c>
      <c r="L1843" t="s">
        <v>546</v>
      </c>
      <c r="M1843" t="s">
        <v>2120</v>
      </c>
      <c r="N1843" t="s">
        <v>98</v>
      </c>
      <c r="O1843" t="s">
        <v>556</v>
      </c>
      <c r="P1843" t="s">
        <v>8</v>
      </c>
      <c r="Q1843" t="s">
        <v>4570</v>
      </c>
      <c r="R1843" t="s">
        <v>4940</v>
      </c>
      <c r="S1843" t="s">
        <v>195</v>
      </c>
      <c r="T1843" t="s">
        <v>4570</v>
      </c>
      <c r="U1843" t="s">
        <v>4570</v>
      </c>
      <c r="V1843" t="s">
        <v>5096</v>
      </c>
      <c r="W1843" t="s">
        <v>5092</v>
      </c>
      <c r="X1843" t="s">
        <v>7083</v>
      </c>
      <c r="Y1843" t="s">
        <v>7084</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4943</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7073</v>
      </c>
      <c r="BH1843" t="s">
        <v>5764</v>
      </c>
      <c r="BI1843" t="s">
        <v>195</v>
      </c>
      <c r="BJ1843" t="s">
        <v>195</v>
      </c>
      <c r="BK1843" t="s">
        <v>3832</v>
      </c>
      <c r="BL1843" t="s">
        <v>7085</v>
      </c>
      <c r="BM1843" t="s">
        <v>4949</v>
      </c>
      <c r="BN1843" t="s">
        <v>5740</v>
      </c>
      <c r="BO1843" t="s">
        <v>4950</v>
      </c>
      <c r="BP1843" s="440" t="str">
        <f t="shared" si="28"/>
        <v>WA.2378.EBA.994.002.DC.523121</v>
      </c>
    </row>
    <row r="1844" spans="1:68">
      <c r="A1844" t="s">
        <v>4935</v>
      </c>
      <c r="B1844" t="s">
        <v>4936</v>
      </c>
      <c r="C1844" t="s">
        <v>4937</v>
      </c>
      <c r="D1844" t="s">
        <v>3795</v>
      </c>
      <c r="E1844" t="s">
        <v>197</v>
      </c>
      <c r="F1844" t="s">
        <v>3812</v>
      </c>
      <c r="G1844" t="s">
        <v>820</v>
      </c>
      <c r="H1844" t="s">
        <v>4938</v>
      </c>
      <c r="I1844">
        <v>9</v>
      </c>
      <c r="J1844" t="s">
        <v>5716</v>
      </c>
      <c r="K1844">
        <v>1</v>
      </c>
      <c r="L1844" t="s">
        <v>546</v>
      </c>
      <c r="M1844" t="s">
        <v>2120</v>
      </c>
      <c r="N1844" t="s">
        <v>98</v>
      </c>
      <c r="O1844" t="s">
        <v>556</v>
      </c>
      <c r="P1844" t="s">
        <v>8</v>
      </c>
      <c r="Q1844" t="s">
        <v>4570</v>
      </c>
      <c r="R1844" t="s">
        <v>4940</v>
      </c>
      <c r="S1844" t="s">
        <v>195</v>
      </c>
      <c r="T1844" t="s">
        <v>4570</v>
      </c>
      <c r="U1844" t="s">
        <v>4570</v>
      </c>
      <c r="V1844" t="s">
        <v>5265</v>
      </c>
      <c r="W1844" t="s">
        <v>5096</v>
      </c>
      <c r="X1844" t="s">
        <v>7086</v>
      </c>
      <c r="Y1844" t="s">
        <v>7087</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4943</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7073</v>
      </c>
      <c r="BH1844" t="s">
        <v>5764</v>
      </c>
      <c r="BI1844" t="s">
        <v>195</v>
      </c>
      <c r="BJ1844" t="s">
        <v>195</v>
      </c>
      <c r="BK1844" t="s">
        <v>3832</v>
      </c>
      <c r="BL1844" t="s">
        <v>7088</v>
      </c>
      <c r="BM1844" t="s">
        <v>4949</v>
      </c>
      <c r="BN1844" t="s">
        <v>5740</v>
      </c>
      <c r="BO1844" t="s">
        <v>4950</v>
      </c>
      <c r="BP1844" s="440" t="str">
        <f t="shared" si="28"/>
        <v>WA.2378.EBA.994.002.DC.523121</v>
      </c>
    </row>
    <row r="1845" spans="1:68">
      <c r="A1845" t="s">
        <v>5010</v>
      </c>
      <c r="B1845" t="s">
        <v>4936</v>
      </c>
      <c r="C1845" t="s">
        <v>4937</v>
      </c>
      <c r="D1845" t="s">
        <v>3795</v>
      </c>
      <c r="E1845" t="s">
        <v>197</v>
      </c>
      <c r="F1845" t="s">
        <v>3812</v>
      </c>
      <c r="G1845" t="s">
        <v>820</v>
      </c>
      <c r="H1845" t="s">
        <v>4938</v>
      </c>
      <c r="I1845">
        <v>9</v>
      </c>
      <c r="J1845" t="s">
        <v>5716</v>
      </c>
      <c r="K1845">
        <v>1</v>
      </c>
      <c r="L1845" t="s">
        <v>546</v>
      </c>
      <c r="M1845" t="s">
        <v>2095</v>
      </c>
      <c r="N1845" t="s">
        <v>93</v>
      </c>
      <c r="O1845" t="s">
        <v>556</v>
      </c>
      <c r="P1845" t="s">
        <v>8</v>
      </c>
      <c r="Q1845" t="s">
        <v>4570</v>
      </c>
      <c r="R1845" t="s">
        <v>4940</v>
      </c>
      <c r="S1845" t="s">
        <v>195</v>
      </c>
      <c r="T1845" t="s">
        <v>4570</v>
      </c>
      <c r="U1845" t="s">
        <v>4570</v>
      </c>
      <c r="V1845" t="s">
        <v>4496</v>
      </c>
      <c r="W1845" t="s">
        <v>4570</v>
      </c>
      <c r="X1845" t="s">
        <v>7069</v>
      </c>
      <c r="Y1845" t="s">
        <v>7070</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5011</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6980</v>
      </c>
      <c r="BH1845" t="s">
        <v>5764</v>
      </c>
      <c r="BI1845" t="s">
        <v>195</v>
      </c>
      <c r="BJ1845" t="s">
        <v>195</v>
      </c>
      <c r="BK1845" t="s">
        <v>3832</v>
      </c>
      <c r="BL1845" t="s">
        <v>7071</v>
      </c>
      <c r="BM1845" t="s">
        <v>4949</v>
      </c>
      <c r="BN1845" t="s">
        <v>5740</v>
      </c>
      <c r="BO1845" t="s">
        <v>4950</v>
      </c>
      <c r="BP1845" s="440" t="str">
        <f t="shared" si="28"/>
        <v>WA.2378.EBA.994.002.DB.523121</v>
      </c>
    </row>
    <row r="1846" spans="1:68">
      <c r="A1846" t="s">
        <v>5010</v>
      </c>
      <c r="B1846" t="s">
        <v>4936</v>
      </c>
      <c r="C1846" t="s">
        <v>4937</v>
      </c>
      <c r="D1846" t="s">
        <v>3795</v>
      </c>
      <c r="E1846" t="s">
        <v>197</v>
      </c>
      <c r="F1846" t="s">
        <v>3812</v>
      </c>
      <c r="G1846" t="s">
        <v>820</v>
      </c>
      <c r="H1846" t="s">
        <v>4938</v>
      </c>
      <c r="I1846">
        <v>9</v>
      </c>
      <c r="J1846" t="s">
        <v>5716</v>
      </c>
      <c r="K1846">
        <v>1</v>
      </c>
      <c r="L1846" t="s">
        <v>546</v>
      </c>
      <c r="M1846" t="s">
        <v>2120</v>
      </c>
      <c r="N1846" t="s">
        <v>98</v>
      </c>
      <c r="O1846" t="s">
        <v>556</v>
      </c>
      <c r="P1846" t="s">
        <v>8</v>
      </c>
      <c r="Q1846" t="s">
        <v>4570</v>
      </c>
      <c r="R1846" t="s">
        <v>4940</v>
      </c>
      <c r="S1846" t="s">
        <v>195</v>
      </c>
      <c r="T1846" t="s">
        <v>4570</v>
      </c>
      <c r="U1846" t="s">
        <v>4570</v>
      </c>
      <c r="V1846" t="s">
        <v>4496</v>
      </c>
      <c r="W1846" t="s">
        <v>4570</v>
      </c>
      <c r="X1846" t="s">
        <v>7072</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5011</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7073</v>
      </c>
      <c r="BH1846" t="s">
        <v>5764</v>
      </c>
      <c r="BI1846" t="s">
        <v>195</v>
      </c>
      <c r="BJ1846" t="s">
        <v>195</v>
      </c>
      <c r="BK1846" t="s">
        <v>3832</v>
      </c>
      <c r="BL1846" t="s">
        <v>7074</v>
      </c>
      <c r="BM1846" t="s">
        <v>4949</v>
      </c>
      <c r="BN1846" t="s">
        <v>5740</v>
      </c>
      <c r="BO1846" t="s">
        <v>4950</v>
      </c>
      <c r="BP1846" s="440" t="str">
        <f t="shared" si="28"/>
        <v>WA.2378.EBA.994.002.DC.523121</v>
      </c>
    </row>
    <row r="1847" spans="1:68">
      <c r="A1847" t="s">
        <v>5010</v>
      </c>
      <c r="B1847" t="s">
        <v>4936</v>
      </c>
      <c r="C1847" t="s">
        <v>4937</v>
      </c>
      <c r="D1847" t="s">
        <v>3795</v>
      </c>
      <c r="E1847" t="s">
        <v>197</v>
      </c>
      <c r="F1847" t="s">
        <v>3812</v>
      </c>
      <c r="G1847" t="s">
        <v>820</v>
      </c>
      <c r="H1847" t="s">
        <v>4938</v>
      </c>
      <c r="I1847">
        <v>9</v>
      </c>
      <c r="J1847" t="s">
        <v>5716</v>
      </c>
      <c r="K1847">
        <v>1</v>
      </c>
      <c r="L1847" t="s">
        <v>546</v>
      </c>
      <c r="M1847" t="s">
        <v>2120</v>
      </c>
      <c r="N1847" t="s">
        <v>98</v>
      </c>
      <c r="O1847" t="s">
        <v>556</v>
      </c>
      <c r="P1847" t="s">
        <v>8</v>
      </c>
      <c r="Q1847" t="s">
        <v>4570</v>
      </c>
      <c r="R1847" t="s">
        <v>4940</v>
      </c>
      <c r="S1847" t="s">
        <v>195</v>
      </c>
      <c r="T1847" t="s">
        <v>4570</v>
      </c>
      <c r="U1847" t="s">
        <v>4570</v>
      </c>
      <c r="V1847" t="s">
        <v>4951</v>
      </c>
      <c r="W1847" t="s">
        <v>4496</v>
      </c>
      <c r="X1847" t="s">
        <v>7075</v>
      </c>
      <c r="Y1847" t="s">
        <v>7076</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5011</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7073</v>
      </c>
      <c r="BH1847" t="s">
        <v>5764</v>
      </c>
      <c r="BI1847" t="s">
        <v>195</v>
      </c>
      <c r="BJ1847" t="s">
        <v>195</v>
      </c>
      <c r="BK1847" t="s">
        <v>3832</v>
      </c>
      <c r="BL1847" t="s">
        <v>7077</v>
      </c>
      <c r="BM1847" t="s">
        <v>4949</v>
      </c>
      <c r="BN1847" t="s">
        <v>5740</v>
      </c>
      <c r="BO1847" t="s">
        <v>4950</v>
      </c>
      <c r="BP1847" s="440" t="str">
        <f t="shared" si="28"/>
        <v>WA.2378.EBA.994.002.DC.523121</v>
      </c>
    </row>
    <row r="1848" spans="1:68">
      <c r="A1848" t="s">
        <v>5010</v>
      </c>
      <c r="B1848" t="s">
        <v>4936</v>
      </c>
      <c r="C1848" t="s">
        <v>4937</v>
      </c>
      <c r="D1848" t="s">
        <v>3795</v>
      </c>
      <c r="E1848" t="s">
        <v>197</v>
      </c>
      <c r="F1848" t="s">
        <v>3812</v>
      </c>
      <c r="G1848" t="s">
        <v>820</v>
      </c>
      <c r="H1848" t="s">
        <v>4938</v>
      </c>
      <c r="I1848">
        <v>9</v>
      </c>
      <c r="J1848" t="s">
        <v>5716</v>
      </c>
      <c r="K1848">
        <v>1</v>
      </c>
      <c r="L1848" t="s">
        <v>546</v>
      </c>
      <c r="M1848" t="s">
        <v>2120</v>
      </c>
      <c r="N1848" t="s">
        <v>98</v>
      </c>
      <c r="O1848" t="s">
        <v>556</v>
      </c>
      <c r="P1848" t="s">
        <v>8</v>
      </c>
      <c r="Q1848" t="s">
        <v>4570</v>
      </c>
      <c r="R1848" t="s">
        <v>4940</v>
      </c>
      <c r="S1848" t="s">
        <v>195</v>
      </c>
      <c r="T1848" t="s">
        <v>4570</v>
      </c>
      <c r="U1848" t="s">
        <v>4570</v>
      </c>
      <c r="V1848" t="s">
        <v>5001</v>
      </c>
      <c r="W1848" t="s">
        <v>4951</v>
      </c>
      <c r="X1848" t="s">
        <v>7078</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5011</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7073</v>
      </c>
      <c r="BH1848" t="s">
        <v>5764</v>
      </c>
      <c r="BI1848" t="s">
        <v>195</v>
      </c>
      <c r="BJ1848" t="s">
        <v>195</v>
      </c>
      <c r="BK1848" t="s">
        <v>3832</v>
      </c>
      <c r="BL1848" t="s">
        <v>7079</v>
      </c>
      <c r="BM1848" t="s">
        <v>4949</v>
      </c>
      <c r="BN1848" t="s">
        <v>5740</v>
      </c>
      <c r="BO1848" t="s">
        <v>4950</v>
      </c>
      <c r="BP1848" s="440" t="str">
        <f t="shared" si="28"/>
        <v>WA.2378.EBA.994.002.DC.523121</v>
      </c>
    </row>
    <row r="1849" spans="1:68">
      <c r="A1849" t="s">
        <v>5010</v>
      </c>
      <c r="B1849" t="s">
        <v>4936</v>
      </c>
      <c r="C1849" t="s">
        <v>4937</v>
      </c>
      <c r="D1849" t="s">
        <v>3795</v>
      </c>
      <c r="E1849" t="s">
        <v>197</v>
      </c>
      <c r="F1849" t="s">
        <v>3812</v>
      </c>
      <c r="G1849" t="s">
        <v>820</v>
      </c>
      <c r="H1849" t="s">
        <v>4938</v>
      </c>
      <c r="I1849">
        <v>9</v>
      </c>
      <c r="J1849" t="s">
        <v>5716</v>
      </c>
      <c r="K1849">
        <v>1</v>
      </c>
      <c r="L1849" t="s">
        <v>546</v>
      </c>
      <c r="M1849" t="s">
        <v>2120</v>
      </c>
      <c r="N1849" t="s">
        <v>98</v>
      </c>
      <c r="O1849" t="s">
        <v>556</v>
      </c>
      <c r="P1849" t="s">
        <v>8</v>
      </c>
      <c r="Q1849" t="s">
        <v>4570</v>
      </c>
      <c r="R1849" t="s">
        <v>4940</v>
      </c>
      <c r="S1849" t="s">
        <v>195</v>
      </c>
      <c r="T1849" t="s">
        <v>4570</v>
      </c>
      <c r="U1849" t="s">
        <v>4570</v>
      </c>
      <c r="V1849" t="s">
        <v>5092</v>
      </c>
      <c r="W1849" t="s">
        <v>5001</v>
      </c>
      <c r="X1849" t="s">
        <v>7080</v>
      </c>
      <c r="Y1849" t="s">
        <v>7081</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5011</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7073</v>
      </c>
      <c r="BH1849" t="s">
        <v>5764</v>
      </c>
      <c r="BI1849" t="s">
        <v>195</v>
      </c>
      <c r="BJ1849" t="s">
        <v>195</v>
      </c>
      <c r="BK1849" t="s">
        <v>3832</v>
      </c>
      <c r="BL1849" t="s">
        <v>7082</v>
      </c>
      <c r="BM1849" t="s">
        <v>4949</v>
      </c>
      <c r="BN1849" t="s">
        <v>5740</v>
      </c>
      <c r="BO1849" t="s">
        <v>4950</v>
      </c>
      <c r="BP1849" s="440" t="str">
        <f t="shared" si="28"/>
        <v>WA.2378.EBA.994.002.DC.523121</v>
      </c>
    </row>
    <row r="1850" spans="1:68">
      <c r="A1850" t="s">
        <v>5010</v>
      </c>
      <c r="B1850" t="s">
        <v>4936</v>
      </c>
      <c r="C1850" t="s">
        <v>4937</v>
      </c>
      <c r="D1850" t="s">
        <v>3795</v>
      </c>
      <c r="E1850" t="s">
        <v>197</v>
      </c>
      <c r="F1850" t="s">
        <v>3812</v>
      </c>
      <c r="G1850" t="s">
        <v>820</v>
      </c>
      <c r="H1850" t="s">
        <v>4938</v>
      </c>
      <c r="I1850">
        <v>9</v>
      </c>
      <c r="J1850" t="s">
        <v>5716</v>
      </c>
      <c r="K1850">
        <v>1</v>
      </c>
      <c r="L1850" t="s">
        <v>546</v>
      </c>
      <c r="M1850" t="s">
        <v>2120</v>
      </c>
      <c r="N1850" t="s">
        <v>98</v>
      </c>
      <c r="O1850" t="s">
        <v>556</v>
      </c>
      <c r="P1850" t="s">
        <v>8</v>
      </c>
      <c r="Q1850" t="s">
        <v>4570</v>
      </c>
      <c r="R1850" t="s">
        <v>4940</v>
      </c>
      <c r="S1850" t="s">
        <v>195</v>
      </c>
      <c r="T1850" t="s">
        <v>4570</v>
      </c>
      <c r="U1850" t="s">
        <v>4570</v>
      </c>
      <c r="V1850" t="s">
        <v>5096</v>
      </c>
      <c r="W1850" t="s">
        <v>5092</v>
      </c>
      <c r="X1850" t="s">
        <v>7083</v>
      </c>
      <c r="Y1850" t="s">
        <v>7084</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5011</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7073</v>
      </c>
      <c r="BH1850" t="s">
        <v>5764</v>
      </c>
      <c r="BI1850" t="s">
        <v>195</v>
      </c>
      <c r="BJ1850" t="s">
        <v>195</v>
      </c>
      <c r="BK1850" t="s">
        <v>3832</v>
      </c>
      <c r="BL1850" t="s">
        <v>7085</v>
      </c>
      <c r="BM1850" t="s">
        <v>4949</v>
      </c>
      <c r="BN1850" t="s">
        <v>5740</v>
      </c>
      <c r="BO1850" t="s">
        <v>4950</v>
      </c>
      <c r="BP1850" s="440" t="str">
        <f t="shared" si="28"/>
        <v>WA.2378.EBA.994.002.DC.523121</v>
      </c>
    </row>
    <row r="1851" spans="1:68">
      <c r="A1851" t="s">
        <v>5010</v>
      </c>
      <c r="B1851" t="s">
        <v>4936</v>
      </c>
      <c r="C1851" t="s">
        <v>4937</v>
      </c>
      <c r="D1851" t="s">
        <v>3795</v>
      </c>
      <c r="E1851" t="s">
        <v>197</v>
      </c>
      <c r="F1851" t="s">
        <v>3812</v>
      </c>
      <c r="G1851" t="s">
        <v>820</v>
      </c>
      <c r="H1851" t="s">
        <v>4938</v>
      </c>
      <c r="I1851">
        <v>9</v>
      </c>
      <c r="J1851" t="s">
        <v>5716</v>
      </c>
      <c r="K1851">
        <v>1</v>
      </c>
      <c r="L1851" t="s">
        <v>546</v>
      </c>
      <c r="M1851" t="s">
        <v>2120</v>
      </c>
      <c r="N1851" t="s">
        <v>98</v>
      </c>
      <c r="O1851" t="s">
        <v>556</v>
      </c>
      <c r="P1851" t="s">
        <v>8</v>
      </c>
      <c r="Q1851" t="s">
        <v>4570</v>
      </c>
      <c r="R1851" t="s">
        <v>4940</v>
      </c>
      <c r="S1851" t="s">
        <v>195</v>
      </c>
      <c r="T1851" t="s">
        <v>4570</v>
      </c>
      <c r="U1851" t="s">
        <v>4570</v>
      </c>
      <c r="V1851" t="s">
        <v>5265</v>
      </c>
      <c r="W1851" t="s">
        <v>5096</v>
      </c>
      <c r="X1851" t="s">
        <v>7086</v>
      </c>
      <c r="Y1851" t="s">
        <v>7087</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5011</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7073</v>
      </c>
      <c r="BH1851" t="s">
        <v>5764</v>
      </c>
      <c r="BI1851" t="s">
        <v>195</v>
      </c>
      <c r="BJ1851" t="s">
        <v>195</v>
      </c>
      <c r="BK1851" t="s">
        <v>3832</v>
      </c>
      <c r="BL1851" t="s">
        <v>7088</v>
      </c>
      <c r="BM1851" t="s">
        <v>4949</v>
      </c>
      <c r="BN1851" t="s">
        <v>5740</v>
      </c>
      <c r="BO1851" t="s">
        <v>4950</v>
      </c>
      <c r="BP1851" s="440" t="str">
        <f t="shared" si="28"/>
        <v>WA.2378.EBA.994.002.DC.523121</v>
      </c>
    </row>
    <row r="1852" spans="1:68">
      <c r="A1852" t="s">
        <v>4935</v>
      </c>
      <c r="B1852" t="s">
        <v>4936</v>
      </c>
      <c r="C1852" t="s">
        <v>4937</v>
      </c>
      <c r="D1852" t="s">
        <v>3795</v>
      </c>
      <c r="E1852" t="s">
        <v>197</v>
      </c>
      <c r="F1852" t="s">
        <v>3812</v>
      </c>
      <c r="G1852" t="s">
        <v>820</v>
      </c>
      <c r="H1852" t="s">
        <v>4938</v>
      </c>
      <c r="I1852">
        <v>9</v>
      </c>
      <c r="J1852" t="s">
        <v>5050</v>
      </c>
      <c r="K1852">
        <v>1</v>
      </c>
      <c r="L1852" t="s">
        <v>805</v>
      </c>
      <c r="M1852" t="s">
        <v>8</v>
      </c>
      <c r="N1852" t="s">
        <v>828</v>
      </c>
      <c r="O1852" t="s">
        <v>503</v>
      </c>
      <c r="P1852" t="s">
        <v>8</v>
      </c>
      <c r="Q1852" t="s">
        <v>4570</v>
      </c>
      <c r="R1852" t="s">
        <v>4940</v>
      </c>
      <c r="S1852" t="s">
        <v>195</v>
      </c>
      <c r="T1852" t="s">
        <v>4570</v>
      </c>
      <c r="U1852" t="s">
        <v>4570</v>
      </c>
      <c r="V1852" t="s">
        <v>4496</v>
      </c>
      <c r="W1852" t="s">
        <v>4570</v>
      </c>
      <c r="X1852" t="s">
        <v>7089</v>
      </c>
      <c r="Y1852" t="s">
        <v>7090</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4943</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6045</v>
      </c>
      <c r="BF1852" t="s">
        <v>6046</v>
      </c>
      <c r="BG1852" t="s">
        <v>7091</v>
      </c>
      <c r="BH1852" t="s">
        <v>4947</v>
      </c>
      <c r="BI1852" t="s">
        <v>195</v>
      </c>
      <c r="BJ1852" t="s">
        <v>195</v>
      </c>
      <c r="BK1852" t="s">
        <v>3773</v>
      </c>
      <c r="BL1852" t="s">
        <v>7092</v>
      </c>
      <c r="BM1852" t="s">
        <v>4949</v>
      </c>
      <c r="BN1852" t="s">
        <v>7</v>
      </c>
      <c r="BO1852" t="s">
        <v>4950</v>
      </c>
      <c r="BP1852" s="440" t="str">
        <f t="shared" si="28"/>
        <v>WA.2378.EBA.956.101.A.521211</v>
      </c>
    </row>
    <row r="1853" spans="1:68">
      <c r="A1853" t="s">
        <v>4935</v>
      </c>
      <c r="B1853" t="s">
        <v>4936</v>
      </c>
      <c r="C1853" t="s">
        <v>4937</v>
      </c>
      <c r="D1853" t="s">
        <v>3795</v>
      </c>
      <c r="E1853" t="s">
        <v>197</v>
      </c>
      <c r="F1853" t="s">
        <v>3812</v>
      </c>
      <c r="G1853" t="s">
        <v>820</v>
      </c>
      <c r="H1853" t="s">
        <v>4938</v>
      </c>
      <c r="I1853">
        <v>9</v>
      </c>
      <c r="J1853" t="s">
        <v>5050</v>
      </c>
      <c r="K1853">
        <v>1</v>
      </c>
      <c r="L1853" t="s">
        <v>805</v>
      </c>
      <c r="M1853" t="s">
        <v>8</v>
      </c>
      <c r="N1853" t="s">
        <v>828</v>
      </c>
      <c r="O1853" t="s">
        <v>503</v>
      </c>
      <c r="P1853" t="s">
        <v>8</v>
      </c>
      <c r="Q1853" t="s">
        <v>4570</v>
      </c>
      <c r="R1853" t="s">
        <v>4940</v>
      </c>
      <c r="S1853" t="s">
        <v>195</v>
      </c>
      <c r="T1853" t="s">
        <v>4570</v>
      </c>
      <c r="U1853" t="s">
        <v>4570</v>
      </c>
      <c r="V1853" t="s">
        <v>4951</v>
      </c>
      <c r="W1853" t="s">
        <v>4496</v>
      </c>
      <c r="X1853" t="s">
        <v>7093</v>
      </c>
      <c r="Y1853" t="s">
        <v>7094</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4943</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6045</v>
      </c>
      <c r="BF1853" t="s">
        <v>6046</v>
      </c>
      <c r="BG1853" t="s">
        <v>7091</v>
      </c>
      <c r="BH1853" t="s">
        <v>4947</v>
      </c>
      <c r="BI1853" t="s">
        <v>195</v>
      </c>
      <c r="BJ1853" t="s">
        <v>195</v>
      </c>
      <c r="BK1853" t="s">
        <v>3773</v>
      </c>
      <c r="BL1853" t="s">
        <v>7095</v>
      </c>
      <c r="BM1853" t="s">
        <v>4949</v>
      </c>
      <c r="BN1853" t="s">
        <v>7</v>
      </c>
      <c r="BO1853" t="s">
        <v>4950</v>
      </c>
      <c r="BP1853" s="440" t="str">
        <f t="shared" si="28"/>
        <v>WA.2378.EBA.956.101.A.521211</v>
      </c>
    </row>
    <row r="1854" spans="1:68">
      <c r="A1854" t="s">
        <v>4935</v>
      </c>
      <c r="B1854" t="s">
        <v>4936</v>
      </c>
      <c r="C1854" t="s">
        <v>4937</v>
      </c>
      <c r="D1854" t="s">
        <v>3795</v>
      </c>
      <c r="E1854" t="s">
        <v>197</v>
      </c>
      <c r="F1854" t="s">
        <v>3812</v>
      </c>
      <c r="G1854" t="s">
        <v>820</v>
      </c>
      <c r="H1854" t="s">
        <v>4938</v>
      </c>
      <c r="I1854">
        <v>9</v>
      </c>
      <c r="J1854" t="s">
        <v>5050</v>
      </c>
      <c r="K1854">
        <v>1</v>
      </c>
      <c r="L1854" t="s">
        <v>805</v>
      </c>
      <c r="M1854" t="s">
        <v>508</v>
      </c>
      <c r="N1854" t="s">
        <v>184</v>
      </c>
      <c r="O1854" t="s">
        <v>503</v>
      </c>
      <c r="P1854" t="s">
        <v>8</v>
      </c>
      <c r="Q1854" t="s">
        <v>4570</v>
      </c>
      <c r="R1854" t="s">
        <v>4940</v>
      </c>
      <c r="S1854" t="s">
        <v>195</v>
      </c>
      <c r="T1854" t="s">
        <v>4570</v>
      </c>
      <c r="U1854" t="s">
        <v>4570</v>
      </c>
      <c r="V1854" t="s">
        <v>4496</v>
      </c>
      <c r="W1854" t="s">
        <v>4570</v>
      </c>
      <c r="X1854" t="s">
        <v>7096</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4943</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6045</v>
      </c>
      <c r="BF1854" t="s">
        <v>6046</v>
      </c>
      <c r="BG1854" t="s">
        <v>7097</v>
      </c>
      <c r="BH1854" t="s">
        <v>4947</v>
      </c>
      <c r="BI1854" t="s">
        <v>195</v>
      </c>
      <c r="BJ1854" t="s">
        <v>195</v>
      </c>
      <c r="BK1854" t="s">
        <v>3773</v>
      </c>
      <c r="BL1854" t="s">
        <v>5068</v>
      </c>
      <c r="BM1854" t="s">
        <v>4949</v>
      </c>
      <c r="BN1854" t="s">
        <v>7</v>
      </c>
      <c r="BO1854" t="s">
        <v>4950</v>
      </c>
      <c r="BP1854" s="440" t="str">
        <f t="shared" si="28"/>
        <v>WA.2378.EBA.956.101.B.521211</v>
      </c>
    </row>
    <row r="1855" spans="1:68">
      <c r="A1855" t="s">
        <v>4935</v>
      </c>
      <c r="B1855" t="s">
        <v>4936</v>
      </c>
      <c r="C1855" t="s">
        <v>4937</v>
      </c>
      <c r="D1855" t="s">
        <v>3795</v>
      </c>
      <c r="E1855" t="s">
        <v>197</v>
      </c>
      <c r="F1855" t="s">
        <v>3812</v>
      </c>
      <c r="G1855" t="s">
        <v>820</v>
      </c>
      <c r="H1855" t="s">
        <v>4938</v>
      </c>
      <c r="I1855">
        <v>9</v>
      </c>
      <c r="J1855" t="s">
        <v>5050</v>
      </c>
      <c r="K1855">
        <v>1</v>
      </c>
      <c r="L1855" t="s">
        <v>805</v>
      </c>
      <c r="M1855" t="s">
        <v>509</v>
      </c>
      <c r="N1855" t="s">
        <v>185</v>
      </c>
      <c r="O1855" t="s">
        <v>503</v>
      </c>
      <c r="P1855" t="s">
        <v>8</v>
      </c>
      <c r="Q1855" t="s">
        <v>4570</v>
      </c>
      <c r="R1855" t="s">
        <v>4940</v>
      </c>
      <c r="S1855" t="s">
        <v>195</v>
      </c>
      <c r="T1855" t="s">
        <v>4570</v>
      </c>
      <c r="U1855" t="s">
        <v>4570</v>
      </c>
      <c r="V1855" t="s">
        <v>4496</v>
      </c>
      <c r="W1855" t="s">
        <v>4570</v>
      </c>
      <c r="X1855" t="s">
        <v>7098</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4943</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6045</v>
      </c>
      <c r="BF1855" t="s">
        <v>6046</v>
      </c>
      <c r="BG1855" t="s">
        <v>7099</v>
      </c>
      <c r="BH1855" t="s">
        <v>4947</v>
      </c>
      <c r="BI1855" t="s">
        <v>195</v>
      </c>
      <c r="BJ1855" t="s">
        <v>195</v>
      </c>
      <c r="BK1855" t="s">
        <v>3773</v>
      </c>
      <c r="BL1855" t="s">
        <v>5068</v>
      </c>
      <c r="BM1855" t="s">
        <v>4949</v>
      </c>
      <c r="BN1855" t="s">
        <v>7</v>
      </c>
      <c r="BO1855" t="s">
        <v>4950</v>
      </c>
      <c r="BP1855" s="440" t="str">
        <f t="shared" si="28"/>
        <v>WA.2378.EBA.956.101.C.521211</v>
      </c>
    </row>
    <row r="1856" spans="1:68">
      <c r="A1856" t="s">
        <v>4935</v>
      </c>
      <c r="B1856" t="s">
        <v>4936</v>
      </c>
      <c r="C1856" t="s">
        <v>4937</v>
      </c>
      <c r="D1856" t="s">
        <v>3795</v>
      </c>
      <c r="E1856" t="s">
        <v>197</v>
      </c>
      <c r="F1856" t="s">
        <v>3812</v>
      </c>
      <c r="G1856" t="s">
        <v>820</v>
      </c>
      <c r="H1856" t="s">
        <v>4938</v>
      </c>
      <c r="I1856">
        <v>9</v>
      </c>
      <c r="J1856" t="s">
        <v>5050</v>
      </c>
      <c r="K1856">
        <v>1</v>
      </c>
      <c r="L1856" t="s">
        <v>805</v>
      </c>
      <c r="M1856" t="s">
        <v>511</v>
      </c>
      <c r="N1856" t="s">
        <v>893</v>
      </c>
      <c r="O1856" t="s">
        <v>503</v>
      </c>
      <c r="P1856" t="s">
        <v>8</v>
      </c>
      <c r="Q1856" t="s">
        <v>4570</v>
      </c>
      <c r="R1856" t="s">
        <v>4940</v>
      </c>
      <c r="S1856" t="s">
        <v>195</v>
      </c>
      <c r="T1856" t="s">
        <v>4570</v>
      </c>
      <c r="U1856" t="s">
        <v>4570</v>
      </c>
      <c r="V1856" t="s">
        <v>4496</v>
      </c>
      <c r="W1856" t="s">
        <v>4570</v>
      </c>
      <c r="X1856" t="s">
        <v>7100</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4943</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6045</v>
      </c>
      <c r="BF1856" t="s">
        <v>6046</v>
      </c>
      <c r="BG1856" t="s">
        <v>7101</v>
      </c>
      <c r="BH1856" t="s">
        <v>4947</v>
      </c>
      <c r="BI1856" t="s">
        <v>195</v>
      </c>
      <c r="BJ1856" t="s">
        <v>195</v>
      </c>
      <c r="BK1856" t="s">
        <v>3773</v>
      </c>
      <c r="BL1856" t="s">
        <v>5049</v>
      </c>
      <c r="BM1856" t="s">
        <v>4949</v>
      </c>
      <c r="BN1856" t="s">
        <v>7</v>
      </c>
      <c r="BO1856" t="s">
        <v>4950</v>
      </c>
      <c r="BP1856" s="440" t="str">
        <f t="shared" si="28"/>
        <v>WA.2378.EBA.956.101.D.521211</v>
      </c>
    </row>
    <row r="1857" spans="1:68">
      <c r="A1857" t="s">
        <v>4935</v>
      </c>
      <c r="B1857" t="s">
        <v>4936</v>
      </c>
      <c r="C1857" t="s">
        <v>4937</v>
      </c>
      <c r="D1857" t="s">
        <v>3795</v>
      </c>
      <c r="E1857" t="s">
        <v>197</v>
      </c>
      <c r="F1857" t="s">
        <v>3812</v>
      </c>
      <c r="G1857" t="s">
        <v>820</v>
      </c>
      <c r="H1857" t="s">
        <v>4938</v>
      </c>
      <c r="I1857">
        <v>9</v>
      </c>
      <c r="J1857" t="s">
        <v>5050</v>
      </c>
      <c r="K1857">
        <v>1</v>
      </c>
      <c r="L1857" t="s">
        <v>805</v>
      </c>
      <c r="M1857" t="s">
        <v>511</v>
      </c>
      <c r="N1857" t="s">
        <v>893</v>
      </c>
      <c r="O1857" t="s">
        <v>503</v>
      </c>
      <c r="P1857" t="s">
        <v>8</v>
      </c>
      <c r="Q1857" t="s">
        <v>4570</v>
      </c>
      <c r="R1857" t="s">
        <v>4940</v>
      </c>
      <c r="S1857" t="s">
        <v>195</v>
      </c>
      <c r="T1857" t="s">
        <v>4570</v>
      </c>
      <c r="U1857" t="s">
        <v>4570</v>
      </c>
      <c r="V1857" t="s">
        <v>4951</v>
      </c>
      <c r="W1857" t="s">
        <v>4496</v>
      </c>
      <c r="X1857" t="s">
        <v>7102</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4943</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6045</v>
      </c>
      <c r="BF1857" t="s">
        <v>6046</v>
      </c>
      <c r="BG1857" t="s">
        <v>7101</v>
      </c>
      <c r="BH1857" t="s">
        <v>4947</v>
      </c>
      <c r="BI1857" t="s">
        <v>195</v>
      </c>
      <c r="BJ1857" t="s">
        <v>195</v>
      </c>
      <c r="BK1857" t="s">
        <v>3773</v>
      </c>
      <c r="BL1857" t="s">
        <v>5450</v>
      </c>
      <c r="BM1857" t="s">
        <v>4949</v>
      </c>
      <c r="BN1857" t="s">
        <v>7</v>
      </c>
      <c r="BO1857" t="s">
        <v>4950</v>
      </c>
      <c r="BP1857" s="440" t="str">
        <f t="shared" si="28"/>
        <v>WA.2378.EBA.956.101.D.521211</v>
      </c>
    </row>
    <row r="1858" spans="1:68">
      <c r="A1858" t="s">
        <v>4935</v>
      </c>
      <c r="B1858" t="s">
        <v>4936</v>
      </c>
      <c r="C1858" t="s">
        <v>4937</v>
      </c>
      <c r="D1858" t="s">
        <v>3795</v>
      </c>
      <c r="E1858" t="s">
        <v>197</v>
      </c>
      <c r="F1858" t="s">
        <v>3812</v>
      </c>
      <c r="G1858" t="s">
        <v>820</v>
      </c>
      <c r="H1858" t="s">
        <v>4938</v>
      </c>
      <c r="I1858">
        <v>9</v>
      </c>
      <c r="J1858" t="s">
        <v>5050</v>
      </c>
      <c r="K1858">
        <v>1</v>
      </c>
      <c r="L1858" t="s">
        <v>805</v>
      </c>
      <c r="M1858" t="s">
        <v>511</v>
      </c>
      <c r="N1858" t="s">
        <v>893</v>
      </c>
      <c r="O1858" t="s">
        <v>503</v>
      </c>
      <c r="P1858" t="s">
        <v>8</v>
      </c>
      <c r="Q1858" t="s">
        <v>4570</v>
      </c>
      <c r="R1858" t="s">
        <v>4940</v>
      </c>
      <c r="S1858" t="s">
        <v>195</v>
      </c>
      <c r="T1858" t="s">
        <v>4570</v>
      </c>
      <c r="U1858" t="s">
        <v>4570</v>
      </c>
      <c r="V1858" t="s">
        <v>5001</v>
      </c>
      <c r="W1858" t="s">
        <v>4951</v>
      </c>
      <c r="X1858" t="s">
        <v>7103</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4943</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6045</v>
      </c>
      <c r="BF1858" t="s">
        <v>6046</v>
      </c>
      <c r="BG1858" t="s">
        <v>7101</v>
      </c>
      <c r="BH1858" t="s">
        <v>4947</v>
      </c>
      <c r="BI1858" t="s">
        <v>195</v>
      </c>
      <c r="BJ1858" t="s">
        <v>195</v>
      </c>
      <c r="BK1858" t="s">
        <v>3773</v>
      </c>
      <c r="BL1858" t="s">
        <v>5107</v>
      </c>
      <c r="BM1858" t="s">
        <v>4949</v>
      </c>
      <c r="BN1858" t="s">
        <v>7</v>
      </c>
      <c r="BO1858" t="s">
        <v>4950</v>
      </c>
      <c r="BP1858" s="440" t="str">
        <f t="shared" ref="BP1858:BP1921" si="29">_xlfn.TEXTJOIN(".",TRUE,D1858,E1858,F1858,J1858,L1858,M1858,O1858)</f>
        <v>WA.2378.EBA.956.101.D.521211</v>
      </c>
    </row>
    <row r="1859" spans="1:68">
      <c r="A1859" t="s">
        <v>4935</v>
      </c>
      <c r="B1859" t="s">
        <v>4936</v>
      </c>
      <c r="C1859" t="s">
        <v>4937</v>
      </c>
      <c r="D1859" t="s">
        <v>3795</v>
      </c>
      <c r="E1859" t="s">
        <v>197</v>
      </c>
      <c r="F1859" t="s">
        <v>3812</v>
      </c>
      <c r="G1859" t="s">
        <v>820</v>
      </c>
      <c r="H1859" t="s">
        <v>4938</v>
      </c>
      <c r="I1859">
        <v>9</v>
      </c>
      <c r="J1859" t="s">
        <v>5050</v>
      </c>
      <c r="K1859">
        <v>1</v>
      </c>
      <c r="L1859" t="s">
        <v>805</v>
      </c>
      <c r="M1859" t="s">
        <v>516</v>
      </c>
      <c r="N1859" t="s">
        <v>186</v>
      </c>
      <c r="O1859" t="s">
        <v>503</v>
      </c>
      <c r="P1859" t="s">
        <v>8</v>
      </c>
      <c r="Q1859" t="s">
        <v>4570</v>
      </c>
      <c r="R1859" t="s">
        <v>4940</v>
      </c>
      <c r="S1859" t="s">
        <v>195</v>
      </c>
      <c r="T1859" t="s">
        <v>4570</v>
      </c>
      <c r="U1859" t="s">
        <v>4570</v>
      </c>
      <c r="V1859" t="s">
        <v>4496</v>
      </c>
      <c r="W1859" t="s">
        <v>4570</v>
      </c>
      <c r="X1859" t="s">
        <v>7104</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4943</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6045</v>
      </c>
      <c r="BF1859" t="s">
        <v>6046</v>
      </c>
      <c r="BG1859" t="s">
        <v>7105</v>
      </c>
      <c r="BH1859" t="s">
        <v>4947</v>
      </c>
      <c r="BI1859" t="s">
        <v>195</v>
      </c>
      <c r="BJ1859" t="s">
        <v>195</v>
      </c>
      <c r="BK1859" t="s">
        <v>3773</v>
      </c>
      <c r="BL1859" t="s">
        <v>5068</v>
      </c>
      <c r="BM1859" t="s">
        <v>4949</v>
      </c>
      <c r="BN1859" t="s">
        <v>7</v>
      </c>
      <c r="BO1859" t="s">
        <v>4950</v>
      </c>
      <c r="BP1859" s="440" t="str">
        <f t="shared" si="29"/>
        <v>WA.2378.EBA.956.101.E.521211</v>
      </c>
    </row>
    <row r="1860" spans="1:68">
      <c r="A1860" t="s">
        <v>4935</v>
      </c>
      <c r="B1860" t="s">
        <v>4936</v>
      </c>
      <c r="C1860" t="s">
        <v>4937</v>
      </c>
      <c r="D1860" t="s">
        <v>3795</v>
      </c>
      <c r="E1860" t="s">
        <v>197</v>
      </c>
      <c r="F1860" t="s">
        <v>3812</v>
      </c>
      <c r="G1860" t="s">
        <v>820</v>
      </c>
      <c r="H1860" t="s">
        <v>4938</v>
      </c>
      <c r="I1860">
        <v>9</v>
      </c>
      <c r="J1860" t="s">
        <v>5050</v>
      </c>
      <c r="K1860">
        <v>1</v>
      </c>
      <c r="L1860" t="s">
        <v>805</v>
      </c>
      <c r="M1860" t="s">
        <v>567</v>
      </c>
      <c r="N1860" t="s">
        <v>187</v>
      </c>
      <c r="O1860" t="s">
        <v>503</v>
      </c>
      <c r="P1860" t="s">
        <v>8</v>
      </c>
      <c r="Q1860" t="s">
        <v>4570</v>
      </c>
      <c r="R1860" t="s">
        <v>4940</v>
      </c>
      <c r="S1860" t="s">
        <v>195</v>
      </c>
      <c r="T1860" t="s">
        <v>4570</v>
      </c>
      <c r="U1860" t="s">
        <v>4570</v>
      </c>
      <c r="V1860" t="s">
        <v>4496</v>
      </c>
      <c r="W1860" t="s">
        <v>4570</v>
      </c>
      <c r="X1860" t="s">
        <v>7106</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4943</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6045</v>
      </c>
      <c r="BF1860" t="s">
        <v>6046</v>
      </c>
      <c r="BG1860" t="s">
        <v>7107</v>
      </c>
      <c r="BH1860" t="s">
        <v>4947</v>
      </c>
      <c r="BI1860" t="s">
        <v>195</v>
      </c>
      <c r="BJ1860" t="s">
        <v>195</v>
      </c>
      <c r="BK1860" t="s">
        <v>3773</v>
      </c>
      <c r="BL1860" t="s">
        <v>5068</v>
      </c>
      <c r="BM1860" t="s">
        <v>4949</v>
      </c>
      <c r="BN1860" t="s">
        <v>7</v>
      </c>
      <c r="BO1860" t="s">
        <v>4950</v>
      </c>
      <c r="BP1860" s="440" t="str">
        <f t="shared" si="29"/>
        <v>WA.2378.EBA.956.101.G.521211</v>
      </c>
    </row>
    <row r="1861" spans="1:68">
      <c r="A1861" t="s">
        <v>4935</v>
      </c>
      <c r="B1861" t="s">
        <v>4936</v>
      </c>
      <c r="C1861" t="s">
        <v>4937</v>
      </c>
      <c r="D1861" t="s">
        <v>3795</v>
      </c>
      <c r="E1861" t="s">
        <v>197</v>
      </c>
      <c r="F1861" t="s">
        <v>3812</v>
      </c>
      <c r="G1861" t="s">
        <v>820</v>
      </c>
      <c r="H1861" t="s">
        <v>4938</v>
      </c>
      <c r="I1861">
        <v>9</v>
      </c>
      <c r="J1861" t="s">
        <v>5716</v>
      </c>
      <c r="K1861">
        <v>1</v>
      </c>
      <c r="L1861" t="s">
        <v>546</v>
      </c>
      <c r="M1861" t="s">
        <v>558</v>
      </c>
      <c r="N1861" t="s">
        <v>103</v>
      </c>
      <c r="O1861" t="s">
        <v>503</v>
      </c>
      <c r="P1861" t="s">
        <v>8</v>
      </c>
      <c r="Q1861" t="s">
        <v>4570</v>
      </c>
      <c r="R1861" t="s">
        <v>4940</v>
      </c>
      <c r="S1861" t="s">
        <v>195</v>
      </c>
      <c r="T1861" t="s">
        <v>4570</v>
      </c>
      <c r="U1861" t="s">
        <v>4570</v>
      </c>
      <c r="V1861" t="s">
        <v>4496</v>
      </c>
      <c r="W1861" t="s">
        <v>4570</v>
      </c>
      <c r="X1861" t="s">
        <v>7108</v>
      </c>
      <c r="Y1861" t="s">
        <v>7109</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4943</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5719</v>
      </c>
      <c r="BH1861" t="s">
        <v>4947</v>
      </c>
      <c r="BI1861" t="s">
        <v>195</v>
      </c>
      <c r="BJ1861" t="s">
        <v>195</v>
      </c>
      <c r="BK1861" t="s">
        <v>3773</v>
      </c>
      <c r="BL1861" t="s">
        <v>7110</v>
      </c>
      <c r="BM1861" t="s">
        <v>4949</v>
      </c>
      <c r="BN1861" t="s">
        <v>7</v>
      </c>
      <c r="BO1861" t="s">
        <v>4950</v>
      </c>
      <c r="BP1861" s="440" t="str">
        <f t="shared" si="29"/>
        <v>WA.2378.EBA.994.002.AD.521211</v>
      </c>
    </row>
    <row r="1862" spans="1:68">
      <c r="A1862" t="s">
        <v>4935</v>
      </c>
      <c r="B1862" t="s">
        <v>4936</v>
      </c>
      <c r="C1862" t="s">
        <v>4937</v>
      </c>
      <c r="D1862" t="s">
        <v>3795</v>
      </c>
      <c r="E1862" t="s">
        <v>197</v>
      </c>
      <c r="F1862" t="s">
        <v>3812</v>
      </c>
      <c r="G1862" t="s">
        <v>820</v>
      </c>
      <c r="H1862" t="s">
        <v>4938</v>
      </c>
      <c r="I1862">
        <v>9</v>
      </c>
      <c r="J1862" t="s">
        <v>5716</v>
      </c>
      <c r="K1862">
        <v>1</v>
      </c>
      <c r="L1862" t="s">
        <v>546</v>
      </c>
      <c r="M1862" t="s">
        <v>558</v>
      </c>
      <c r="N1862" t="s">
        <v>103</v>
      </c>
      <c r="O1862" t="s">
        <v>503</v>
      </c>
      <c r="P1862" t="s">
        <v>8</v>
      </c>
      <c r="Q1862" t="s">
        <v>4570</v>
      </c>
      <c r="R1862" t="s">
        <v>4940</v>
      </c>
      <c r="S1862" t="s">
        <v>195</v>
      </c>
      <c r="T1862" t="s">
        <v>4570</v>
      </c>
      <c r="U1862" t="s">
        <v>4570</v>
      </c>
      <c r="V1862" t="s">
        <v>4951</v>
      </c>
      <c r="W1862" t="s">
        <v>4496</v>
      </c>
      <c r="X1862" t="s">
        <v>7111</v>
      </c>
      <c r="Y1862" t="s">
        <v>7112</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4943</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5719</v>
      </c>
      <c r="BH1862" t="s">
        <v>4947</v>
      </c>
      <c r="BI1862" t="s">
        <v>195</v>
      </c>
      <c r="BJ1862" t="s">
        <v>195</v>
      </c>
      <c r="BK1862" t="s">
        <v>3773</v>
      </c>
      <c r="BL1862" t="s">
        <v>7113</v>
      </c>
      <c r="BM1862" t="s">
        <v>4949</v>
      </c>
      <c r="BN1862" t="s">
        <v>7</v>
      </c>
      <c r="BO1862" t="s">
        <v>4950</v>
      </c>
      <c r="BP1862" s="440" t="str">
        <f t="shared" si="29"/>
        <v>WA.2378.EBA.994.002.AD.521211</v>
      </c>
    </row>
    <row r="1863" spans="1:68">
      <c r="A1863" t="s">
        <v>5010</v>
      </c>
      <c r="B1863" t="s">
        <v>4936</v>
      </c>
      <c r="C1863" t="s">
        <v>4937</v>
      </c>
      <c r="D1863" t="s">
        <v>3795</v>
      </c>
      <c r="E1863" t="s">
        <v>197</v>
      </c>
      <c r="F1863" t="s">
        <v>3812</v>
      </c>
      <c r="G1863" t="s">
        <v>820</v>
      </c>
      <c r="H1863" t="s">
        <v>4938</v>
      </c>
      <c r="I1863">
        <v>9</v>
      </c>
      <c r="J1863" t="s">
        <v>5050</v>
      </c>
      <c r="K1863">
        <v>1</v>
      </c>
      <c r="L1863" t="s">
        <v>805</v>
      </c>
      <c r="M1863" t="s">
        <v>8</v>
      </c>
      <c r="N1863" t="s">
        <v>828</v>
      </c>
      <c r="O1863" t="s">
        <v>503</v>
      </c>
      <c r="P1863" t="s">
        <v>8</v>
      </c>
      <c r="Q1863" t="s">
        <v>4570</v>
      </c>
      <c r="R1863" t="s">
        <v>4940</v>
      </c>
      <c r="S1863" t="s">
        <v>195</v>
      </c>
      <c r="T1863" t="s">
        <v>4570</v>
      </c>
      <c r="U1863" t="s">
        <v>4570</v>
      </c>
      <c r="V1863" t="s">
        <v>4496</v>
      </c>
      <c r="W1863" t="s">
        <v>4570</v>
      </c>
      <c r="X1863" t="s">
        <v>7089</v>
      </c>
      <c r="Y1863" t="s">
        <v>7090</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5011</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6045</v>
      </c>
      <c r="BF1863" t="s">
        <v>6046</v>
      </c>
      <c r="BG1863" t="s">
        <v>7091</v>
      </c>
      <c r="BH1863" t="s">
        <v>4947</v>
      </c>
      <c r="BI1863" t="s">
        <v>195</v>
      </c>
      <c r="BJ1863" t="s">
        <v>195</v>
      </c>
      <c r="BK1863" t="s">
        <v>3773</v>
      </c>
      <c r="BL1863" t="s">
        <v>7092</v>
      </c>
      <c r="BM1863" t="s">
        <v>4949</v>
      </c>
      <c r="BN1863" t="s">
        <v>7</v>
      </c>
      <c r="BO1863" t="s">
        <v>4950</v>
      </c>
      <c r="BP1863" s="440" t="str">
        <f t="shared" si="29"/>
        <v>WA.2378.EBA.956.101.A.521211</v>
      </c>
    </row>
    <row r="1864" spans="1:68">
      <c r="A1864" t="s">
        <v>5010</v>
      </c>
      <c r="B1864" t="s">
        <v>4936</v>
      </c>
      <c r="C1864" t="s">
        <v>4937</v>
      </c>
      <c r="D1864" t="s">
        <v>3795</v>
      </c>
      <c r="E1864" t="s">
        <v>197</v>
      </c>
      <c r="F1864" t="s">
        <v>3812</v>
      </c>
      <c r="G1864" t="s">
        <v>820</v>
      </c>
      <c r="H1864" t="s">
        <v>4938</v>
      </c>
      <c r="I1864">
        <v>9</v>
      </c>
      <c r="J1864" t="s">
        <v>5050</v>
      </c>
      <c r="K1864">
        <v>1</v>
      </c>
      <c r="L1864" t="s">
        <v>805</v>
      </c>
      <c r="M1864" t="s">
        <v>8</v>
      </c>
      <c r="N1864" t="s">
        <v>828</v>
      </c>
      <c r="O1864" t="s">
        <v>503</v>
      </c>
      <c r="P1864" t="s">
        <v>8</v>
      </c>
      <c r="Q1864" t="s">
        <v>4570</v>
      </c>
      <c r="R1864" t="s">
        <v>4940</v>
      </c>
      <c r="S1864" t="s">
        <v>195</v>
      </c>
      <c r="T1864" t="s">
        <v>4570</v>
      </c>
      <c r="U1864" t="s">
        <v>4570</v>
      </c>
      <c r="V1864" t="s">
        <v>4951</v>
      </c>
      <c r="W1864" t="s">
        <v>4496</v>
      </c>
      <c r="X1864" t="s">
        <v>7093</v>
      </c>
      <c r="Y1864" t="s">
        <v>7094</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5011</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6045</v>
      </c>
      <c r="BF1864" t="s">
        <v>6046</v>
      </c>
      <c r="BG1864" t="s">
        <v>7091</v>
      </c>
      <c r="BH1864" t="s">
        <v>4947</v>
      </c>
      <c r="BI1864" t="s">
        <v>195</v>
      </c>
      <c r="BJ1864" t="s">
        <v>195</v>
      </c>
      <c r="BK1864" t="s">
        <v>3773</v>
      </c>
      <c r="BL1864" t="s">
        <v>7095</v>
      </c>
      <c r="BM1864" t="s">
        <v>4949</v>
      </c>
      <c r="BN1864" t="s">
        <v>7</v>
      </c>
      <c r="BO1864" t="s">
        <v>4950</v>
      </c>
      <c r="BP1864" s="440" t="str">
        <f t="shared" si="29"/>
        <v>WA.2378.EBA.956.101.A.521211</v>
      </c>
    </row>
    <row r="1865" spans="1:68">
      <c r="A1865" t="s">
        <v>5010</v>
      </c>
      <c r="B1865" t="s">
        <v>4936</v>
      </c>
      <c r="C1865" t="s">
        <v>4937</v>
      </c>
      <c r="D1865" t="s">
        <v>3795</v>
      </c>
      <c r="E1865" t="s">
        <v>197</v>
      </c>
      <c r="F1865" t="s">
        <v>3812</v>
      </c>
      <c r="G1865" t="s">
        <v>820</v>
      </c>
      <c r="H1865" t="s">
        <v>4938</v>
      </c>
      <c r="I1865">
        <v>9</v>
      </c>
      <c r="J1865" t="s">
        <v>5050</v>
      </c>
      <c r="K1865">
        <v>1</v>
      </c>
      <c r="L1865" t="s">
        <v>805</v>
      </c>
      <c r="M1865" t="s">
        <v>508</v>
      </c>
      <c r="N1865" t="s">
        <v>184</v>
      </c>
      <c r="O1865" t="s">
        <v>503</v>
      </c>
      <c r="P1865" t="s">
        <v>8</v>
      </c>
      <c r="Q1865" t="s">
        <v>4570</v>
      </c>
      <c r="R1865" t="s">
        <v>4940</v>
      </c>
      <c r="S1865" t="s">
        <v>195</v>
      </c>
      <c r="T1865" t="s">
        <v>4570</v>
      </c>
      <c r="U1865" t="s">
        <v>4570</v>
      </c>
      <c r="V1865" t="s">
        <v>4496</v>
      </c>
      <c r="W1865" t="s">
        <v>4570</v>
      </c>
      <c r="X1865" t="s">
        <v>7096</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5011</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6045</v>
      </c>
      <c r="BF1865" t="s">
        <v>6046</v>
      </c>
      <c r="BG1865" t="s">
        <v>7097</v>
      </c>
      <c r="BH1865" t="s">
        <v>4947</v>
      </c>
      <c r="BI1865" t="s">
        <v>195</v>
      </c>
      <c r="BJ1865" t="s">
        <v>195</v>
      </c>
      <c r="BK1865" t="s">
        <v>3773</v>
      </c>
      <c r="BL1865" t="s">
        <v>5068</v>
      </c>
      <c r="BM1865" t="s">
        <v>4949</v>
      </c>
      <c r="BN1865" t="s">
        <v>7</v>
      </c>
      <c r="BO1865" t="s">
        <v>4950</v>
      </c>
      <c r="BP1865" s="440" t="str">
        <f t="shared" si="29"/>
        <v>WA.2378.EBA.956.101.B.521211</v>
      </c>
    </row>
    <row r="1866" spans="1:68">
      <c r="A1866" t="s">
        <v>5010</v>
      </c>
      <c r="B1866" t="s">
        <v>4936</v>
      </c>
      <c r="C1866" t="s">
        <v>4937</v>
      </c>
      <c r="D1866" t="s">
        <v>3795</v>
      </c>
      <c r="E1866" t="s">
        <v>197</v>
      </c>
      <c r="F1866" t="s">
        <v>3812</v>
      </c>
      <c r="G1866" t="s">
        <v>820</v>
      </c>
      <c r="H1866" t="s">
        <v>4938</v>
      </c>
      <c r="I1866">
        <v>9</v>
      </c>
      <c r="J1866" t="s">
        <v>5050</v>
      </c>
      <c r="K1866">
        <v>1</v>
      </c>
      <c r="L1866" t="s">
        <v>805</v>
      </c>
      <c r="M1866" t="s">
        <v>509</v>
      </c>
      <c r="N1866" t="s">
        <v>185</v>
      </c>
      <c r="O1866" t="s">
        <v>503</v>
      </c>
      <c r="P1866" t="s">
        <v>8</v>
      </c>
      <c r="Q1866" t="s">
        <v>4570</v>
      </c>
      <c r="R1866" t="s">
        <v>4940</v>
      </c>
      <c r="S1866" t="s">
        <v>195</v>
      </c>
      <c r="T1866" t="s">
        <v>4570</v>
      </c>
      <c r="U1866" t="s">
        <v>4570</v>
      </c>
      <c r="V1866" t="s">
        <v>4496</v>
      </c>
      <c r="W1866" t="s">
        <v>4570</v>
      </c>
      <c r="X1866" t="s">
        <v>7098</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5011</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6045</v>
      </c>
      <c r="BF1866" t="s">
        <v>6046</v>
      </c>
      <c r="BG1866" t="s">
        <v>7099</v>
      </c>
      <c r="BH1866" t="s">
        <v>4947</v>
      </c>
      <c r="BI1866" t="s">
        <v>195</v>
      </c>
      <c r="BJ1866" t="s">
        <v>195</v>
      </c>
      <c r="BK1866" t="s">
        <v>3773</v>
      </c>
      <c r="BL1866" t="s">
        <v>5068</v>
      </c>
      <c r="BM1866" t="s">
        <v>4949</v>
      </c>
      <c r="BN1866" t="s">
        <v>7</v>
      </c>
      <c r="BO1866" t="s">
        <v>4950</v>
      </c>
      <c r="BP1866" s="440" t="str">
        <f t="shared" si="29"/>
        <v>WA.2378.EBA.956.101.C.521211</v>
      </c>
    </row>
    <row r="1867" spans="1:68">
      <c r="A1867" t="s">
        <v>5010</v>
      </c>
      <c r="B1867" t="s">
        <v>4936</v>
      </c>
      <c r="C1867" t="s">
        <v>4937</v>
      </c>
      <c r="D1867" t="s">
        <v>3795</v>
      </c>
      <c r="E1867" t="s">
        <v>197</v>
      </c>
      <c r="F1867" t="s">
        <v>3812</v>
      </c>
      <c r="G1867" t="s">
        <v>820</v>
      </c>
      <c r="H1867" t="s">
        <v>4938</v>
      </c>
      <c r="I1867">
        <v>9</v>
      </c>
      <c r="J1867" t="s">
        <v>5050</v>
      </c>
      <c r="K1867">
        <v>1</v>
      </c>
      <c r="L1867" t="s">
        <v>805</v>
      </c>
      <c r="M1867" t="s">
        <v>511</v>
      </c>
      <c r="N1867" t="s">
        <v>893</v>
      </c>
      <c r="O1867" t="s">
        <v>503</v>
      </c>
      <c r="P1867" t="s">
        <v>8</v>
      </c>
      <c r="Q1867" t="s">
        <v>4570</v>
      </c>
      <c r="R1867" t="s">
        <v>4940</v>
      </c>
      <c r="S1867" t="s">
        <v>195</v>
      </c>
      <c r="T1867" t="s">
        <v>4570</v>
      </c>
      <c r="U1867" t="s">
        <v>4570</v>
      </c>
      <c r="V1867" t="s">
        <v>4496</v>
      </c>
      <c r="W1867" t="s">
        <v>4570</v>
      </c>
      <c r="X1867" t="s">
        <v>7100</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5011</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6045</v>
      </c>
      <c r="BF1867" t="s">
        <v>6046</v>
      </c>
      <c r="BG1867" t="s">
        <v>7101</v>
      </c>
      <c r="BH1867" t="s">
        <v>4947</v>
      </c>
      <c r="BI1867" t="s">
        <v>195</v>
      </c>
      <c r="BJ1867" t="s">
        <v>195</v>
      </c>
      <c r="BK1867" t="s">
        <v>3773</v>
      </c>
      <c r="BL1867" t="s">
        <v>5049</v>
      </c>
      <c r="BM1867" t="s">
        <v>4949</v>
      </c>
      <c r="BN1867" t="s">
        <v>7</v>
      </c>
      <c r="BO1867" t="s">
        <v>4950</v>
      </c>
      <c r="BP1867" s="440" t="str">
        <f t="shared" si="29"/>
        <v>WA.2378.EBA.956.101.D.521211</v>
      </c>
    </row>
    <row r="1868" spans="1:68">
      <c r="A1868" t="s">
        <v>5010</v>
      </c>
      <c r="B1868" t="s">
        <v>4936</v>
      </c>
      <c r="C1868" t="s">
        <v>4937</v>
      </c>
      <c r="D1868" t="s">
        <v>3795</v>
      </c>
      <c r="E1868" t="s">
        <v>197</v>
      </c>
      <c r="F1868" t="s">
        <v>3812</v>
      </c>
      <c r="G1868" t="s">
        <v>820</v>
      </c>
      <c r="H1868" t="s">
        <v>4938</v>
      </c>
      <c r="I1868">
        <v>9</v>
      </c>
      <c r="J1868" t="s">
        <v>5050</v>
      </c>
      <c r="K1868">
        <v>1</v>
      </c>
      <c r="L1868" t="s">
        <v>805</v>
      </c>
      <c r="M1868" t="s">
        <v>511</v>
      </c>
      <c r="N1868" t="s">
        <v>893</v>
      </c>
      <c r="O1868" t="s">
        <v>503</v>
      </c>
      <c r="P1868" t="s">
        <v>8</v>
      </c>
      <c r="Q1868" t="s">
        <v>4570</v>
      </c>
      <c r="R1868" t="s">
        <v>4940</v>
      </c>
      <c r="S1868" t="s">
        <v>195</v>
      </c>
      <c r="T1868" t="s">
        <v>4570</v>
      </c>
      <c r="U1868" t="s">
        <v>4570</v>
      </c>
      <c r="V1868" t="s">
        <v>4951</v>
      </c>
      <c r="W1868" t="s">
        <v>4496</v>
      </c>
      <c r="X1868" t="s">
        <v>7102</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5011</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6045</v>
      </c>
      <c r="BF1868" t="s">
        <v>6046</v>
      </c>
      <c r="BG1868" t="s">
        <v>7101</v>
      </c>
      <c r="BH1868" t="s">
        <v>4947</v>
      </c>
      <c r="BI1868" t="s">
        <v>195</v>
      </c>
      <c r="BJ1868" t="s">
        <v>195</v>
      </c>
      <c r="BK1868" t="s">
        <v>3773</v>
      </c>
      <c r="BL1868" t="s">
        <v>5450</v>
      </c>
      <c r="BM1868" t="s">
        <v>4949</v>
      </c>
      <c r="BN1868" t="s">
        <v>7</v>
      </c>
      <c r="BO1868" t="s">
        <v>4950</v>
      </c>
      <c r="BP1868" s="440" t="str">
        <f t="shared" si="29"/>
        <v>WA.2378.EBA.956.101.D.521211</v>
      </c>
    </row>
    <row r="1869" spans="1:68">
      <c r="A1869" t="s">
        <v>5010</v>
      </c>
      <c r="B1869" t="s">
        <v>4936</v>
      </c>
      <c r="C1869" t="s">
        <v>4937</v>
      </c>
      <c r="D1869" t="s">
        <v>3795</v>
      </c>
      <c r="E1869" t="s">
        <v>197</v>
      </c>
      <c r="F1869" t="s">
        <v>3812</v>
      </c>
      <c r="G1869" t="s">
        <v>820</v>
      </c>
      <c r="H1869" t="s">
        <v>4938</v>
      </c>
      <c r="I1869">
        <v>9</v>
      </c>
      <c r="J1869" t="s">
        <v>5050</v>
      </c>
      <c r="K1869">
        <v>1</v>
      </c>
      <c r="L1869" t="s">
        <v>805</v>
      </c>
      <c r="M1869" t="s">
        <v>511</v>
      </c>
      <c r="N1869" t="s">
        <v>893</v>
      </c>
      <c r="O1869" t="s">
        <v>503</v>
      </c>
      <c r="P1869" t="s">
        <v>8</v>
      </c>
      <c r="Q1869" t="s">
        <v>4570</v>
      </c>
      <c r="R1869" t="s">
        <v>4940</v>
      </c>
      <c r="S1869" t="s">
        <v>195</v>
      </c>
      <c r="T1869" t="s">
        <v>4570</v>
      </c>
      <c r="U1869" t="s">
        <v>4570</v>
      </c>
      <c r="V1869" t="s">
        <v>5001</v>
      </c>
      <c r="W1869" t="s">
        <v>4951</v>
      </c>
      <c r="X1869" t="s">
        <v>7103</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5011</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6045</v>
      </c>
      <c r="BF1869" t="s">
        <v>6046</v>
      </c>
      <c r="BG1869" t="s">
        <v>7101</v>
      </c>
      <c r="BH1869" t="s">
        <v>4947</v>
      </c>
      <c r="BI1869" t="s">
        <v>195</v>
      </c>
      <c r="BJ1869" t="s">
        <v>195</v>
      </c>
      <c r="BK1869" t="s">
        <v>3773</v>
      </c>
      <c r="BL1869" t="s">
        <v>5107</v>
      </c>
      <c r="BM1869" t="s">
        <v>4949</v>
      </c>
      <c r="BN1869" t="s">
        <v>7</v>
      </c>
      <c r="BO1869" t="s">
        <v>4950</v>
      </c>
      <c r="BP1869" s="440" t="str">
        <f t="shared" si="29"/>
        <v>WA.2378.EBA.956.101.D.521211</v>
      </c>
    </row>
    <row r="1870" spans="1:68">
      <c r="A1870" t="s">
        <v>5010</v>
      </c>
      <c r="B1870" t="s">
        <v>4936</v>
      </c>
      <c r="C1870" t="s">
        <v>4937</v>
      </c>
      <c r="D1870" t="s">
        <v>3795</v>
      </c>
      <c r="E1870" t="s">
        <v>197</v>
      </c>
      <c r="F1870" t="s">
        <v>3812</v>
      </c>
      <c r="G1870" t="s">
        <v>820</v>
      </c>
      <c r="H1870" t="s">
        <v>4938</v>
      </c>
      <c r="I1870">
        <v>9</v>
      </c>
      <c r="J1870" t="s">
        <v>5050</v>
      </c>
      <c r="K1870">
        <v>1</v>
      </c>
      <c r="L1870" t="s">
        <v>805</v>
      </c>
      <c r="M1870" t="s">
        <v>516</v>
      </c>
      <c r="N1870" t="s">
        <v>186</v>
      </c>
      <c r="O1870" t="s">
        <v>503</v>
      </c>
      <c r="P1870" t="s">
        <v>8</v>
      </c>
      <c r="Q1870" t="s">
        <v>4570</v>
      </c>
      <c r="R1870" t="s">
        <v>4940</v>
      </c>
      <c r="S1870" t="s">
        <v>195</v>
      </c>
      <c r="T1870" t="s">
        <v>4570</v>
      </c>
      <c r="U1870" t="s">
        <v>4570</v>
      </c>
      <c r="V1870" t="s">
        <v>4496</v>
      </c>
      <c r="W1870" t="s">
        <v>4570</v>
      </c>
      <c r="X1870" t="s">
        <v>7104</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5011</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6045</v>
      </c>
      <c r="BF1870" t="s">
        <v>6046</v>
      </c>
      <c r="BG1870" t="s">
        <v>7105</v>
      </c>
      <c r="BH1870" t="s">
        <v>4947</v>
      </c>
      <c r="BI1870" t="s">
        <v>195</v>
      </c>
      <c r="BJ1870" t="s">
        <v>195</v>
      </c>
      <c r="BK1870" t="s">
        <v>3773</v>
      </c>
      <c r="BL1870" t="s">
        <v>5068</v>
      </c>
      <c r="BM1870" t="s">
        <v>4949</v>
      </c>
      <c r="BN1870" t="s">
        <v>7</v>
      </c>
      <c r="BO1870" t="s">
        <v>4950</v>
      </c>
      <c r="BP1870" s="440" t="str">
        <f t="shared" si="29"/>
        <v>WA.2378.EBA.956.101.E.521211</v>
      </c>
    </row>
    <row r="1871" spans="1:68">
      <c r="A1871" t="s">
        <v>5010</v>
      </c>
      <c r="B1871" t="s">
        <v>4936</v>
      </c>
      <c r="C1871" t="s">
        <v>4937</v>
      </c>
      <c r="D1871" t="s">
        <v>3795</v>
      </c>
      <c r="E1871" t="s">
        <v>197</v>
      </c>
      <c r="F1871" t="s">
        <v>3812</v>
      </c>
      <c r="G1871" t="s">
        <v>820</v>
      </c>
      <c r="H1871" t="s">
        <v>4938</v>
      </c>
      <c r="I1871">
        <v>9</v>
      </c>
      <c r="J1871" t="s">
        <v>5050</v>
      </c>
      <c r="K1871">
        <v>1</v>
      </c>
      <c r="L1871" t="s">
        <v>805</v>
      </c>
      <c r="M1871" t="s">
        <v>567</v>
      </c>
      <c r="N1871" t="s">
        <v>187</v>
      </c>
      <c r="O1871" t="s">
        <v>503</v>
      </c>
      <c r="P1871" t="s">
        <v>8</v>
      </c>
      <c r="Q1871" t="s">
        <v>4570</v>
      </c>
      <c r="R1871" t="s">
        <v>4940</v>
      </c>
      <c r="S1871" t="s">
        <v>195</v>
      </c>
      <c r="T1871" t="s">
        <v>4570</v>
      </c>
      <c r="U1871" t="s">
        <v>4570</v>
      </c>
      <c r="V1871" t="s">
        <v>4496</v>
      </c>
      <c r="W1871" t="s">
        <v>4570</v>
      </c>
      <c r="X1871" t="s">
        <v>7106</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5011</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6045</v>
      </c>
      <c r="BF1871" t="s">
        <v>6046</v>
      </c>
      <c r="BG1871" t="s">
        <v>7107</v>
      </c>
      <c r="BH1871" t="s">
        <v>4947</v>
      </c>
      <c r="BI1871" t="s">
        <v>195</v>
      </c>
      <c r="BJ1871" t="s">
        <v>195</v>
      </c>
      <c r="BK1871" t="s">
        <v>3773</v>
      </c>
      <c r="BL1871" t="s">
        <v>5068</v>
      </c>
      <c r="BM1871" t="s">
        <v>4949</v>
      </c>
      <c r="BN1871" t="s">
        <v>7</v>
      </c>
      <c r="BO1871" t="s">
        <v>4950</v>
      </c>
      <c r="BP1871" s="440" t="str">
        <f t="shared" si="29"/>
        <v>WA.2378.EBA.956.101.G.521211</v>
      </c>
    </row>
    <row r="1872" spans="1:68">
      <c r="A1872" t="s">
        <v>5010</v>
      </c>
      <c r="B1872" t="s">
        <v>4936</v>
      </c>
      <c r="C1872" t="s">
        <v>4937</v>
      </c>
      <c r="D1872" t="s">
        <v>3795</v>
      </c>
      <c r="E1872" t="s">
        <v>197</v>
      </c>
      <c r="F1872" t="s">
        <v>3812</v>
      </c>
      <c r="G1872" t="s">
        <v>820</v>
      </c>
      <c r="H1872" t="s">
        <v>4938</v>
      </c>
      <c r="I1872">
        <v>9</v>
      </c>
      <c r="J1872" t="s">
        <v>5716</v>
      </c>
      <c r="K1872">
        <v>1</v>
      </c>
      <c r="L1872" t="s">
        <v>546</v>
      </c>
      <c r="M1872" t="s">
        <v>558</v>
      </c>
      <c r="N1872" t="s">
        <v>103</v>
      </c>
      <c r="O1872" t="s">
        <v>503</v>
      </c>
      <c r="P1872" t="s">
        <v>8</v>
      </c>
      <c r="Q1872" t="s">
        <v>4570</v>
      </c>
      <c r="R1872" t="s">
        <v>4940</v>
      </c>
      <c r="S1872" t="s">
        <v>195</v>
      </c>
      <c r="T1872" t="s">
        <v>4570</v>
      </c>
      <c r="U1872" t="s">
        <v>4570</v>
      </c>
      <c r="V1872" t="s">
        <v>4496</v>
      </c>
      <c r="W1872" t="s">
        <v>4570</v>
      </c>
      <c r="X1872" t="s">
        <v>7108</v>
      </c>
      <c r="Y1872" t="s">
        <v>7109</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5011</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5719</v>
      </c>
      <c r="BH1872" t="s">
        <v>4947</v>
      </c>
      <c r="BI1872" t="s">
        <v>195</v>
      </c>
      <c r="BJ1872" t="s">
        <v>195</v>
      </c>
      <c r="BK1872" t="s">
        <v>3773</v>
      </c>
      <c r="BL1872" t="s">
        <v>7110</v>
      </c>
      <c r="BM1872" t="s">
        <v>4949</v>
      </c>
      <c r="BN1872" t="s">
        <v>7</v>
      </c>
      <c r="BO1872" t="s">
        <v>4950</v>
      </c>
      <c r="BP1872" s="440" t="str">
        <f t="shared" si="29"/>
        <v>WA.2378.EBA.994.002.AD.521211</v>
      </c>
    </row>
    <row r="1873" spans="1:68">
      <c r="A1873" t="s">
        <v>5010</v>
      </c>
      <c r="B1873" t="s">
        <v>4936</v>
      </c>
      <c r="C1873" t="s">
        <v>4937</v>
      </c>
      <c r="D1873" t="s">
        <v>3795</v>
      </c>
      <c r="E1873" t="s">
        <v>197</v>
      </c>
      <c r="F1873" t="s">
        <v>3812</v>
      </c>
      <c r="G1873" t="s">
        <v>820</v>
      </c>
      <c r="H1873" t="s">
        <v>4938</v>
      </c>
      <c r="I1873">
        <v>9</v>
      </c>
      <c r="J1873" t="s">
        <v>5716</v>
      </c>
      <c r="K1873">
        <v>1</v>
      </c>
      <c r="L1873" t="s">
        <v>546</v>
      </c>
      <c r="M1873" t="s">
        <v>558</v>
      </c>
      <c r="N1873" t="s">
        <v>103</v>
      </c>
      <c r="O1873" t="s">
        <v>503</v>
      </c>
      <c r="P1873" t="s">
        <v>8</v>
      </c>
      <c r="Q1873" t="s">
        <v>4570</v>
      </c>
      <c r="R1873" t="s">
        <v>4940</v>
      </c>
      <c r="S1873" t="s">
        <v>195</v>
      </c>
      <c r="T1873" t="s">
        <v>4570</v>
      </c>
      <c r="U1873" t="s">
        <v>4570</v>
      </c>
      <c r="V1873" t="s">
        <v>4951</v>
      </c>
      <c r="W1873" t="s">
        <v>4496</v>
      </c>
      <c r="X1873" t="s">
        <v>7111</v>
      </c>
      <c r="Y1873" t="s">
        <v>7112</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5011</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5719</v>
      </c>
      <c r="BH1873" t="s">
        <v>4947</v>
      </c>
      <c r="BI1873" t="s">
        <v>195</v>
      </c>
      <c r="BJ1873" t="s">
        <v>195</v>
      </c>
      <c r="BK1873" t="s">
        <v>3773</v>
      </c>
      <c r="BL1873" t="s">
        <v>7113</v>
      </c>
      <c r="BM1873" t="s">
        <v>4949</v>
      </c>
      <c r="BN1873" t="s">
        <v>7</v>
      </c>
      <c r="BO1873" t="s">
        <v>4950</v>
      </c>
      <c r="BP1873" s="440" t="str">
        <f t="shared" si="29"/>
        <v>WA.2378.EBA.994.002.AD.521211</v>
      </c>
    </row>
    <row r="1874" spans="1:68">
      <c r="A1874" t="s">
        <v>4935</v>
      </c>
      <c r="B1874" t="s">
        <v>4936</v>
      </c>
      <c r="C1874" t="s">
        <v>4937</v>
      </c>
      <c r="D1874" t="s">
        <v>3795</v>
      </c>
      <c r="E1874" t="s">
        <v>197</v>
      </c>
      <c r="F1874" t="s">
        <v>3842</v>
      </c>
      <c r="G1874" t="s">
        <v>2445</v>
      </c>
      <c r="H1874" t="s">
        <v>4938</v>
      </c>
      <c r="I1874">
        <v>5</v>
      </c>
      <c r="J1874" t="s">
        <v>5047</v>
      </c>
      <c r="K1874">
        <v>1</v>
      </c>
      <c r="L1874" t="s">
        <v>805</v>
      </c>
      <c r="M1874" t="s">
        <v>8</v>
      </c>
      <c r="N1874" t="s">
        <v>179</v>
      </c>
      <c r="O1874" t="s">
        <v>503</v>
      </c>
      <c r="P1874" t="s">
        <v>8</v>
      </c>
      <c r="Q1874" t="s">
        <v>4570</v>
      </c>
      <c r="R1874" t="s">
        <v>4940</v>
      </c>
      <c r="S1874" t="s">
        <v>195</v>
      </c>
      <c r="T1874" t="s">
        <v>4570</v>
      </c>
      <c r="U1874" t="s">
        <v>4570</v>
      </c>
      <c r="V1874" t="s">
        <v>4496</v>
      </c>
      <c r="W1874" t="s">
        <v>4570</v>
      </c>
      <c r="X1874" t="s">
        <v>7114</v>
      </c>
      <c r="Y1874" t="s">
        <v>7115</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4943</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6084</v>
      </c>
      <c r="BG1874" t="s">
        <v>7116</v>
      </c>
      <c r="BH1874" t="s">
        <v>4947</v>
      </c>
      <c r="BI1874" t="s">
        <v>195</v>
      </c>
      <c r="BJ1874" t="s">
        <v>195</v>
      </c>
      <c r="BK1874" t="s">
        <v>3773</v>
      </c>
      <c r="BL1874" t="s">
        <v>7117</v>
      </c>
      <c r="BM1874" t="s">
        <v>4949</v>
      </c>
      <c r="BN1874" t="s">
        <v>7</v>
      </c>
      <c r="BO1874" t="s">
        <v>4950</v>
      </c>
      <c r="BP1874" s="440" t="str">
        <f t="shared" si="29"/>
        <v>WA.2378.EBD.955.101.A.521211</v>
      </c>
    </row>
    <row r="1875" spans="1:68">
      <c r="A1875" t="s">
        <v>4935</v>
      </c>
      <c r="B1875" t="s">
        <v>4936</v>
      </c>
      <c r="C1875" t="s">
        <v>4937</v>
      </c>
      <c r="D1875" t="s">
        <v>3795</v>
      </c>
      <c r="E1875" t="s">
        <v>197</v>
      </c>
      <c r="F1875" t="s">
        <v>3842</v>
      </c>
      <c r="G1875" t="s">
        <v>2445</v>
      </c>
      <c r="H1875" t="s">
        <v>4938</v>
      </c>
      <c r="I1875">
        <v>5</v>
      </c>
      <c r="J1875" t="s">
        <v>5047</v>
      </c>
      <c r="K1875">
        <v>1</v>
      </c>
      <c r="L1875" t="s">
        <v>805</v>
      </c>
      <c r="M1875" t="s">
        <v>8</v>
      </c>
      <c r="N1875" t="s">
        <v>179</v>
      </c>
      <c r="O1875" t="s">
        <v>503</v>
      </c>
      <c r="P1875" t="s">
        <v>8</v>
      </c>
      <c r="Q1875" t="s">
        <v>4570</v>
      </c>
      <c r="R1875" t="s">
        <v>4940</v>
      </c>
      <c r="S1875" t="s">
        <v>195</v>
      </c>
      <c r="T1875" t="s">
        <v>4570</v>
      </c>
      <c r="U1875" t="s">
        <v>4570</v>
      </c>
      <c r="V1875" t="s">
        <v>4951</v>
      </c>
      <c r="W1875" t="s">
        <v>4496</v>
      </c>
      <c r="X1875" t="s">
        <v>7118</v>
      </c>
      <c r="Y1875" t="s">
        <v>7119</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4943</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6084</v>
      </c>
      <c r="BG1875" t="s">
        <v>7116</v>
      </c>
      <c r="BH1875" t="s">
        <v>4947</v>
      </c>
      <c r="BI1875" t="s">
        <v>195</v>
      </c>
      <c r="BJ1875" t="s">
        <v>195</v>
      </c>
      <c r="BK1875" t="s">
        <v>3773</v>
      </c>
      <c r="BL1875" t="s">
        <v>7120</v>
      </c>
      <c r="BM1875" t="s">
        <v>4949</v>
      </c>
      <c r="BN1875" t="s">
        <v>7</v>
      </c>
      <c r="BO1875" t="s">
        <v>4950</v>
      </c>
      <c r="BP1875" s="440" t="str">
        <f t="shared" si="29"/>
        <v>WA.2378.EBD.955.101.A.521211</v>
      </c>
    </row>
    <row r="1876" spans="1:68">
      <c r="A1876" t="s">
        <v>4935</v>
      </c>
      <c r="B1876" t="s">
        <v>4936</v>
      </c>
      <c r="C1876" t="s">
        <v>4937</v>
      </c>
      <c r="D1876" t="s">
        <v>3795</v>
      </c>
      <c r="E1876" t="s">
        <v>197</v>
      </c>
      <c r="F1876" t="s">
        <v>3842</v>
      </c>
      <c r="G1876" t="s">
        <v>2445</v>
      </c>
      <c r="H1876" t="s">
        <v>4938</v>
      </c>
      <c r="I1876">
        <v>5</v>
      </c>
      <c r="J1876" t="s">
        <v>5047</v>
      </c>
      <c r="K1876">
        <v>1</v>
      </c>
      <c r="L1876" t="s">
        <v>805</v>
      </c>
      <c r="M1876" t="s">
        <v>8</v>
      </c>
      <c r="N1876" t="s">
        <v>179</v>
      </c>
      <c r="O1876" t="s">
        <v>503</v>
      </c>
      <c r="P1876" t="s">
        <v>8</v>
      </c>
      <c r="Q1876" t="s">
        <v>4570</v>
      </c>
      <c r="R1876" t="s">
        <v>4940</v>
      </c>
      <c r="S1876" t="s">
        <v>195</v>
      </c>
      <c r="T1876" t="s">
        <v>4570</v>
      </c>
      <c r="U1876" t="s">
        <v>4570</v>
      </c>
      <c r="V1876" t="s">
        <v>5001</v>
      </c>
      <c r="W1876" t="s">
        <v>4951</v>
      </c>
      <c r="X1876" t="s">
        <v>7121</v>
      </c>
      <c r="Y1876" t="s">
        <v>7122</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4943</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6084</v>
      </c>
      <c r="BG1876" t="s">
        <v>7116</v>
      </c>
      <c r="BH1876" t="s">
        <v>4947</v>
      </c>
      <c r="BI1876" t="s">
        <v>195</v>
      </c>
      <c r="BJ1876" t="s">
        <v>195</v>
      </c>
      <c r="BK1876" t="s">
        <v>3773</v>
      </c>
      <c r="BL1876" t="s">
        <v>7123</v>
      </c>
      <c r="BM1876" t="s">
        <v>4949</v>
      </c>
      <c r="BN1876" t="s">
        <v>7</v>
      </c>
      <c r="BO1876" t="s">
        <v>4950</v>
      </c>
      <c r="BP1876" s="440" t="str">
        <f t="shared" si="29"/>
        <v>WA.2378.EBD.955.101.A.521211</v>
      </c>
    </row>
    <row r="1877" spans="1:68">
      <c r="A1877" t="s">
        <v>4935</v>
      </c>
      <c r="B1877" t="s">
        <v>4936</v>
      </c>
      <c r="C1877" t="s">
        <v>4937</v>
      </c>
      <c r="D1877" t="s">
        <v>3795</v>
      </c>
      <c r="E1877" t="s">
        <v>197</v>
      </c>
      <c r="F1877" t="s">
        <v>3842</v>
      </c>
      <c r="G1877" t="s">
        <v>2445</v>
      </c>
      <c r="H1877" t="s">
        <v>4938</v>
      </c>
      <c r="I1877">
        <v>5</v>
      </c>
      <c r="J1877" t="s">
        <v>5047</v>
      </c>
      <c r="K1877">
        <v>1</v>
      </c>
      <c r="L1877" t="s">
        <v>805</v>
      </c>
      <c r="M1877" t="s">
        <v>8</v>
      </c>
      <c r="N1877" t="s">
        <v>179</v>
      </c>
      <c r="O1877" t="s">
        <v>503</v>
      </c>
      <c r="P1877" t="s">
        <v>8</v>
      </c>
      <c r="Q1877" t="s">
        <v>4570</v>
      </c>
      <c r="R1877" t="s">
        <v>4940</v>
      </c>
      <c r="S1877" t="s">
        <v>195</v>
      </c>
      <c r="T1877" t="s">
        <v>4570</v>
      </c>
      <c r="U1877" t="s">
        <v>4570</v>
      </c>
      <c r="V1877" t="s">
        <v>5092</v>
      </c>
      <c r="W1877" t="s">
        <v>5001</v>
      </c>
      <c r="X1877" t="s">
        <v>7124</v>
      </c>
      <c r="Y1877" t="s">
        <v>7125</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4943</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6084</v>
      </c>
      <c r="BG1877" t="s">
        <v>7116</v>
      </c>
      <c r="BH1877" t="s">
        <v>4947</v>
      </c>
      <c r="BI1877" t="s">
        <v>195</v>
      </c>
      <c r="BJ1877" t="s">
        <v>195</v>
      </c>
      <c r="BK1877" t="s">
        <v>3773</v>
      </c>
      <c r="BL1877" t="s">
        <v>7126</v>
      </c>
      <c r="BM1877" t="s">
        <v>4949</v>
      </c>
      <c r="BN1877" t="s">
        <v>7</v>
      </c>
      <c r="BO1877" t="s">
        <v>4950</v>
      </c>
      <c r="BP1877" s="440" t="str">
        <f t="shared" si="29"/>
        <v>WA.2378.EBD.955.101.A.521211</v>
      </c>
    </row>
    <row r="1878" spans="1:68">
      <c r="A1878" t="s">
        <v>4935</v>
      </c>
      <c r="B1878" t="s">
        <v>4936</v>
      </c>
      <c r="C1878" t="s">
        <v>4937</v>
      </c>
      <c r="D1878" t="s">
        <v>3795</v>
      </c>
      <c r="E1878" t="s">
        <v>197</v>
      </c>
      <c r="F1878" t="s">
        <v>3842</v>
      </c>
      <c r="G1878" t="s">
        <v>2445</v>
      </c>
      <c r="H1878" t="s">
        <v>4938</v>
      </c>
      <c r="I1878">
        <v>5</v>
      </c>
      <c r="J1878" t="s">
        <v>5047</v>
      </c>
      <c r="K1878">
        <v>1</v>
      </c>
      <c r="L1878" t="s">
        <v>805</v>
      </c>
      <c r="M1878" t="s">
        <v>8</v>
      </c>
      <c r="N1878" t="s">
        <v>179</v>
      </c>
      <c r="O1878" t="s">
        <v>503</v>
      </c>
      <c r="P1878" t="s">
        <v>8</v>
      </c>
      <c r="Q1878" t="s">
        <v>4570</v>
      </c>
      <c r="R1878" t="s">
        <v>4940</v>
      </c>
      <c r="S1878" t="s">
        <v>195</v>
      </c>
      <c r="T1878" t="s">
        <v>4570</v>
      </c>
      <c r="U1878" t="s">
        <v>4570</v>
      </c>
      <c r="V1878" t="s">
        <v>5096</v>
      </c>
      <c r="W1878" t="s">
        <v>5092</v>
      </c>
      <c r="X1878" t="s">
        <v>7127</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4943</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6084</v>
      </c>
      <c r="BG1878" t="s">
        <v>7116</v>
      </c>
      <c r="BH1878" t="s">
        <v>4947</v>
      </c>
      <c r="BI1878" t="s">
        <v>195</v>
      </c>
      <c r="BJ1878" t="s">
        <v>195</v>
      </c>
      <c r="BK1878" t="s">
        <v>3773</v>
      </c>
      <c r="BL1878" t="s">
        <v>7128</v>
      </c>
      <c r="BM1878" t="s">
        <v>4949</v>
      </c>
      <c r="BN1878" t="s">
        <v>7</v>
      </c>
      <c r="BO1878" t="s">
        <v>4950</v>
      </c>
      <c r="BP1878" s="440" t="str">
        <f t="shared" si="29"/>
        <v>WA.2378.EBD.955.101.A.521211</v>
      </c>
    </row>
    <row r="1879" spans="1:68">
      <c r="A1879" t="s">
        <v>4935</v>
      </c>
      <c r="B1879" t="s">
        <v>4936</v>
      </c>
      <c r="C1879" t="s">
        <v>4937</v>
      </c>
      <c r="D1879" t="s">
        <v>3795</v>
      </c>
      <c r="E1879" t="s">
        <v>197</v>
      </c>
      <c r="F1879" t="s">
        <v>3842</v>
      </c>
      <c r="G1879" t="s">
        <v>2445</v>
      </c>
      <c r="H1879" t="s">
        <v>4938</v>
      </c>
      <c r="I1879">
        <v>5</v>
      </c>
      <c r="J1879" t="s">
        <v>5047</v>
      </c>
      <c r="K1879">
        <v>1</v>
      </c>
      <c r="L1879" t="s">
        <v>805</v>
      </c>
      <c r="M1879" t="s">
        <v>8</v>
      </c>
      <c r="N1879" t="s">
        <v>179</v>
      </c>
      <c r="O1879" t="s">
        <v>503</v>
      </c>
      <c r="P1879" t="s">
        <v>8</v>
      </c>
      <c r="Q1879" t="s">
        <v>4570</v>
      </c>
      <c r="R1879" t="s">
        <v>4940</v>
      </c>
      <c r="S1879" t="s">
        <v>195</v>
      </c>
      <c r="T1879" t="s">
        <v>4570</v>
      </c>
      <c r="U1879" t="s">
        <v>4570</v>
      </c>
      <c r="V1879" t="s">
        <v>5265</v>
      </c>
      <c r="W1879" t="s">
        <v>5096</v>
      </c>
      <c r="X1879" t="s">
        <v>7129</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4943</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6084</v>
      </c>
      <c r="BG1879" t="s">
        <v>7116</v>
      </c>
      <c r="BH1879" t="s">
        <v>4947</v>
      </c>
      <c r="BI1879" t="s">
        <v>195</v>
      </c>
      <c r="BJ1879" t="s">
        <v>195</v>
      </c>
      <c r="BK1879" t="s">
        <v>3773</v>
      </c>
      <c r="BL1879" t="s">
        <v>7130</v>
      </c>
      <c r="BM1879" t="s">
        <v>4949</v>
      </c>
      <c r="BN1879" t="s">
        <v>7</v>
      </c>
      <c r="BO1879" t="s">
        <v>4950</v>
      </c>
      <c r="BP1879" s="440" t="str">
        <f t="shared" si="29"/>
        <v>WA.2378.EBD.955.101.A.521211</v>
      </c>
    </row>
    <row r="1880" spans="1:68">
      <c r="A1880" t="s">
        <v>4935</v>
      </c>
      <c r="B1880" t="s">
        <v>4936</v>
      </c>
      <c r="C1880" t="s">
        <v>4937</v>
      </c>
      <c r="D1880" t="s">
        <v>3795</v>
      </c>
      <c r="E1880" t="s">
        <v>197</v>
      </c>
      <c r="F1880" t="s">
        <v>3842</v>
      </c>
      <c r="G1880" t="s">
        <v>2445</v>
      </c>
      <c r="H1880" t="s">
        <v>4938</v>
      </c>
      <c r="I1880">
        <v>5</v>
      </c>
      <c r="J1880" t="s">
        <v>5047</v>
      </c>
      <c r="K1880">
        <v>1</v>
      </c>
      <c r="L1880" t="s">
        <v>805</v>
      </c>
      <c r="M1880" t="s">
        <v>508</v>
      </c>
      <c r="N1880" t="s">
        <v>3124</v>
      </c>
      <c r="O1880" t="s">
        <v>503</v>
      </c>
      <c r="P1880" t="s">
        <v>8</v>
      </c>
      <c r="Q1880" t="s">
        <v>4570</v>
      </c>
      <c r="R1880" t="s">
        <v>4940</v>
      </c>
      <c r="S1880" t="s">
        <v>195</v>
      </c>
      <c r="T1880" t="s">
        <v>4570</v>
      </c>
      <c r="U1880" t="s">
        <v>4570</v>
      </c>
      <c r="V1880" t="s">
        <v>4496</v>
      </c>
      <c r="W1880" t="s">
        <v>4570</v>
      </c>
      <c r="X1880" t="s">
        <v>7131</v>
      </c>
      <c r="Y1880" t="s">
        <v>7132</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4943</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6084</v>
      </c>
      <c r="BG1880" t="s">
        <v>7133</v>
      </c>
      <c r="BH1880" t="s">
        <v>4947</v>
      </c>
      <c r="BI1880" t="s">
        <v>195</v>
      </c>
      <c r="BJ1880" t="s">
        <v>195</v>
      </c>
      <c r="BK1880" t="s">
        <v>3773</v>
      </c>
      <c r="BL1880" t="s">
        <v>7134</v>
      </c>
      <c r="BM1880" t="s">
        <v>4949</v>
      </c>
      <c r="BN1880" t="s">
        <v>7</v>
      </c>
      <c r="BO1880" t="s">
        <v>4950</v>
      </c>
      <c r="BP1880" s="440" t="str">
        <f t="shared" si="29"/>
        <v>WA.2378.EBD.955.101.B.521211</v>
      </c>
    </row>
    <row r="1881" spans="1:68">
      <c r="A1881" t="s">
        <v>4935</v>
      </c>
      <c r="B1881" t="s">
        <v>4936</v>
      </c>
      <c r="C1881" t="s">
        <v>4937</v>
      </c>
      <c r="D1881" t="s">
        <v>3795</v>
      </c>
      <c r="E1881" t="s">
        <v>197</v>
      </c>
      <c r="F1881" t="s">
        <v>3842</v>
      </c>
      <c r="G1881" t="s">
        <v>2445</v>
      </c>
      <c r="H1881" t="s">
        <v>4938</v>
      </c>
      <c r="I1881">
        <v>5</v>
      </c>
      <c r="J1881" t="s">
        <v>5047</v>
      </c>
      <c r="K1881">
        <v>1</v>
      </c>
      <c r="L1881" t="s">
        <v>805</v>
      </c>
      <c r="M1881" t="s">
        <v>508</v>
      </c>
      <c r="N1881" t="s">
        <v>3124</v>
      </c>
      <c r="O1881" t="s">
        <v>503</v>
      </c>
      <c r="P1881" t="s">
        <v>8</v>
      </c>
      <c r="Q1881" t="s">
        <v>4570</v>
      </c>
      <c r="R1881" t="s">
        <v>4940</v>
      </c>
      <c r="S1881" t="s">
        <v>195</v>
      </c>
      <c r="T1881" t="s">
        <v>4570</v>
      </c>
      <c r="U1881" t="s">
        <v>4570</v>
      </c>
      <c r="V1881" t="s">
        <v>4951</v>
      </c>
      <c r="W1881" t="s">
        <v>4496</v>
      </c>
      <c r="X1881" t="s">
        <v>7135</v>
      </c>
      <c r="Y1881" t="s">
        <v>7115</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4943</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6084</v>
      </c>
      <c r="BG1881" t="s">
        <v>7133</v>
      </c>
      <c r="BH1881" t="s">
        <v>4947</v>
      </c>
      <c r="BI1881" t="s">
        <v>195</v>
      </c>
      <c r="BJ1881" t="s">
        <v>195</v>
      </c>
      <c r="BK1881" t="s">
        <v>3773</v>
      </c>
      <c r="BL1881" t="s">
        <v>7136</v>
      </c>
      <c r="BM1881" t="s">
        <v>4949</v>
      </c>
      <c r="BN1881" t="s">
        <v>7</v>
      </c>
      <c r="BO1881" t="s">
        <v>4950</v>
      </c>
      <c r="BP1881" s="440" t="str">
        <f t="shared" si="29"/>
        <v>WA.2378.EBD.955.101.B.521211</v>
      </c>
    </row>
    <row r="1882" spans="1:68">
      <c r="A1882" t="s">
        <v>4935</v>
      </c>
      <c r="B1882" t="s">
        <v>4936</v>
      </c>
      <c r="C1882" t="s">
        <v>4937</v>
      </c>
      <c r="D1882" t="s">
        <v>3795</v>
      </c>
      <c r="E1882" t="s">
        <v>197</v>
      </c>
      <c r="F1882" t="s">
        <v>3842</v>
      </c>
      <c r="G1882" t="s">
        <v>2445</v>
      </c>
      <c r="H1882" t="s">
        <v>4938</v>
      </c>
      <c r="I1882">
        <v>5</v>
      </c>
      <c r="J1882" t="s">
        <v>5047</v>
      </c>
      <c r="K1882">
        <v>1</v>
      </c>
      <c r="L1882" t="s">
        <v>805</v>
      </c>
      <c r="M1882" t="s">
        <v>508</v>
      </c>
      <c r="N1882" t="s">
        <v>3124</v>
      </c>
      <c r="O1882" t="s">
        <v>503</v>
      </c>
      <c r="P1882" t="s">
        <v>8</v>
      </c>
      <c r="Q1882" t="s">
        <v>4570</v>
      </c>
      <c r="R1882" t="s">
        <v>4940</v>
      </c>
      <c r="S1882" t="s">
        <v>195</v>
      </c>
      <c r="T1882" t="s">
        <v>4570</v>
      </c>
      <c r="U1882" t="s">
        <v>4570</v>
      </c>
      <c r="V1882" t="s">
        <v>5001</v>
      </c>
      <c r="W1882" t="s">
        <v>4951</v>
      </c>
      <c r="X1882" t="s">
        <v>7137</v>
      </c>
      <c r="Y1882" t="s">
        <v>7138</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4943</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6084</v>
      </c>
      <c r="BG1882" t="s">
        <v>7133</v>
      </c>
      <c r="BH1882" t="s">
        <v>4947</v>
      </c>
      <c r="BI1882" t="s">
        <v>195</v>
      </c>
      <c r="BJ1882" t="s">
        <v>195</v>
      </c>
      <c r="BK1882" t="s">
        <v>3773</v>
      </c>
      <c r="BL1882" t="s">
        <v>7139</v>
      </c>
      <c r="BM1882" t="s">
        <v>4949</v>
      </c>
      <c r="BN1882" t="s">
        <v>7</v>
      </c>
      <c r="BO1882" t="s">
        <v>4950</v>
      </c>
      <c r="BP1882" s="440" t="str">
        <f t="shared" si="29"/>
        <v>WA.2378.EBD.955.101.B.521211</v>
      </c>
    </row>
    <row r="1883" spans="1:68">
      <c r="A1883" t="s">
        <v>4935</v>
      </c>
      <c r="B1883" t="s">
        <v>4936</v>
      </c>
      <c r="C1883" t="s">
        <v>4937</v>
      </c>
      <c r="D1883" t="s">
        <v>3795</v>
      </c>
      <c r="E1883" t="s">
        <v>197</v>
      </c>
      <c r="F1883" t="s">
        <v>3842</v>
      </c>
      <c r="G1883" t="s">
        <v>2445</v>
      </c>
      <c r="H1883" t="s">
        <v>4938</v>
      </c>
      <c r="I1883">
        <v>5</v>
      </c>
      <c r="J1883" t="s">
        <v>5047</v>
      </c>
      <c r="K1883">
        <v>1</v>
      </c>
      <c r="L1883" t="s">
        <v>805</v>
      </c>
      <c r="M1883" t="s">
        <v>508</v>
      </c>
      <c r="N1883" t="s">
        <v>3124</v>
      </c>
      <c r="O1883" t="s">
        <v>503</v>
      </c>
      <c r="P1883" t="s">
        <v>8</v>
      </c>
      <c r="Q1883" t="s">
        <v>4570</v>
      </c>
      <c r="R1883" t="s">
        <v>4940</v>
      </c>
      <c r="S1883" t="s">
        <v>195</v>
      </c>
      <c r="T1883" t="s">
        <v>4570</v>
      </c>
      <c r="U1883" t="s">
        <v>4570</v>
      </c>
      <c r="V1883" t="s">
        <v>5092</v>
      </c>
      <c r="W1883" t="s">
        <v>5001</v>
      </c>
      <c r="X1883" t="s">
        <v>7140</v>
      </c>
      <c r="Y1883" t="s">
        <v>7141</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4943</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6084</v>
      </c>
      <c r="BG1883" t="s">
        <v>7133</v>
      </c>
      <c r="BH1883" t="s">
        <v>4947</v>
      </c>
      <c r="BI1883" t="s">
        <v>195</v>
      </c>
      <c r="BJ1883" t="s">
        <v>195</v>
      </c>
      <c r="BK1883" t="s">
        <v>3773</v>
      </c>
      <c r="BL1883" t="s">
        <v>7142</v>
      </c>
      <c r="BM1883" t="s">
        <v>4949</v>
      </c>
      <c r="BN1883" t="s">
        <v>7</v>
      </c>
      <c r="BO1883" t="s">
        <v>4950</v>
      </c>
      <c r="BP1883" s="440" t="str">
        <f t="shared" si="29"/>
        <v>WA.2378.EBD.955.101.B.521211</v>
      </c>
    </row>
    <row r="1884" spans="1:68">
      <c r="A1884" t="s">
        <v>4935</v>
      </c>
      <c r="B1884" t="s">
        <v>4936</v>
      </c>
      <c r="C1884" t="s">
        <v>4937</v>
      </c>
      <c r="D1884" t="s">
        <v>3795</v>
      </c>
      <c r="E1884" t="s">
        <v>197</v>
      </c>
      <c r="F1884" t="s">
        <v>3842</v>
      </c>
      <c r="G1884" t="s">
        <v>2445</v>
      </c>
      <c r="H1884" t="s">
        <v>4938</v>
      </c>
      <c r="I1884">
        <v>5</v>
      </c>
      <c r="J1884" t="s">
        <v>5047</v>
      </c>
      <c r="K1884">
        <v>1</v>
      </c>
      <c r="L1884" t="s">
        <v>805</v>
      </c>
      <c r="M1884" t="s">
        <v>508</v>
      </c>
      <c r="N1884" t="s">
        <v>3124</v>
      </c>
      <c r="O1884" t="s">
        <v>503</v>
      </c>
      <c r="P1884" t="s">
        <v>8</v>
      </c>
      <c r="Q1884" t="s">
        <v>4570</v>
      </c>
      <c r="R1884" t="s">
        <v>4940</v>
      </c>
      <c r="S1884" t="s">
        <v>195</v>
      </c>
      <c r="T1884" t="s">
        <v>4570</v>
      </c>
      <c r="U1884" t="s">
        <v>4570</v>
      </c>
      <c r="V1884" t="s">
        <v>5096</v>
      </c>
      <c r="W1884" t="s">
        <v>5092</v>
      </c>
      <c r="X1884" t="s">
        <v>7143</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4943</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6084</v>
      </c>
      <c r="BG1884" t="s">
        <v>7133</v>
      </c>
      <c r="BH1884" t="s">
        <v>4947</v>
      </c>
      <c r="BI1884" t="s">
        <v>195</v>
      </c>
      <c r="BJ1884" t="s">
        <v>195</v>
      </c>
      <c r="BK1884" t="s">
        <v>3773</v>
      </c>
      <c r="BL1884" t="s">
        <v>7128</v>
      </c>
      <c r="BM1884" t="s">
        <v>4949</v>
      </c>
      <c r="BN1884" t="s">
        <v>7</v>
      </c>
      <c r="BO1884" t="s">
        <v>4950</v>
      </c>
      <c r="BP1884" s="440" t="str">
        <f t="shared" si="29"/>
        <v>WA.2378.EBD.955.101.B.521211</v>
      </c>
    </row>
    <row r="1885" spans="1:68">
      <c r="A1885" t="s">
        <v>4935</v>
      </c>
      <c r="B1885" t="s">
        <v>4936</v>
      </c>
      <c r="C1885" t="s">
        <v>4937</v>
      </c>
      <c r="D1885" t="s">
        <v>3795</v>
      </c>
      <c r="E1885" t="s">
        <v>197</v>
      </c>
      <c r="F1885" t="s">
        <v>3842</v>
      </c>
      <c r="G1885" t="s">
        <v>2445</v>
      </c>
      <c r="H1885" t="s">
        <v>4938</v>
      </c>
      <c r="I1885">
        <v>5</v>
      </c>
      <c r="J1885" t="s">
        <v>5047</v>
      </c>
      <c r="K1885">
        <v>1</v>
      </c>
      <c r="L1885" t="s">
        <v>805</v>
      </c>
      <c r="M1885" t="s">
        <v>508</v>
      </c>
      <c r="N1885" t="s">
        <v>3124</v>
      </c>
      <c r="O1885" t="s">
        <v>503</v>
      </c>
      <c r="P1885" t="s">
        <v>8</v>
      </c>
      <c r="Q1885" t="s">
        <v>4570</v>
      </c>
      <c r="R1885" t="s">
        <v>4940</v>
      </c>
      <c r="S1885" t="s">
        <v>195</v>
      </c>
      <c r="T1885" t="s">
        <v>4570</v>
      </c>
      <c r="U1885" t="s">
        <v>4570</v>
      </c>
      <c r="V1885" t="s">
        <v>5265</v>
      </c>
      <c r="W1885" t="s">
        <v>5096</v>
      </c>
      <c r="X1885" t="s">
        <v>7144</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4943</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6084</v>
      </c>
      <c r="BG1885" t="s">
        <v>7133</v>
      </c>
      <c r="BH1885" t="s">
        <v>4947</v>
      </c>
      <c r="BI1885" t="s">
        <v>195</v>
      </c>
      <c r="BJ1885" t="s">
        <v>195</v>
      </c>
      <c r="BK1885" t="s">
        <v>3773</v>
      </c>
      <c r="BL1885" t="s">
        <v>7130</v>
      </c>
      <c r="BM1885" t="s">
        <v>4949</v>
      </c>
      <c r="BN1885" t="s">
        <v>7</v>
      </c>
      <c r="BO1885" t="s">
        <v>4950</v>
      </c>
      <c r="BP1885" s="440" t="str">
        <f t="shared" si="29"/>
        <v>WA.2378.EBD.955.101.B.521211</v>
      </c>
    </row>
    <row r="1886" spans="1:68">
      <c r="A1886" t="s">
        <v>4935</v>
      </c>
      <c r="B1886" t="s">
        <v>4936</v>
      </c>
      <c r="C1886" t="s">
        <v>4937</v>
      </c>
      <c r="D1886" t="s">
        <v>3795</v>
      </c>
      <c r="E1886" t="s">
        <v>197</v>
      </c>
      <c r="F1886" t="s">
        <v>3842</v>
      </c>
      <c r="G1886" t="s">
        <v>2445</v>
      </c>
      <c r="H1886" t="s">
        <v>4938</v>
      </c>
      <c r="I1886">
        <v>5</v>
      </c>
      <c r="J1886" t="s">
        <v>5047</v>
      </c>
      <c r="K1886">
        <v>1</v>
      </c>
      <c r="L1886" t="s">
        <v>805</v>
      </c>
      <c r="M1886" t="s">
        <v>509</v>
      </c>
      <c r="N1886" t="s">
        <v>3156</v>
      </c>
      <c r="O1886" t="s">
        <v>503</v>
      </c>
      <c r="P1886" t="s">
        <v>8</v>
      </c>
      <c r="Q1886" t="s">
        <v>4570</v>
      </c>
      <c r="R1886" t="s">
        <v>4940</v>
      </c>
      <c r="S1886" t="s">
        <v>195</v>
      </c>
      <c r="T1886" t="s">
        <v>4570</v>
      </c>
      <c r="U1886" t="s">
        <v>4570</v>
      </c>
      <c r="V1886" t="s">
        <v>4496</v>
      </c>
      <c r="W1886" t="s">
        <v>4570</v>
      </c>
      <c r="X1886" t="s">
        <v>7145</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4943</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6084</v>
      </c>
      <c r="BG1886" t="s">
        <v>7146</v>
      </c>
      <c r="BH1886" t="s">
        <v>4947</v>
      </c>
      <c r="BI1886" t="s">
        <v>195</v>
      </c>
      <c r="BJ1886" t="s">
        <v>195</v>
      </c>
      <c r="BK1886" t="s">
        <v>3773</v>
      </c>
      <c r="BL1886" t="s">
        <v>5049</v>
      </c>
      <c r="BM1886" t="s">
        <v>4949</v>
      </c>
      <c r="BN1886" t="s">
        <v>7</v>
      </c>
      <c r="BO1886" t="s">
        <v>4950</v>
      </c>
      <c r="BP1886" s="440" t="str">
        <f t="shared" si="29"/>
        <v>WA.2378.EBD.955.101.C.521211</v>
      </c>
    </row>
    <row r="1887" spans="1:68">
      <c r="A1887" t="s">
        <v>4935</v>
      </c>
      <c r="B1887" t="s">
        <v>4936</v>
      </c>
      <c r="C1887" t="s">
        <v>4937</v>
      </c>
      <c r="D1887" t="s">
        <v>3795</v>
      </c>
      <c r="E1887" t="s">
        <v>197</v>
      </c>
      <c r="F1887" t="s">
        <v>3842</v>
      </c>
      <c r="G1887" t="s">
        <v>2445</v>
      </c>
      <c r="H1887" t="s">
        <v>4938</v>
      </c>
      <c r="I1887">
        <v>5</v>
      </c>
      <c r="J1887" t="s">
        <v>5047</v>
      </c>
      <c r="K1887">
        <v>1</v>
      </c>
      <c r="L1887" t="s">
        <v>805</v>
      </c>
      <c r="M1887" t="s">
        <v>509</v>
      </c>
      <c r="N1887" t="s">
        <v>3156</v>
      </c>
      <c r="O1887" t="s">
        <v>503</v>
      </c>
      <c r="P1887" t="s">
        <v>8</v>
      </c>
      <c r="Q1887" t="s">
        <v>4570</v>
      </c>
      <c r="R1887" t="s">
        <v>4940</v>
      </c>
      <c r="S1887" t="s">
        <v>195</v>
      </c>
      <c r="T1887" t="s">
        <v>4570</v>
      </c>
      <c r="U1887" t="s">
        <v>4570</v>
      </c>
      <c r="V1887" t="s">
        <v>4951</v>
      </c>
      <c r="W1887" t="s">
        <v>4496</v>
      </c>
      <c r="X1887" t="s">
        <v>7147</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4943</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6084</v>
      </c>
      <c r="BG1887" t="s">
        <v>7146</v>
      </c>
      <c r="BH1887" t="s">
        <v>4947</v>
      </c>
      <c r="BI1887" t="s">
        <v>195</v>
      </c>
      <c r="BJ1887" t="s">
        <v>195</v>
      </c>
      <c r="BK1887" t="s">
        <v>3773</v>
      </c>
      <c r="BL1887" t="s">
        <v>5450</v>
      </c>
      <c r="BM1887" t="s">
        <v>4949</v>
      </c>
      <c r="BN1887" t="s">
        <v>7</v>
      </c>
      <c r="BO1887" t="s">
        <v>4950</v>
      </c>
      <c r="BP1887" s="440" t="str">
        <f t="shared" si="29"/>
        <v>WA.2378.EBD.955.101.C.521211</v>
      </c>
    </row>
    <row r="1888" spans="1:68">
      <c r="A1888" t="s">
        <v>4935</v>
      </c>
      <c r="B1888" t="s">
        <v>4936</v>
      </c>
      <c r="C1888" t="s">
        <v>4937</v>
      </c>
      <c r="D1888" t="s">
        <v>3795</v>
      </c>
      <c r="E1888" t="s">
        <v>197</v>
      </c>
      <c r="F1888" t="s">
        <v>3842</v>
      </c>
      <c r="G1888" t="s">
        <v>2445</v>
      </c>
      <c r="H1888" t="s">
        <v>4938</v>
      </c>
      <c r="I1888">
        <v>5</v>
      </c>
      <c r="J1888" t="s">
        <v>5047</v>
      </c>
      <c r="K1888">
        <v>1</v>
      </c>
      <c r="L1888" t="s">
        <v>805</v>
      </c>
      <c r="M1888" t="s">
        <v>509</v>
      </c>
      <c r="N1888" t="s">
        <v>3156</v>
      </c>
      <c r="O1888" t="s">
        <v>503</v>
      </c>
      <c r="P1888" t="s">
        <v>8</v>
      </c>
      <c r="Q1888" t="s">
        <v>4570</v>
      </c>
      <c r="R1888" t="s">
        <v>4940</v>
      </c>
      <c r="S1888" t="s">
        <v>195</v>
      </c>
      <c r="T1888" t="s">
        <v>4570</v>
      </c>
      <c r="U1888" t="s">
        <v>4570</v>
      </c>
      <c r="V1888" t="s">
        <v>5001</v>
      </c>
      <c r="W1888" t="s">
        <v>4951</v>
      </c>
      <c r="X1888" t="s">
        <v>7148</v>
      </c>
      <c r="Y1888" t="s">
        <v>7149</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4943</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6084</v>
      </c>
      <c r="BG1888" t="s">
        <v>7146</v>
      </c>
      <c r="BH1888" t="s">
        <v>4947</v>
      </c>
      <c r="BI1888" t="s">
        <v>195</v>
      </c>
      <c r="BJ1888" t="s">
        <v>195</v>
      </c>
      <c r="BK1888" t="s">
        <v>3773</v>
      </c>
      <c r="BL1888" t="s">
        <v>7150</v>
      </c>
      <c r="BM1888" t="s">
        <v>4949</v>
      </c>
      <c r="BN1888" t="s">
        <v>7</v>
      </c>
      <c r="BO1888" t="s">
        <v>4950</v>
      </c>
      <c r="BP1888" s="440" t="str">
        <f t="shared" si="29"/>
        <v>WA.2378.EBD.955.101.C.521211</v>
      </c>
    </row>
    <row r="1889" spans="1:68">
      <c r="A1889" t="s">
        <v>4935</v>
      </c>
      <c r="B1889" t="s">
        <v>4936</v>
      </c>
      <c r="C1889" t="s">
        <v>4937</v>
      </c>
      <c r="D1889" t="s">
        <v>3795</v>
      </c>
      <c r="E1889" t="s">
        <v>197</v>
      </c>
      <c r="F1889" t="s">
        <v>3842</v>
      </c>
      <c r="G1889" t="s">
        <v>2445</v>
      </c>
      <c r="H1889" t="s">
        <v>4938</v>
      </c>
      <c r="I1889">
        <v>5</v>
      </c>
      <c r="J1889" t="s">
        <v>5047</v>
      </c>
      <c r="K1889">
        <v>1</v>
      </c>
      <c r="L1889" t="s">
        <v>805</v>
      </c>
      <c r="M1889" t="s">
        <v>509</v>
      </c>
      <c r="N1889" t="s">
        <v>3156</v>
      </c>
      <c r="O1889" t="s">
        <v>503</v>
      </c>
      <c r="P1889" t="s">
        <v>8</v>
      </c>
      <c r="Q1889" t="s">
        <v>4570</v>
      </c>
      <c r="R1889" t="s">
        <v>4940</v>
      </c>
      <c r="S1889" t="s">
        <v>195</v>
      </c>
      <c r="T1889" t="s">
        <v>4570</v>
      </c>
      <c r="U1889" t="s">
        <v>4570</v>
      </c>
      <c r="V1889" t="s">
        <v>5092</v>
      </c>
      <c r="W1889" t="s">
        <v>5001</v>
      </c>
      <c r="X1889" t="s">
        <v>7151</v>
      </c>
      <c r="Y1889" t="s">
        <v>7152</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4943</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6084</v>
      </c>
      <c r="BG1889" t="s">
        <v>7146</v>
      </c>
      <c r="BH1889" t="s">
        <v>4947</v>
      </c>
      <c r="BI1889" t="s">
        <v>195</v>
      </c>
      <c r="BJ1889" t="s">
        <v>195</v>
      </c>
      <c r="BK1889" t="s">
        <v>3773</v>
      </c>
      <c r="BL1889" t="s">
        <v>7153</v>
      </c>
      <c r="BM1889" t="s">
        <v>4949</v>
      </c>
      <c r="BN1889" t="s">
        <v>7</v>
      </c>
      <c r="BO1889" t="s">
        <v>4950</v>
      </c>
      <c r="BP1889" s="440" t="str">
        <f t="shared" si="29"/>
        <v>WA.2378.EBD.955.101.C.521211</v>
      </c>
    </row>
    <row r="1890" spans="1:68">
      <c r="A1890" t="s">
        <v>4935</v>
      </c>
      <c r="B1890" t="s">
        <v>4936</v>
      </c>
      <c r="C1890" t="s">
        <v>4937</v>
      </c>
      <c r="D1890" t="s">
        <v>3795</v>
      </c>
      <c r="E1890" t="s">
        <v>197</v>
      </c>
      <c r="F1890" t="s">
        <v>3842</v>
      </c>
      <c r="G1890" t="s">
        <v>2445</v>
      </c>
      <c r="H1890" t="s">
        <v>4938</v>
      </c>
      <c r="I1890">
        <v>5</v>
      </c>
      <c r="J1890" t="s">
        <v>5047</v>
      </c>
      <c r="K1890">
        <v>1</v>
      </c>
      <c r="L1890" t="s">
        <v>805</v>
      </c>
      <c r="M1890" t="s">
        <v>511</v>
      </c>
      <c r="N1890" t="s">
        <v>181</v>
      </c>
      <c r="O1890" t="s">
        <v>503</v>
      </c>
      <c r="P1890" t="s">
        <v>8</v>
      </c>
      <c r="Q1890" t="s">
        <v>4570</v>
      </c>
      <c r="R1890" t="s">
        <v>4940</v>
      </c>
      <c r="S1890" t="s">
        <v>195</v>
      </c>
      <c r="T1890" t="s">
        <v>4570</v>
      </c>
      <c r="U1890" t="s">
        <v>4570</v>
      </c>
      <c r="V1890" t="s">
        <v>4496</v>
      </c>
      <c r="W1890" t="s">
        <v>4570</v>
      </c>
      <c r="X1890" t="s">
        <v>7154</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4943</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6084</v>
      </c>
      <c r="BG1890" t="s">
        <v>7155</v>
      </c>
      <c r="BH1890" t="s">
        <v>4947</v>
      </c>
      <c r="BI1890" t="s">
        <v>195</v>
      </c>
      <c r="BJ1890" t="s">
        <v>195</v>
      </c>
      <c r="BK1890" t="s">
        <v>3773</v>
      </c>
      <c r="BL1890" t="s">
        <v>6626</v>
      </c>
      <c r="BM1890" t="s">
        <v>4949</v>
      </c>
      <c r="BN1890" t="s">
        <v>7</v>
      </c>
      <c r="BO1890" t="s">
        <v>4950</v>
      </c>
      <c r="BP1890" s="440" t="str">
        <f t="shared" si="29"/>
        <v>WA.2378.EBD.955.101.D.521211</v>
      </c>
    </row>
    <row r="1891" spans="1:68">
      <c r="A1891" t="s">
        <v>4935</v>
      </c>
      <c r="B1891" t="s">
        <v>4936</v>
      </c>
      <c r="C1891" t="s">
        <v>4937</v>
      </c>
      <c r="D1891" t="s">
        <v>3795</v>
      </c>
      <c r="E1891" t="s">
        <v>197</v>
      </c>
      <c r="F1891" t="s">
        <v>3842</v>
      </c>
      <c r="G1891" t="s">
        <v>2445</v>
      </c>
      <c r="H1891" t="s">
        <v>4938</v>
      </c>
      <c r="I1891">
        <v>5</v>
      </c>
      <c r="J1891" t="s">
        <v>5047</v>
      </c>
      <c r="K1891">
        <v>1</v>
      </c>
      <c r="L1891" t="s">
        <v>805</v>
      </c>
      <c r="M1891" t="s">
        <v>511</v>
      </c>
      <c r="N1891" t="s">
        <v>181</v>
      </c>
      <c r="O1891" t="s">
        <v>503</v>
      </c>
      <c r="P1891" t="s">
        <v>8</v>
      </c>
      <c r="Q1891" t="s">
        <v>4570</v>
      </c>
      <c r="R1891" t="s">
        <v>4940</v>
      </c>
      <c r="S1891" t="s">
        <v>195</v>
      </c>
      <c r="T1891" t="s">
        <v>4570</v>
      </c>
      <c r="U1891" t="s">
        <v>4570</v>
      </c>
      <c r="V1891" t="s">
        <v>4951</v>
      </c>
      <c r="W1891" t="s">
        <v>4496</v>
      </c>
      <c r="X1891" t="s">
        <v>7156</v>
      </c>
      <c r="Y1891" t="s">
        <v>7157</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4943</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6084</v>
      </c>
      <c r="BG1891" t="s">
        <v>7155</v>
      </c>
      <c r="BH1891" t="s">
        <v>4947</v>
      </c>
      <c r="BI1891" t="s">
        <v>195</v>
      </c>
      <c r="BJ1891" t="s">
        <v>195</v>
      </c>
      <c r="BK1891" t="s">
        <v>3773</v>
      </c>
      <c r="BL1891" t="s">
        <v>7158</v>
      </c>
      <c r="BM1891" t="s">
        <v>4949</v>
      </c>
      <c r="BN1891" t="s">
        <v>7</v>
      </c>
      <c r="BO1891" t="s">
        <v>4950</v>
      </c>
      <c r="BP1891" s="440" t="str">
        <f t="shared" si="29"/>
        <v>WA.2378.EBD.955.101.D.521211</v>
      </c>
    </row>
    <row r="1892" spans="1:68">
      <c r="A1892" t="s">
        <v>4935</v>
      </c>
      <c r="B1892" t="s">
        <v>4936</v>
      </c>
      <c r="C1892" t="s">
        <v>4937</v>
      </c>
      <c r="D1892" t="s">
        <v>3795</v>
      </c>
      <c r="E1892" t="s">
        <v>197</v>
      </c>
      <c r="F1892" t="s">
        <v>3842</v>
      </c>
      <c r="G1892" t="s">
        <v>2445</v>
      </c>
      <c r="H1892" t="s">
        <v>4938</v>
      </c>
      <c r="I1892">
        <v>5</v>
      </c>
      <c r="J1892" t="s">
        <v>5047</v>
      </c>
      <c r="K1892">
        <v>1</v>
      </c>
      <c r="L1892" t="s">
        <v>805</v>
      </c>
      <c r="M1892" t="s">
        <v>516</v>
      </c>
      <c r="N1892" t="s">
        <v>182</v>
      </c>
      <c r="O1892" t="s">
        <v>503</v>
      </c>
      <c r="P1892" t="s">
        <v>8</v>
      </c>
      <c r="Q1892" t="s">
        <v>4570</v>
      </c>
      <c r="R1892" t="s">
        <v>4940</v>
      </c>
      <c r="S1892" t="s">
        <v>195</v>
      </c>
      <c r="T1892" t="s">
        <v>4570</v>
      </c>
      <c r="U1892" t="s">
        <v>4570</v>
      </c>
      <c r="V1892" t="s">
        <v>4496</v>
      </c>
      <c r="W1892" t="s">
        <v>4570</v>
      </c>
      <c r="X1892" t="s">
        <v>7159</v>
      </c>
      <c r="Y1892" t="s">
        <v>7160</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4943</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6084</v>
      </c>
      <c r="BG1892" t="s">
        <v>7161</v>
      </c>
      <c r="BH1892" t="s">
        <v>4947</v>
      </c>
      <c r="BI1892" t="s">
        <v>195</v>
      </c>
      <c r="BJ1892" t="s">
        <v>195</v>
      </c>
      <c r="BK1892" t="s">
        <v>3773</v>
      </c>
      <c r="BL1892" t="s">
        <v>7162</v>
      </c>
      <c r="BM1892" t="s">
        <v>4949</v>
      </c>
      <c r="BN1892" t="s">
        <v>7</v>
      </c>
      <c r="BO1892" t="s">
        <v>4950</v>
      </c>
      <c r="BP1892" s="440" t="str">
        <f t="shared" si="29"/>
        <v>WA.2378.EBD.955.101.E.521211</v>
      </c>
    </row>
    <row r="1893" spans="1:68">
      <c r="A1893" t="s">
        <v>4935</v>
      </c>
      <c r="B1893" t="s">
        <v>4936</v>
      </c>
      <c r="C1893" t="s">
        <v>4937</v>
      </c>
      <c r="D1893" t="s">
        <v>3795</v>
      </c>
      <c r="E1893" t="s">
        <v>197</v>
      </c>
      <c r="F1893" t="s">
        <v>3842</v>
      </c>
      <c r="G1893" t="s">
        <v>2445</v>
      </c>
      <c r="H1893" t="s">
        <v>4938</v>
      </c>
      <c r="I1893">
        <v>5</v>
      </c>
      <c r="J1893" t="s">
        <v>5047</v>
      </c>
      <c r="K1893">
        <v>1</v>
      </c>
      <c r="L1893" t="s">
        <v>805</v>
      </c>
      <c r="M1893" t="s">
        <v>516</v>
      </c>
      <c r="N1893" t="s">
        <v>182</v>
      </c>
      <c r="O1893" t="s">
        <v>503</v>
      </c>
      <c r="P1893" t="s">
        <v>8</v>
      </c>
      <c r="Q1893" t="s">
        <v>4570</v>
      </c>
      <c r="R1893" t="s">
        <v>4940</v>
      </c>
      <c r="S1893" t="s">
        <v>195</v>
      </c>
      <c r="T1893" t="s">
        <v>4570</v>
      </c>
      <c r="U1893" t="s">
        <v>4570</v>
      </c>
      <c r="V1893" t="s">
        <v>4951</v>
      </c>
      <c r="W1893" t="s">
        <v>4496</v>
      </c>
      <c r="X1893" t="s">
        <v>7163</v>
      </c>
      <c r="Y1893" t="s">
        <v>7164</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4943</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6084</v>
      </c>
      <c r="BG1893" t="s">
        <v>7161</v>
      </c>
      <c r="BH1893" t="s">
        <v>4947</v>
      </c>
      <c r="BI1893" t="s">
        <v>195</v>
      </c>
      <c r="BJ1893" t="s">
        <v>195</v>
      </c>
      <c r="BK1893" t="s">
        <v>3773</v>
      </c>
      <c r="BL1893" t="s">
        <v>7165</v>
      </c>
      <c r="BM1893" t="s">
        <v>4949</v>
      </c>
      <c r="BN1893" t="s">
        <v>7</v>
      </c>
      <c r="BO1893" t="s">
        <v>4950</v>
      </c>
      <c r="BP1893" s="440" t="str">
        <f t="shared" si="29"/>
        <v>WA.2378.EBD.955.101.E.521211</v>
      </c>
    </row>
    <row r="1894" spans="1:68">
      <c r="A1894" t="s">
        <v>4935</v>
      </c>
      <c r="B1894" t="s">
        <v>4936</v>
      </c>
      <c r="C1894" t="s">
        <v>4937</v>
      </c>
      <c r="D1894" t="s">
        <v>3795</v>
      </c>
      <c r="E1894" t="s">
        <v>197</v>
      </c>
      <c r="F1894" t="s">
        <v>3842</v>
      </c>
      <c r="G1894" t="s">
        <v>2445</v>
      </c>
      <c r="H1894" t="s">
        <v>4938</v>
      </c>
      <c r="I1894">
        <v>5</v>
      </c>
      <c r="J1894" t="s">
        <v>5047</v>
      </c>
      <c r="K1894">
        <v>1</v>
      </c>
      <c r="L1894" t="s">
        <v>805</v>
      </c>
      <c r="M1894" t="s">
        <v>516</v>
      </c>
      <c r="N1894" t="s">
        <v>182</v>
      </c>
      <c r="O1894" t="s">
        <v>503</v>
      </c>
      <c r="P1894" t="s">
        <v>8</v>
      </c>
      <c r="Q1894" t="s">
        <v>4570</v>
      </c>
      <c r="R1894" t="s">
        <v>4940</v>
      </c>
      <c r="S1894" t="s">
        <v>195</v>
      </c>
      <c r="T1894" t="s">
        <v>4570</v>
      </c>
      <c r="U1894" t="s">
        <v>4570</v>
      </c>
      <c r="V1894" t="s">
        <v>5001</v>
      </c>
      <c r="W1894" t="s">
        <v>4951</v>
      </c>
      <c r="X1894" t="s">
        <v>7166</v>
      </c>
      <c r="Y1894" t="s">
        <v>7167</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4943</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6084</v>
      </c>
      <c r="BG1894" t="s">
        <v>7161</v>
      </c>
      <c r="BH1894" t="s">
        <v>4947</v>
      </c>
      <c r="BI1894" t="s">
        <v>195</v>
      </c>
      <c r="BJ1894" t="s">
        <v>195</v>
      </c>
      <c r="BK1894" t="s">
        <v>3773</v>
      </c>
      <c r="BL1894" t="s">
        <v>7168</v>
      </c>
      <c r="BM1894" t="s">
        <v>4949</v>
      </c>
      <c r="BN1894" t="s">
        <v>7</v>
      </c>
      <c r="BO1894" t="s">
        <v>4950</v>
      </c>
      <c r="BP1894" s="440" t="str">
        <f t="shared" si="29"/>
        <v>WA.2378.EBD.955.101.E.521211</v>
      </c>
    </row>
    <row r="1895" spans="1:68">
      <c r="A1895" t="s">
        <v>4935</v>
      </c>
      <c r="B1895" t="s">
        <v>4936</v>
      </c>
      <c r="C1895" t="s">
        <v>4937</v>
      </c>
      <c r="D1895" t="s">
        <v>3795</v>
      </c>
      <c r="E1895" t="s">
        <v>197</v>
      </c>
      <c r="F1895" t="s">
        <v>3842</v>
      </c>
      <c r="G1895" t="s">
        <v>2445</v>
      </c>
      <c r="H1895" t="s">
        <v>4938</v>
      </c>
      <c r="I1895">
        <v>5</v>
      </c>
      <c r="J1895" t="s">
        <v>5047</v>
      </c>
      <c r="K1895">
        <v>1</v>
      </c>
      <c r="L1895" t="s">
        <v>805</v>
      </c>
      <c r="M1895" t="s">
        <v>516</v>
      </c>
      <c r="N1895" t="s">
        <v>182</v>
      </c>
      <c r="O1895" t="s">
        <v>503</v>
      </c>
      <c r="P1895" t="s">
        <v>8</v>
      </c>
      <c r="Q1895" t="s">
        <v>4570</v>
      </c>
      <c r="R1895" t="s">
        <v>4940</v>
      </c>
      <c r="S1895" t="s">
        <v>195</v>
      </c>
      <c r="T1895" t="s">
        <v>4570</v>
      </c>
      <c r="U1895" t="s">
        <v>4570</v>
      </c>
      <c r="V1895" t="s">
        <v>5092</v>
      </c>
      <c r="W1895" t="s">
        <v>5001</v>
      </c>
      <c r="X1895" t="s">
        <v>7169</v>
      </c>
      <c r="Y1895" t="s">
        <v>7170</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4943</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6084</v>
      </c>
      <c r="BG1895" t="s">
        <v>7161</v>
      </c>
      <c r="BH1895" t="s">
        <v>4947</v>
      </c>
      <c r="BI1895" t="s">
        <v>195</v>
      </c>
      <c r="BJ1895" t="s">
        <v>195</v>
      </c>
      <c r="BK1895" t="s">
        <v>3773</v>
      </c>
      <c r="BL1895" t="s">
        <v>7171</v>
      </c>
      <c r="BM1895" t="s">
        <v>4949</v>
      </c>
      <c r="BN1895" t="s">
        <v>7</v>
      </c>
      <c r="BO1895" t="s">
        <v>4950</v>
      </c>
      <c r="BP1895" s="440" t="str">
        <f t="shared" si="29"/>
        <v>WA.2378.EBD.955.101.E.521211</v>
      </c>
    </row>
    <row r="1896" spans="1:68">
      <c r="A1896" t="s">
        <v>4935</v>
      </c>
      <c r="B1896" t="s">
        <v>4936</v>
      </c>
      <c r="C1896" t="s">
        <v>4937</v>
      </c>
      <c r="D1896" t="s">
        <v>3795</v>
      </c>
      <c r="E1896" t="s">
        <v>197</v>
      </c>
      <c r="F1896" t="s">
        <v>3842</v>
      </c>
      <c r="G1896" t="s">
        <v>2445</v>
      </c>
      <c r="H1896" t="s">
        <v>4938</v>
      </c>
      <c r="I1896">
        <v>5</v>
      </c>
      <c r="J1896" t="s">
        <v>5047</v>
      </c>
      <c r="K1896">
        <v>1</v>
      </c>
      <c r="L1896" t="s">
        <v>805</v>
      </c>
      <c r="M1896" t="s">
        <v>566</v>
      </c>
      <c r="N1896" t="s">
        <v>183</v>
      </c>
      <c r="O1896" t="s">
        <v>503</v>
      </c>
      <c r="P1896" t="s">
        <v>8</v>
      </c>
      <c r="Q1896" t="s">
        <v>4570</v>
      </c>
      <c r="R1896" t="s">
        <v>4940</v>
      </c>
      <c r="S1896" t="s">
        <v>195</v>
      </c>
      <c r="T1896" t="s">
        <v>4570</v>
      </c>
      <c r="U1896" t="s">
        <v>4570</v>
      </c>
      <c r="V1896" t="s">
        <v>4496</v>
      </c>
      <c r="W1896" t="s">
        <v>4570</v>
      </c>
      <c r="X1896" t="s">
        <v>7172</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4943</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6084</v>
      </c>
      <c r="BG1896" t="s">
        <v>7173</v>
      </c>
      <c r="BH1896" t="s">
        <v>4947</v>
      </c>
      <c r="BI1896" t="s">
        <v>195</v>
      </c>
      <c r="BJ1896" t="s">
        <v>195</v>
      </c>
      <c r="BK1896" t="s">
        <v>3773</v>
      </c>
      <c r="BL1896" t="s">
        <v>5049</v>
      </c>
      <c r="BM1896" t="s">
        <v>4949</v>
      </c>
      <c r="BN1896" t="s">
        <v>7</v>
      </c>
      <c r="BO1896" t="s">
        <v>4950</v>
      </c>
      <c r="BP1896" s="440" t="str">
        <f t="shared" si="29"/>
        <v>WA.2378.EBD.955.101.F.521211</v>
      </c>
    </row>
    <row r="1897" spans="1:68">
      <c r="A1897" t="s">
        <v>4935</v>
      </c>
      <c r="B1897" t="s">
        <v>4936</v>
      </c>
      <c r="C1897" t="s">
        <v>4937</v>
      </c>
      <c r="D1897" t="s">
        <v>3795</v>
      </c>
      <c r="E1897" t="s">
        <v>197</v>
      </c>
      <c r="F1897" t="s">
        <v>3842</v>
      </c>
      <c r="G1897" t="s">
        <v>2445</v>
      </c>
      <c r="H1897" t="s">
        <v>4938</v>
      </c>
      <c r="I1897">
        <v>5</v>
      </c>
      <c r="J1897" t="s">
        <v>5047</v>
      </c>
      <c r="K1897">
        <v>1</v>
      </c>
      <c r="L1897" t="s">
        <v>805</v>
      </c>
      <c r="M1897" t="s">
        <v>566</v>
      </c>
      <c r="N1897" t="s">
        <v>183</v>
      </c>
      <c r="O1897" t="s">
        <v>503</v>
      </c>
      <c r="P1897" t="s">
        <v>8</v>
      </c>
      <c r="Q1897" t="s">
        <v>4570</v>
      </c>
      <c r="R1897" t="s">
        <v>4940</v>
      </c>
      <c r="S1897" t="s">
        <v>195</v>
      </c>
      <c r="T1897" t="s">
        <v>4570</v>
      </c>
      <c r="U1897" t="s">
        <v>4570</v>
      </c>
      <c r="V1897" t="s">
        <v>4951</v>
      </c>
      <c r="W1897" t="s">
        <v>4496</v>
      </c>
      <c r="X1897" t="s">
        <v>7174</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4943</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6084</v>
      </c>
      <c r="BG1897" t="s">
        <v>7173</v>
      </c>
      <c r="BH1897" t="s">
        <v>4947</v>
      </c>
      <c r="BI1897" t="s">
        <v>195</v>
      </c>
      <c r="BJ1897" t="s">
        <v>195</v>
      </c>
      <c r="BK1897" t="s">
        <v>3773</v>
      </c>
      <c r="BL1897" t="s">
        <v>5450</v>
      </c>
      <c r="BM1897" t="s">
        <v>4949</v>
      </c>
      <c r="BN1897" t="s">
        <v>7</v>
      </c>
      <c r="BO1897" t="s">
        <v>4950</v>
      </c>
      <c r="BP1897" s="440" t="str">
        <f t="shared" si="29"/>
        <v>WA.2378.EBD.955.101.F.521211</v>
      </c>
    </row>
    <row r="1898" spans="1:68">
      <c r="A1898" t="s">
        <v>4935</v>
      </c>
      <c r="B1898" t="s">
        <v>4936</v>
      </c>
      <c r="C1898" t="s">
        <v>4937</v>
      </c>
      <c r="D1898" t="s">
        <v>3795</v>
      </c>
      <c r="E1898" t="s">
        <v>197</v>
      </c>
      <c r="F1898" t="s">
        <v>3842</v>
      </c>
      <c r="G1898" t="s">
        <v>2445</v>
      </c>
      <c r="H1898" t="s">
        <v>4938</v>
      </c>
      <c r="I1898">
        <v>5</v>
      </c>
      <c r="J1898" t="s">
        <v>5047</v>
      </c>
      <c r="K1898">
        <v>1</v>
      </c>
      <c r="L1898" t="s">
        <v>805</v>
      </c>
      <c r="M1898" t="s">
        <v>566</v>
      </c>
      <c r="N1898" t="s">
        <v>183</v>
      </c>
      <c r="O1898" t="s">
        <v>503</v>
      </c>
      <c r="P1898" t="s">
        <v>8</v>
      </c>
      <c r="Q1898" t="s">
        <v>4570</v>
      </c>
      <c r="R1898" t="s">
        <v>4940</v>
      </c>
      <c r="S1898" t="s">
        <v>195</v>
      </c>
      <c r="T1898" t="s">
        <v>4570</v>
      </c>
      <c r="U1898" t="s">
        <v>4570</v>
      </c>
      <c r="V1898" t="s">
        <v>5092</v>
      </c>
      <c r="W1898" t="s">
        <v>4951</v>
      </c>
      <c r="X1898" t="s">
        <v>7175</v>
      </c>
      <c r="Y1898" t="s">
        <v>7176</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4943</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6084</v>
      </c>
      <c r="BG1898" t="s">
        <v>7173</v>
      </c>
      <c r="BH1898" t="s">
        <v>4947</v>
      </c>
      <c r="BI1898" t="s">
        <v>195</v>
      </c>
      <c r="BJ1898" t="s">
        <v>195</v>
      </c>
      <c r="BK1898" t="s">
        <v>3773</v>
      </c>
      <c r="BL1898" t="s">
        <v>7177</v>
      </c>
      <c r="BM1898" t="s">
        <v>4949</v>
      </c>
      <c r="BN1898" t="s">
        <v>7</v>
      </c>
      <c r="BO1898" t="s">
        <v>4950</v>
      </c>
      <c r="BP1898" s="440" t="str">
        <f t="shared" si="29"/>
        <v>WA.2378.EBD.955.101.F.521211</v>
      </c>
    </row>
    <row r="1899" spans="1:68">
      <c r="A1899" t="s">
        <v>4935</v>
      </c>
      <c r="B1899" t="s">
        <v>4936</v>
      </c>
      <c r="C1899" t="s">
        <v>4937</v>
      </c>
      <c r="D1899" t="s">
        <v>3795</v>
      </c>
      <c r="E1899" t="s">
        <v>197</v>
      </c>
      <c r="F1899" t="s">
        <v>3842</v>
      </c>
      <c r="G1899" t="s">
        <v>2445</v>
      </c>
      <c r="H1899" t="s">
        <v>4938</v>
      </c>
      <c r="I1899">
        <v>5</v>
      </c>
      <c r="J1899" t="s">
        <v>6085</v>
      </c>
      <c r="K1899">
        <v>1</v>
      </c>
      <c r="L1899" t="s">
        <v>805</v>
      </c>
      <c r="M1899" t="s">
        <v>8</v>
      </c>
      <c r="N1899" t="s">
        <v>133</v>
      </c>
      <c r="O1899" t="s">
        <v>503</v>
      </c>
      <c r="P1899" t="s">
        <v>8</v>
      </c>
      <c r="Q1899" t="s">
        <v>4570</v>
      </c>
      <c r="R1899" t="s">
        <v>4940</v>
      </c>
      <c r="S1899" t="s">
        <v>195</v>
      </c>
      <c r="T1899" t="s">
        <v>4570</v>
      </c>
      <c r="U1899" t="s">
        <v>4570</v>
      </c>
      <c r="V1899" t="s">
        <v>4496</v>
      </c>
      <c r="W1899" t="s">
        <v>4570</v>
      </c>
      <c r="X1899" t="s">
        <v>7178</v>
      </c>
      <c r="Y1899" t="s">
        <v>5064</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4943</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6087</v>
      </c>
      <c r="BF1899" t="s">
        <v>6088</v>
      </c>
      <c r="BG1899" t="s">
        <v>7179</v>
      </c>
      <c r="BH1899" t="s">
        <v>4947</v>
      </c>
      <c r="BI1899" t="s">
        <v>195</v>
      </c>
      <c r="BJ1899" t="s">
        <v>195</v>
      </c>
      <c r="BK1899" t="s">
        <v>3773</v>
      </c>
      <c r="BL1899" t="s">
        <v>7180</v>
      </c>
      <c r="BM1899" t="s">
        <v>4949</v>
      </c>
      <c r="BN1899" t="s">
        <v>7</v>
      </c>
      <c r="BO1899" t="s">
        <v>4950</v>
      </c>
      <c r="BP1899" s="440" t="str">
        <f t="shared" si="29"/>
        <v>WA.2378.EBD.974.101.A.521211</v>
      </c>
    </row>
    <row r="1900" spans="1:68">
      <c r="A1900" t="s">
        <v>4935</v>
      </c>
      <c r="B1900" t="s">
        <v>4936</v>
      </c>
      <c r="C1900" t="s">
        <v>4937</v>
      </c>
      <c r="D1900" t="s">
        <v>3795</v>
      </c>
      <c r="E1900" t="s">
        <v>197</v>
      </c>
      <c r="F1900" t="s">
        <v>3842</v>
      </c>
      <c r="G1900" t="s">
        <v>2445</v>
      </c>
      <c r="H1900" t="s">
        <v>4938</v>
      </c>
      <c r="I1900">
        <v>5</v>
      </c>
      <c r="J1900" t="s">
        <v>6085</v>
      </c>
      <c r="K1900">
        <v>1</v>
      </c>
      <c r="L1900" t="s">
        <v>805</v>
      </c>
      <c r="M1900" t="s">
        <v>508</v>
      </c>
      <c r="N1900" t="s">
        <v>3383</v>
      </c>
      <c r="O1900" t="s">
        <v>503</v>
      </c>
      <c r="P1900" t="s">
        <v>8</v>
      </c>
      <c r="Q1900" t="s">
        <v>4570</v>
      </c>
      <c r="R1900" t="s">
        <v>4940</v>
      </c>
      <c r="S1900" t="s">
        <v>195</v>
      </c>
      <c r="T1900" t="s">
        <v>4570</v>
      </c>
      <c r="U1900" t="s">
        <v>4570</v>
      </c>
      <c r="V1900" t="s">
        <v>4496</v>
      </c>
      <c r="W1900" t="s">
        <v>4570</v>
      </c>
      <c r="X1900" t="s">
        <v>7181</v>
      </c>
      <c r="Y1900" t="s">
        <v>7182</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4943</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6087</v>
      </c>
      <c r="BF1900" t="s">
        <v>6088</v>
      </c>
      <c r="BG1900" t="s">
        <v>7183</v>
      </c>
      <c r="BH1900" t="s">
        <v>4947</v>
      </c>
      <c r="BI1900" t="s">
        <v>195</v>
      </c>
      <c r="BJ1900" t="s">
        <v>195</v>
      </c>
      <c r="BK1900" t="s">
        <v>3773</v>
      </c>
      <c r="BL1900" t="s">
        <v>7184</v>
      </c>
      <c r="BM1900" t="s">
        <v>4949</v>
      </c>
      <c r="BN1900" t="s">
        <v>7</v>
      </c>
      <c r="BO1900" t="s">
        <v>4950</v>
      </c>
      <c r="BP1900" s="440" t="str">
        <f t="shared" si="29"/>
        <v>WA.2378.EBD.974.101.B.521211</v>
      </c>
    </row>
    <row r="1901" spans="1:68">
      <c r="A1901" t="s">
        <v>4935</v>
      </c>
      <c r="B1901" t="s">
        <v>4936</v>
      </c>
      <c r="C1901" t="s">
        <v>4937</v>
      </c>
      <c r="D1901" t="s">
        <v>3795</v>
      </c>
      <c r="E1901" t="s">
        <v>197</v>
      </c>
      <c r="F1901" t="s">
        <v>3842</v>
      </c>
      <c r="G1901" t="s">
        <v>2445</v>
      </c>
      <c r="H1901" t="s">
        <v>4938</v>
      </c>
      <c r="I1901">
        <v>5</v>
      </c>
      <c r="J1901" t="s">
        <v>6085</v>
      </c>
      <c r="K1901">
        <v>1</v>
      </c>
      <c r="L1901" t="s">
        <v>805</v>
      </c>
      <c r="M1901" t="s">
        <v>509</v>
      </c>
      <c r="N1901" t="s">
        <v>3406</v>
      </c>
      <c r="O1901" t="s">
        <v>503</v>
      </c>
      <c r="P1901" t="s">
        <v>8</v>
      </c>
      <c r="Q1901" t="s">
        <v>4570</v>
      </c>
      <c r="R1901" t="s">
        <v>4940</v>
      </c>
      <c r="S1901" t="s">
        <v>195</v>
      </c>
      <c r="T1901" t="s">
        <v>4570</v>
      </c>
      <c r="U1901" t="s">
        <v>4570</v>
      </c>
      <c r="V1901" t="s">
        <v>4496</v>
      </c>
      <c r="W1901" t="s">
        <v>4570</v>
      </c>
      <c r="X1901" t="s">
        <v>7185</v>
      </c>
      <c r="Y1901" t="s">
        <v>5064</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4943</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6087</v>
      </c>
      <c r="BF1901" t="s">
        <v>6088</v>
      </c>
      <c r="BG1901" t="s">
        <v>7186</v>
      </c>
      <c r="BH1901" t="s">
        <v>4947</v>
      </c>
      <c r="BI1901" t="s">
        <v>195</v>
      </c>
      <c r="BJ1901" t="s">
        <v>195</v>
      </c>
      <c r="BK1901" t="s">
        <v>3773</v>
      </c>
      <c r="BL1901" t="s">
        <v>7180</v>
      </c>
      <c r="BM1901" t="s">
        <v>4949</v>
      </c>
      <c r="BN1901" t="s">
        <v>7</v>
      </c>
      <c r="BO1901" t="s">
        <v>4950</v>
      </c>
      <c r="BP1901" s="440" t="str">
        <f t="shared" si="29"/>
        <v>WA.2378.EBD.974.101.C.521211</v>
      </c>
    </row>
    <row r="1902" spans="1:68">
      <c r="A1902" t="s">
        <v>4935</v>
      </c>
      <c r="B1902" t="s">
        <v>4936</v>
      </c>
      <c r="C1902" t="s">
        <v>4937</v>
      </c>
      <c r="D1902" t="s">
        <v>3795</v>
      </c>
      <c r="E1902" t="s">
        <v>197</v>
      </c>
      <c r="F1902" t="s">
        <v>3842</v>
      </c>
      <c r="G1902" t="s">
        <v>2445</v>
      </c>
      <c r="H1902" t="s">
        <v>4938</v>
      </c>
      <c r="I1902">
        <v>5</v>
      </c>
      <c r="J1902" t="s">
        <v>6085</v>
      </c>
      <c r="K1902">
        <v>1</v>
      </c>
      <c r="L1902" t="s">
        <v>805</v>
      </c>
      <c r="M1902" t="s">
        <v>511</v>
      </c>
      <c r="N1902" t="s">
        <v>3416</v>
      </c>
      <c r="O1902" t="s">
        <v>503</v>
      </c>
      <c r="P1902" t="s">
        <v>8</v>
      </c>
      <c r="Q1902" t="s">
        <v>4570</v>
      </c>
      <c r="R1902" t="s">
        <v>4940</v>
      </c>
      <c r="S1902" t="s">
        <v>195</v>
      </c>
      <c r="T1902" t="s">
        <v>4570</v>
      </c>
      <c r="U1902" t="s">
        <v>4570</v>
      </c>
      <c r="V1902" t="s">
        <v>4496</v>
      </c>
      <c r="W1902" t="s">
        <v>4570</v>
      </c>
      <c r="X1902" t="s">
        <v>7187</v>
      </c>
      <c r="Y1902" t="s">
        <v>5064</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4943</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6087</v>
      </c>
      <c r="BF1902" t="s">
        <v>6088</v>
      </c>
      <c r="BG1902" t="s">
        <v>7188</v>
      </c>
      <c r="BH1902" t="s">
        <v>4947</v>
      </c>
      <c r="BI1902" t="s">
        <v>195</v>
      </c>
      <c r="BJ1902" t="s">
        <v>195</v>
      </c>
      <c r="BK1902" t="s">
        <v>3773</v>
      </c>
      <c r="BL1902" t="s">
        <v>7180</v>
      </c>
      <c r="BM1902" t="s">
        <v>4949</v>
      </c>
      <c r="BN1902" t="s">
        <v>7</v>
      </c>
      <c r="BO1902" t="s">
        <v>4950</v>
      </c>
      <c r="BP1902" s="440" t="str">
        <f t="shared" si="29"/>
        <v>WA.2378.EBD.974.101.D.521211</v>
      </c>
    </row>
    <row r="1903" spans="1:68">
      <c r="A1903" t="s">
        <v>5010</v>
      </c>
      <c r="B1903" t="s">
        <v>4936</v>
      </c>
      <c r="C1903" t="s">
        <v>4937</v>
      </c>
      <c r="D1903" t="s">
        <v>3795</v>
      </c>
      <c r="E1903" t="s">
        <v>197</v>
      </c>
      <c r="F1903" t="s">
        <v>3842</v>
      </c>
      <c r="G1903" t="s">
        <v>2445</v>
      </c>
      <c r="H1903" t="s">
        <v>4938</v>
      </c>
      <c r="I1903">
        <v>5</v>
      </c>
      <c r="J1903" t="s">
        <v>5047</v>
      </c>
      <c r="K1903">
        <v>1</v>
      </c>
      <c r="L1903" t="s">
        <v>805</v>
      </c>
      <c r="M1903" t="s">
        <v>8</v>
      </c>
      <c r="N1903" t="s">
        <v>179</v>
      </c>
      <c r="O1903" t="s">
        <v>503</v>
      </c>
      <c r="P1903" t="s">
        <v>8</v>
      </c>
      <c r="Q1903" t="s">
        <v>4570</v>
      </c>
      <c r="R1903" t="s">
        <v>4940</v>
      </c>
      <c r="S1903" t="s">
        <v>195</v>
      </c>
      <c r="T1903" t="s">
        <v>4570</v>
      </c>
      <c r="U1903" t="s">
        <v>4570</v>
      </c>
      <c r="V1903" t="s">
        <v>4496</v>
      </c>
      <c r="W1903" t="s">
        <v>4570</v>
      </c>
      <c r="X1903" t="s">
        <v>7114</v>
      </c>
      <c r="Y1903" t="s">
        <v>7115</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5011</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6084</v>
      </c>
      <c r="BG1903" t="s">
        <v>7116</v>
      </c>
      <c r="BH1903" t="s">
        <v>4947</v>
      </c>
      <c r="BI1903" t="s">
        <v>195</v>
      </c>
      <c r="BJ1903" t="s">
        <v>195</v>
      </c>
      <c r="BK1903" t="s">
        <v>3773</v>
      </c>
      <c r="BL1903" t="s">
        <v>7117</v>
      </c>
      <c r="BM1903" t="s">
        <v>4949</v>
      </c>
      <c r="BN1903" t="s">
        <v>7</v>
      </c>
      <c r="BO1903" t="s">
        <v>4950</v>
      </c>
      <c r="BP1903" s="440" t="str">
        <f t="shared" si="29"/>
        <v>WA.2378.EBD.955.101.A.521211</v>
      </c>
    </row>
    <row r="1904" spans="1:68">
      <c r="A1904" t="s">
        <v>5010</v>
      </c>
      <c r="B1904" t="s">
        <v>4936</v>
      </c>
      <c r="C1904" t="s">
        <v>4937</v>
      </c>
      <c r="D1904" t="s">
        <v>3795</v>
      </c>
      <c r="E1904" t="s">
        <v>197</v>
      </c>
      <c r="F1904" t="s">
        <v>3842</v>
      </c>
      <c r="G1904" t="s">
        <v>2445</v>
      </c>
      <c r="H1904" t="s">
        <v>4938</v>
      </c>
      <c r="I1904">
        <v>5</v>
      </c>
      <c r="J1904" t="s">
        <v>5047</v>
      </c>
      <c r="K1904">
        <v>1</v>
      </c>
      <c r="L1904" t="s">
        <v>805</v>
      </c>
      <c r="M1904" t="s">
        <v>8</v>
      </c>
      <c r="N1904" t="s">
        <v>179</v>
      </c>
      <c r="O1904" t="s">
        <v>503</v>
      </c>
      <c r="P1904" t="s">
        <v>8</v>
      </c>
      <c r="Q1904" t="s">
        <v>4570</v>
      </c>
      <c r="R1904" t="s">
        <v>4940</v>
      </c>
      <c r="S1904" t="s">
        <v>195</v>
      </c>
      <c r="T1904" t="s">
        <v>4570</v>
      </c>
      <c r="U1904" t="s">
        <v>4570</v>
      </c>
      <c r="V1904" t="s">
        <v>4951</v>
      </c>
      <c r="W1904" t="s">
        <v>4496</v>
      </c>
      <c r="X1904" t="s">
        <v>7118</v>
      </c>
      <c r="Y1904" t="s">
        <v>7119</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5011</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6084</v>
      </c>
      <c r="BG1904" t="s">
        <v>7116</v>
      </c>
      <c r="BH1904" t="s">
        <v>4947</v>
      </c>
      <c r="BI1904" t="s">
        <v>195</v>
      </c>
      <c r="BJ1904" t="s">
        <v>195</v>
      </c>
      <c r="BK1904" t="s">
        <v>3773</v>
      </c>
      <c r="BL1904" t="s">
        <v>7120</v>
      </c>
      <c r="BM1904" t="s">
        <v>4949</v>
      </c>
      <c r="BN1904" t="s">
        <v>7</v>
      </c>
      <c r="BO1904" t="s">
        <v>4950</v>
      </c>
      <c r="BP1904" s="440" t="str">
        <f t="shared" si="29"/>
        <v>WA.2378.EBD.955.101.A.521211</v>
      </c>
    </row>
    <row r="1905" spans="1:68">
      <c r="A1905" t="s">
        <v>5010</v>
      </c>
      <c r="B1905" t="s">
        <v>4936</v>
      </c>
      <c r="C1905" t="s">
        <v>4937</v>
      </c>
      <c r="D1905" t="s">
        <v>3795</v>
      </c>
      <c r="E1905" t="s">
        <v>197</v>
      </c>
      <c r="F1905" t="s">
        <v>3842</v>
      </c>
      <c r="G1905" t="s">
        <v>2445</v>
      </c>
      <c r="H1905" t="s">
        <v>4938</v>
      </c>
      <c r="I1905">
        <v>5</v>
      </c>
      <c r="J1905" t="s">
        <v>5047</v>
      </c>
      <c r="K1905">
        <v>1</v>
      </c>
      <c r="L1905" t="s">
        <v>805</v>
      </c>
      <c r="M1905" t="s">
        <v>8</v>
      </c>
      <c r="N1905" t="s">
        <v>179</v>
      </c>
      <c r="O1905" t="s">
        <v>503</v>
      </c>
      <c r="P1905" t="s">
        <v>8</v>
      </c>
      <c r="Q1905" t="s">
        <v>4570</v>
      </c>
      <c r="R1905" t="s">
        <v>4940</v>
      </c>
      <c r="S1905" t="s">
        <v>195</v>
      </c>
      <c r="T1905" t="s">
        <v>4570</v>
      </c>
      <c r="U1905" t="s">
        <v>4570</v>
      </c>
      <c r="V1905" t="s">
        <v>5001</v>
      </c>
      <c r="W1905" t="s">
        <v>4951</v>
      </c>
      <c r="X1905" t="s">
        <v>7121</v>
      </c>
      <c r="Y1905" t="s">
        <v>7122</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5011</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6084</v>
      </c>
      <c r="BG1905" t="s">
        <v>7116</v>
      </c>
      <c r="BH1905" t="s">
        <v>4947</v>
      </c>
      <c r="BI1905" t="s">
        <v>195</v>
      </c>
      <c r="BJ1905" t="s">
        <v>195</v>
      </c>
      <c r="BK1905" t="s">
        <v>3773</v>
      </c>
      <c r="BL1905" t="s">
        <v>7123</v>
      </c>
      <c r="BM1905" t="s">
        <v>4949</v>
      </c>
      <c r="BN1905" t="s">
        <v>7</v>
      </c>
      <c r="BO1905" t="s">
        <v>4950</v>
      </c>
      <c r="BP1905" s="440" t="str">
        <f t="shared" si="29"/>
        <v>WA.2378.EBD.955.101.A.521211</v>
      </c>
    </row>
    <row r="1906" spans="1:68">
      <c r="A1906" t="s">
        <v>5010</v>
      </c>
      <c r="B1906" t="s">
        <v>4936</v>
      </c>
      <c r="C1906" t="s">
        <v>4937</v>
      </c>
      <c r="D1906" t="s">
        <v>3795</v>
      </c>
      <c r="E1906" t="s">
        <v>197</v>
      </c>
      <c r="F1906" t="s">
        <v>3842</v>
      </c>
      <c r="G1906" t="s">
        <v>2445</v>
      </c>
      <c r="H1906" t="s">
        <v>4938</v>
      </c>
      <c r="I1906">
        <v>5</v>
      </c>
      <c r="J1906" t="s">
        <v>5047</v>
      </c>
      <c r="K1906">
        <v>1</v>
      </c>
      <c r="L1906" t="s">
        <v>805</v>
      </c>
      <c r="M1906" t="s">
        <v>8</v>
      </c>
      <c r="N1906" t="s">
        <v>179</v>
      </c>
      <c r="O1906" t="s">
        <v>503</v>
      </c>
      <c r="P1906" t="s">
        <v>8</v>
      </c>
      <c r="Q1906" t="s">
        <v>4570</v>
      </c>
      <c r="R1906" t="s">
        <v>4940</v>
      </c>
      <c r="S1906" t="s">
        <v>195</v>
      </c>
      <c r="T1906" t="s">
        <v>4570</v>
      </c>
      <c r="U1906" t="s">
        <v>4570</v>
      </c>
      <c r="V1906" t="s">
        <v>5092</v>
      </c>
      <c r="W1906" t="s">
        <v>5001</v>
      </c>
      <c r="X1906" t="s">
        <v>7124</v>
      </c>
      <c r="Y1906" t="s">
        <v>7125</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5011</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6084</v>
      </c>
      <c r="BG1906" t="s">
        <v>7116</v>
      </c>
      <c r="BH1906" t="s">
        <v>4947</v>
      </c>
      <c r="BI1906" t="s">
        <v>195</v>
      </c>
      <c r="BJ1906" t="s">
        <v>195</v>
      </c>
      <c r="BK1906" t="s">
        <v>3773</v>
      </c>
      <c r="BL1906" t="s">
        <v>7126</v>
      </c>
      <c r="BM1906" t="s">
        <v>4949</v>
      </c>
      <c r="BN1906" t="s">
        <v>7</v>
      </c>
      <c r="BO1906" t="s">
        <v>4950</v>
      </c>
      <c r="BP1906" s="440" t="str">
        <f t="shared" si="29"/>
        <v>WA.2378.EBD.955.101.A.521211</v>
      </c>
    </row>
    <row r="1907" spans="1:68">
      <c r="A1907" t="s">
        <v>5010</v>
      </c>
      <c r="B1907" t="s">
        <v>4936</v>
      </c>
      <c r="C1907" t="s">
        <v>4937</v>
      </c>
      <c r="D1907" t="s">
        <v>3795</v>
      </c>
      <c r="E1907" t="s">
        <v>197</v>
      </c>
      <c r="F1907" t="s">
        <v>3842</v>
      </c>
      <c r="G1907" t="s">
        <v>2445</v>
      </c>
      <c r="H1907" t="s">
        <v>4938</v>
      </c>
      <c r="I1907">
        <v>5</v>
      </c>
      <c r="J1907" t="s">
        <v>5047</v>
      </c>
      <c r="K1907">
        <v>1</v>
      </c>
      <c r="L1907" t="s">
        <v>805</v>
      </c>
      <c r="M1907" t="s">
        <v>8</v>
      </c>
      <c r="N1907" t="s">
        <v>179</v>
      </c>
      <c r="O1907" t="s">
        <v>503</v>
      </c>
      <c r="P1907" t="s">
        <v>8</v>
      </c>
      <c r="Q1907" t="s">
        <v>4570</v>
      </c>
      <c r="R1907" t="s">
        <v>4940</v>
      </c>
      <c r="S1907" t="s">
        <v>195</v>
      </c>
      <c r="T1907" t="s">
        <v>4570</v>
      </c>
      <c r="U1907" t="s">
        <v>4570</v>
      </c>
      <c r="V1907" t="s">
        <v>5096</v>
      </c>
      <c r="W1907" t="s">
        <v>5092</v>
      </c>
      <c r="X1907" t="s">
        <v>7127</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5011</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6084</v>
      </c>
      <c r="BG1907" t="s">
        <v>7116</v>
      </c>
      <c r="BH1907" t="s">
        <v>4947</v>
      </c>
      <c r="BI1907" t="s">
        <v>195</v>
      </c>
      <c r="BJ1907" t="s">
        <v>195</v>
      </c>
      <c r="BK1907" t="s">
        <v>3773</v>
      </c>
      <c r="BL1907" t="s">
        <v>7128</v>
      </c>
      <c r="BM1907" t="s">
        <v>4949</v>
      </c>
      <c r="BN1907" t="s">
        <v>7</v>
      </c>
      <c r="BO1907" t="s">
        <v>4950</v>
      </c>
      <c r="BP1907" s="440" t="str">
        <f t="shared" si="29"/>
        <v>WA.2378.EBD.955.101.A.521211</v>
      </c>
    </row>
    <row r="1908" spans="1:68">
      <c r="A1908" t="s">
        <v>5010</v>
      </c>
      <c r="B1908" t="s">
        <v>4936</v>
      </c>
      <c r="C1908" t="s">
        <v>4937</v>
      </c>
      <c r="D1908" t="s">
        <v>3795</v>
      </c>
      <c r="E1908" t="s">
        <v>197</v>
      </c>
      <c r="F1908" t="s">
        <v>3842</v>
      </c>
      <c r="G1908" t="s">
        <v>2445</v>
      </c>
      <c r="H1908" t="s">
        <v>4938</v>
      </c>
      <c r="I1908">
        <v>5</v>
      </c>
      <c r="J1908" t="s">
        <v>5047</v>
      </c>
      <c r="K1908">
        <v>1</v>
      </c>
      <c r="L1908" t="s">
        <v>805</v>
      </c>
      <c r="M1908" t="s">
        <v>8</v>
      </c>
      <c r="N1908" t="s">
        <v>179</v>
      </c>
      <c r="O1908" t="s">
        <v>503</v>
      </c>
      <c r="P1908" t="s">
        <v>8</v>
      </c>
      <c r="Q1908" t="s">
        <v>4570</v>
      </c>
      <c r="R1908" t="s">
        <v>4940</v>
      </c>
      <c r="S1908" t="s">
        <v>195</v>
      </c>
      <c r="T1908" t="s">
        <v>4570</v>
      </c>
      <c r="U1908" t="s">
        <v>4570</v>
      </c>
      <c r="V1908" t="s">
        <v>5265</v>
      </c>
      <c r="W1908" t="s">
        <v>5096</v>
      </c>
      <c r="X1908" t="s">
        <v>7129</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5011</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6084</v>
      </c>
      <c r="BG1908" t="s">
        <v>7116</v>
      </c>
      <c r="BH1908" t="s">
        <v>4947</v>
      </c>
      <c r="BI1908" t="s">
        <v>195</v>
      </c>
      <c r="BJ1908" t="s">
        <v>195</v>
      </c>
      <c r="BK1908" t="s">
        <v>3773</v>
      </c>
      <c r="BL1908" t="s">
        <v>7130</v>
      </c>
      <c r="BM1908" t="s">
        <v>4949</v>
      </c>
      <c r="BN1908" t="s">
        <v>7</v>
      </c>
      <c r="BO1908" t="s">
        <v>4950</v>
      </c>
      <c r="BP1908" s="440" t="str">
        <f t="shared" si="29"/>
        <v>WA.2378.EBD.955.101.A.521211</v>
      </c>
    </row>
    <row r="1909" spans="1:68">
      <c r="A1909" t="s">
        <v>5010</v>
      </c>
      <c r="B1909" t="s">
        <v>4936</v>
      </c>
      <c r="C1909" t="s">
        <v>4937</v>
      </c>
      <c r="D1909" t="s">
        <v>3795</v>
      </c>
      <c r="E1909" t="s">
        <v>197</v>
      </c>
      <c r="F1909" t="s">
        <v>3842</v>
      </c>
      <c r="G1909" t="s">
        <v>2445</v>
      </c>
      <c r="H1909" t="s">
        <v>4938</v>
      </c>
      <c r="I1909">
        <v>5</v>
      </c>
      <c r="J1909" t="s">
        <v>5047</v>
      </c>
      <c r="K1909">
        <v>1</v>
      </c>
      <c r="L1909" t="s">
        <v>805</v>
      </c>
      <c r="M1909" t="s">
        <v>508</v>
      </c>
      <c r="N1909" t="s">
        <v>3124</v>
      </c>
      <c r="O1909" t="s">
        <v>503</v>
      </c>
      <c r="P1909" t="s">
        <v>8</v>
      </c>
      <c r="Q1909" t="s">
        <v>4570</v>
      </c>
      <c r="R1909" t="s">
        <v>4940</v>
      </c>
      <c r="S1909" t="s">
        <v>195</v>
      </c>
      <c r="T1909" t="s">
        <v>4570</v>
      </c>
      <c r="U1909" t="s">
        <v>4570</v>
      </c>
      <c r="V1909" t="s">
        <v>4496</v>
      </c>
      <c r="W1909" t="s">
        <v>4570</v>
      </c>
      <c r="X1909" t="s">
        <v>7131</v>
      </c>
      <c r="Y1909" t="s">
        <v>7132</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5011</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6084</v>
      </c>
      <c r="BG1909" t="s">
        <v>7133</v>
      </c>
      <c r="BH1909" t="s">
        <v>4947</v>
      </c>
      <c r="BI1909" t="s">
        <v>195</v>
      </c>
      <c r="BJ1909" t="s">
        <v>195</v>
      </c>
      <c r="BK1909" t="s">
        <v>3773</v>
      </c>
      <c r="BL1909" t="s">
        <v>7134</v>
      </c>
      <c r="BM1909" t="s">
        <v>4949</v>
      </c>
      <c r="BN1909" t="s">
        <v>7</v>
      </c>
      <c r="BO1909" t="s">
        <v>4950</v>
      </c>
      <c r="BP1909" s="440" t="str">
        <f t="shared" si="29"/>
        <v>WA.2378.EBD.955.101.B.521211</v>
      </c>
    </row>
    <row r="1910" spans="1:68">
      <c r="A1910" t="s">
        <v>5010</v>
      </c>
      <c r="B1910" t="s">
        <v>4936</v>
      </c>
      <c r="C1910" t="s">
        <v>4937</v>
      </c>
      <c r="D1910" t="s">
        <v>3795</v>
      </c>
      <c r="E1910" t="s">
        <v>197</v>
      </c>
      <c r="F1910" t="s">
        <v>3842</v>
      </c>
      <c r="G1910" t="s">
        <v>2445</v>
      </c>
      <c r="H1910" t="s">
        <v>4938</v>
      </c>
      <c r="I1910">
        <v>5</v>
      </c>
      <c r="J1910" t="s">
        <v>5047</v>
      </c>
      <c r="K1910">
        <v>1</v>
      </c>
      <c r="L1910" t="s">
        <v>805</v>
      </c>
      <c r="M1910" t="s">
        <v>508</v>
      </c>
      <c r="N1910" t="s">
        <v>3124</v>
      </c>
      <c r="O1910" t="s">
        <v>503</v>
      </c>
      <c r="P1910" t="s">
        <v>8</v>
      </c>
      <c r="Q1910" t="s">
        <v>4570</v>
      </c>
      <c r="R1910" t="s">
        <v>4940</v>
      </c>
      <c r="S1910" t="s">
        <v>195</v>
      </c>
      <c r="T1910" t="s">
        <v>4570</v>
      </c>
      <c r="U1910" t="s">
        <v>4570</v>
      </c>
      <c r="V1910" t="s">
        <v>4951</v>
      </c>
      <c r="W1910" t="s">
        <v>4496</v>
      </c>
      <c r="X1910" t="s">
        <v>7135</v>
      </c>
      <c r="Y1910" t="s">
        <v>7115</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5011</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6084</v>
      </c>
      <c r="BG1910" t="s">
        <v>7133</v>
      </c>
      <c r="BH1910" t="s">
        <v>4947</v>
      </c>
      <c r="BI1910" t="s">
        <v>195</v>
      </c>
      <c r="BJ1910" t="s">
        <v>195</v>
      </c>
      <c r="BK1910" t="s">
        <v>3773</v>
      </c>
      <c r="BL1910" t="s">
        <v>7136</v>
      </c>
      <c r="BM1910" t="s">
        <v>4949</v>
      </c>
      <c r="BN1910" t="s">
        <v>7</v>
      </c>
      <c r="BO1910" t="s">
        <v>4950</v>
      </c>
      <c r="BP1910" s="440" t="str">
        <f t="shared" si="29"/>
        <v>WA.2378.EBD.955.101.B.521211</v>
      </c>
    </row>
    <row r="1911" spans="1:68">
      <c r="A1911" t="s">
        <v>5010</v>
      </c>
      <c r="B1911" t="s">
        <v>4936</v>
      </c>
      <c r="C1911" t="s">
        <v>4937</v>
      </c>
      <c r="D1911" t="s">
        <v>3795</v>
      </c>
      <c r="E1911" t="s">
        <v>197</v>
      </c>
      <c r="F1911" t="s">
        <v>3842</v>
      </c>
      <c r="G1911" t="s">
        <v>2445</v>
      </c>
      <c r="H1911" t="s">
        <v>4938</v>
      </c>
      <c r="I1911">
        <v>5</v>
      </c>
      <c r="J1911" t="s">
        <v>5047</v>
      </c>
      <c r="K1911">
        <v>1</v>
      </c>
      <c r="L1911" t="s">
        <v>805</v>
      </c>
      <c r="M1911" t="s">
        <v>508</v>
      </c>
      <c r="N1911" t="s">
        <v>3124</v>
      </c>
      <c r="O1911" t="s">
        <v>503</v>
      </c>
      <c r="P1911" t="s">
        <v>8</v>
      </c>
      <c r="Q1911" t="s">
        <v>4570</v>
      </c>
      <c r="R1911" t="s">
        <v>4940</v>
      </c>
      <c r="S1911" t="s">
        <v>195</v>
      </c>
      <c r="T1911" t="s">
        <v>4570</v>
      </c>
      <c r="U1911" t="s">
        <v>4570</v>
      </c>
      <c r="V1911" t="s">
        <v>5001</v>
      </c>
      <c r="W1911" t="s">
        <v>4951</v>
      </c>
      <c r="X1911" t="s">
        <v>7137</v>
      </c>
      <c r="Y1911" t="s">
        <v>7138</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5011</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6084</v>
      </c>
      <c r="BG1911" t="s">
        <v>7133</v>
      </c>
      <c r="BH1911" t="s">
        <v>4947</v>
      </c>
      <c r="BI1911" t="s">
        <v>195</v>
      </c>
      <c r="BJ1911" t="s">
        <v>195</v>
      </c>
      <c r="BK1911" t="s">
        <v>3773</v>
      </c>
      <c r="BL1911" t="s">
        <v>7139</v>
      </c>
      <c r="BM1911" t="s">
        <v>4949</v>
      </c>
      <c r="BN1911" t="s">
        <v>7</v>
      </c>
      <c r="BO1911" t="s">
        <v>4950</v>
      </c>
      <c r="BP1911" s="440" t="str">
        <f t="shared" si="29"/>
        <v>WA.2378.EBD.955.101.B.521211</v>
      </c>
    </row>
    <row r="1912" spans="1:68">
      <c r="A1912" t="s">
        <v>5010</v>
      </c>
      <c r="B1912" t="s">
        <v>4936</v>
      </c>
      <c r="C1912" t="s">
        <v>4937</v>
      </c>
      <c r="D1912" t="s">
        <v>3795</v>
      </c>
      <c r="E1912" t="s">
        <v>197</v>
      </c>
      <c r="F1912" t="s">
        <v>3842</v>
      </c>
      <c r="G1912" t="s">
        <v>2445</v>
      </c>
      <c r="H1912" t="s">
        <v>4938</v>
      </c>
      <c r="I1912">
        <v>5</v>
      </c>
      <c r="J1912" t="s">
        <v>5047</v>
      </c>
      <c r="K1912">
        <v>1</v>
      </c>
      <c r="L1912" t="s">
        <v>805</v>
      </c>
      <c r="M1912" t="s">
        <v>508</v>
      </c>
      <c r="N1912" t="s">
        <v>3124</v>
      </c>
      <c r="O1912" t="s">
        <v>503</v>
      </c>
      <c r="P1912" t="s">
        <v>8</v>
      </c>
      <c r="Q1912" t="s">
        <v>4570</v>
      </c>
      <c r="R1912" t="s">
        <v>4940</v>
      </c>
      <c r="S1912" t="s">
        <v>195</v>
      </c>
      <c r="T1912" t="s">
        <v>4570</v>
      </c>
      <c r="U1912" t="s">
        <v>4570</v>
      </c>
      <c r="V1912" t="s">
        <v>5092</v>
      </c>
      <c r="W1912" t="s">
        <v>5001</v>
      </c>
      <c r="X1912" t="s">
        <v>7140</v>
      </c>
      <c r="Y1912" t="s">
        <v>7141</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5011</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6084</v>
      </c>
      <c r="BG1912" t="s">
        <v>7133</v>
      </c>
      <c r="BH1912" t="s">
        <v>4947</v>
      </c>
      <c r="BI1912" t="s">
        <v>195</v>
      </c>
      <c r="BJ1912" t="s">
        <v>195</v>
      </c>
      <c r="BK1912" t="s">
        <v>3773</v>
      </c>
      <c r="BL1912" t="s">
        <v>7142</v>
      </c>
      <c r="BM1912" t="s">
        <v>4949</v>
      </c>
      <c r="BN1912" t="s">
        <v>7</v>
      </c>
      <c r="BO1912" t="s">
        <v>4950</v>
      </c>
      <c r="BP1912" s="440" t="str">
        <f t="shared" si="29"/>
        <v>WA.2378.EBD.955.101.B.521211</v>
      </c>
    </row>
    <row r="1913" spans="1:68">
      <c r="A1913" t="s">
        <v>5010</v>
      </c>
      <c r="B1913" t="s">
        <v>4936</v>
      </c>
      <c r="C1913" t="s">
        <v>4937</v>
      </c>
      <c r="D1913" t="s">
        <v>3795</v>
      </c>
      <c r="E1913" t="s">
        <v>197</v>
      </c>
      <c r="F1913" t="s">
        <v>3842</v>
      </c>
      <c r="G1913" t="s">
        <v>2445</v>
      </c>
      <c r="H1913" t="s">
        <v>4938</v>
      </c>
      <c r="I1913">
        <v>5</v>
      </c>
      <c r="J1913" t="s">
        <v>5047</v>
      </c>
      <c r="K1913">
        <v>1</v>
      </c>
      <c r="L1913" t="s">
        <v>805</v>
      </c>
      <c r="M1913" t="s">
        <v>508</v>
      </c>
      <c r="N1913" t="s">
        <v>3124</v>
      </c>
      <c r="O1913" t="s">
        <v>503</v>
      </c>
      <c r="P1913" t="s">
        <v>8</v>
      </c>
      <c r="Q1913" t="s">
        <v>4570</v>
      </c>
      <c r="R1913" t="s">
        <v>4940</v>
      </c>
      <c r="S1913" t="s">
        <v>195</v>
      </c>
      <c r="T1913" t="s">
        <v>4570</v>
      </c>
      <c r="U1913" t="s">
        <v>4570</v>
      </c>
      <c r="V1913" t="s">
        <v>5096</v>
      </c>
      <c r="W1913" t="s">
        <v>5092</v>
      </c>
      <c r="X1913" t="s">
        <v>7143</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5011</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6084</v>
      </c>
      <c r="BG1913" t="s">
        <v>7133</v>
      </c>
      <c r="BH1913" t="s">
        <v>4947</v>
      </c>
      <c r="BI1913" t="s">
        <v>195</v>
      </c>
      <c r="BJ1913" t="s">
        <v>195</v>
      </c>
      <c r="BK1913" t="s">
        <v>3773</v>
      </c>
      <c r="BL1913" t="s">
        <v>7128</v>
      </c>
      <c r="BM1913" t="s">
        <v>4949</v>
      </c>
      <c r="BN1913" t="s">
        <v>7</v>
      </c>
      <c r="BO1913" t="s">
        <v>4950</v>
      </c>
      <c r="BP1913" s="440" t="str">
        <f t="shared" si="29"/>
        <v>WA.2378.EBD.955.101.B.521211</v>
      </c>
    </row>
    <row r="1914" spans="1:68">
      <c r="A1914" t="s">
        <v>5010</v>
      </c>
      <c r="B1914" t="s">
        <v>4936</v>
      </c>
      <c r="C1914" t="s">
        <v>4937</v>
      </c>
      <c r="D1914" t="s">
        <v>3795</v>
      </c>
      <c r="E1914" t="s">
        <v>197</v>
      </c>
      <c r="F1914" t="s">
        <v>3842</v>
      </c>
      <c r="G1914" t="s">
        <v>2445</v>
      </c>
      <c r="H1914" t="s">
        <v>4938</v>
      </c>
      <c r="I1914">
        <v>5</v>
      </c>
      <c r="J1914" t="s">
        <v>5047</v>
      </c>
      <c r="K1914">
        <v>1</v>
      </c>
      <c r="L1914" t="s">
        <v>805</v>
      </c>
      <c r="M1914" t="s">
        <v>508</v>
      </c>
      <c r="N1914" t="s">
        <v>3124</v>
      </c>
      <c r="O1914" t="s">
        <v>503</v>
      </c>
      <c r="P1914" t="s">
        <v>8</v>
      </c>
      <c r="Q1914" t="s">
        <v>4570</v>
      </c>
      <c r="R1914" t="s">
        <v>4940</v>
      </c>
      <c r="S1914" t="s">
        <v>195</v>
      </c>
      <c r="T1914" t="s">
        <v>4570</v>
      </c>
      <c r="U1914" t="s">
        <v>4570</v>
      </c>
      <c r="V1914" t="s">
        <v>5265</v>
      </c>
      <c r="W1914" t="s">
        <v>5096</v>
      </c>
      <c r="X1914" t="s">
        <v>7144</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5011</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6084</v>
      </c>
      <c r="BG1914" t="s">
        <v>7133</v>
      </c>
      <c r="BH1914" t="s">
        <v>4947</v>
      </c>
      <c r="BI1914" t="s">
        <v>195</v>
      </c>
      <c r="BJ1914" t="s">
        <v>195</v>
      </c>
      <c r="BK1914" t="s">
        <v>3773</v>
      </c>
      <c r="BL1914" t="s">
        <v>7130</v>
      </c>
      <c r="BM1914" t="s">
        <v>4949</v>
      </c>
      <c r="BN1914" t="s">
        <v>7</v>
      </c>
      <c r="BO1914" t="s">
        <v>4950</v>
      </c>
      <c r="BP1914" s="440" t="str">
        <f t="shared" si="29"/>
        <v>WA.2378.EBD.955.101.B.521211</v>
      </c>
    </row>
    <row r="1915" spans="1:68">
      <c r="A1915" t="s">
        <v>5010</v>
      </c>
      <c r="B1915" t="s">
        <v>4936</v>
      </c>
      <c r="C1915" t="s">
        <v>4937</v>
      </c>
      <c r="D1915" t="s">
        <v>3795</v>
      </c>
      <c r="E1915" t="s">
        <v>197</v>
      </c>
      <c r="F1915" t="s">
        <v>3842</v>
      </c>
      <c r="G1915" t="s">
        <v>2445</v>
      </c>
      <c r="H1915" t="s">
        <v>4938</v>
      </c>
      <c r="I1915">
        <v>5</v>
      </c>
      <c r="J1915" t="s">
        <v>5047</v>
      </c>
      <c r="K1915">
        <v>1</v>
      </c>
      <c r="L1915" t="s">
        <v>805</v>
      </c>
      <c r="M1915" t="s">
        <v>509</v>
      </c>
      <c r="N1915" t="s">
        <v>3156</v>
      </c>
      <c r="O1915" t="s">
        <v>503</v>
      </c>
      <c r="P1915" t="s">
        <v>8</v>
      </c>
      <c r="Q1915" t="s">
        <v>4570</v>
      </c>
      <c r="R1915" t="s">
        <v>4940</v>
      </c>
      <c r="S1915" t="s">
        <v>195</v>
      </c>
      <c r="T1915" t="s">
        <v>4570</v>
      </c>
      <c r="U1915" t="s">
        <v>4570</v>
      </c>
      <c r="V1915" t="s">
        <v>4496</v>
      </c>
      <c r="W1915" t="s">
        <v>4570</v>
      </c>
      <c r="X1915" t="s">
        <v>7145</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5011</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6084</v>
      </c>
      <c r="BG1915" t="s">
        <v>7146</v>
      </c>
      <c r="BH1915" t="s">
        <v>4947</v>
      </c>
      <c r="BI1915" t="s">
        <v>195</v>
      </c>
      <c r="BJ1915" t="s">
        <v>195</v>
      </c>
      <c r="BK1915" t="s">
        <v>3773</v>
      </c>
      <c r="BL1915" t="s">
        <v>5049</v>
      </c>
      <c r="BM1915" t="s">
        <v>4949</v>
      </c>
      <c r="BN1915" t="s">
        <v>7</v>
      </c>
      <c r="BO1915" t="s">
        <v>4950</v>
      </c>
      <c r="BP1915" s="440" t="str">
        <f t="shared" si="29"/>
        <v>WA.2378.EBD.955.101.C.521211</v>
      </c>
    </row>
    <row r="1916" spans="1:68">
      <c r="A1916" t="s">
        <v>5010</v>
      </c>
      <c r="B1916" t="s">
        <v>4936</v>
      </c>
      <c r="C1916" t="s">
        <v>4937</v>
      </c>
      <c r="D1916" t="s">
        <v>3795</v>
      </c>
      <c r="E1916" t="s">
        <v>197</v>
      </c>
      <c r="F1916" t="s">
        <v>3842</v>
      </c>
      <c r="G1916" t="s">
        <v>2445</v>
      </c>
      <c r="H1916" t="s">
        <v>4938</v>
      </c>
      <c r="I1916">
        <v>5</v>
      </c>
      <c r="J1916" t="s">
        <v>5047</v>
      </c>
      <c r="K1916">
        <v>1</v>
      </c>
      <c r="L1916" t="s">
        <v>805</v>
      </c>
      <c r="M1916" t="s">
        <v>509</v>
      </c>
      <c r="N1916" t="s">
        <v>3156</v>
      </c>
      <c r="O1916" t="s">
        <v>503</v>
      </c>
      <c r="P1916" t="s">
        <v>8</v>
      </c>
      <c r="Q1916" t="s">
        <v>4570</v>
      </c>
      <c r="R1916" t="s">
        <v>4940</v>
      </c>
      <c r="S1916" t="s">
        <v>195</v>
      </c>
      <c r="T1916" t="s">
        <v>4570</v>
      </c>
      <c r="U1916" t="s">
        <v>4570</v>
      </c>
      <c r="V1916" t="s">
        <v>4951</v>
      </c>
      <c r="W1916" t="s">
        <v>4496</v>
      </c>
      <c r="X1916" t="s">
        <v>7147</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5011</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6084</v>
      </c>
      <c r="BG1916" t="s">
        <v>7146</v>
      </c>
      <c r="BH1916" t="s">
        <v>4947</v>
      </c>
      <c r="BI1916" t="s">
        <v>195</v>
      </c>
      <c r="BJ1916" t="s">
        <v>195</v>
      </c>
      <c r="BK1916" t="s">
        <v>3773</v>
      </c>
      <c r="BL1916" t="s">
        <v>5450</v>
      </c>
      <c r="BM1916" t="s">
        <v>4949</v>
      </c>
      <c r="BN1916" t="s">
        <v>7</v>
      </c>
      <c r="BO1916" t="s">
        <v>4950</v>
      </c>
      <c r="BP1916" s="440" t="str">
        <f t="shared" si="29"/>
        <v>WA.2378.EBD.955.101.C.521211</v>
      </c>
    </row>
    <row r="1917" spans="1:68">
      <c r="A1917" t="s">
        <v>5010</v>
      </c>
      <c r="B1917" t="s">
        <v>4936</v>
      </c>
      <c r="C1917" t="s">
        <v>4937</v>
      </c>
      <c r="D1917" t="s">
        <v>3795</v>
      </c>
      <c r="E1917" t="s">
        <v>197</v>
      </c>
      <c r="F1917" t="s">
        <v>3842</v>
      </c>
      <c r="G1917" t="s">
        <v>2445</v>
      </c>
      <c r="H1917" t="s">
        <v>4938</v>
      </c>
      <c r="I1917">
        <v>5</v>
      </c>
      <c r="J1917" t="s">
        <v>5047</v>
      </c>
      <c r="K1917">
        <v>1</v>
      </c>
      <c r="L1917" t="s">
        <v>805</v>
      </c>
      <c r="M1917" t="s">
        <v>509</v>
      </c>
      <c r="N1917" t="s">
        <v>3156</v>
      </c>
      <c r="O1917" t="s">
        <v>503</v>
      </c>
      <c r="P1917" t="s">
        <v>8</v>
      </c>
      <c r="Q1917" t="s">
        <v>4570</v>
      </c>
      <c r="R1917" t="s">
        <v>4940</v>
      </c>
      <c r="S1917" t="s">
        <v>195</v>
      </c>
      <c r="T1917" t="s">
        <v>4570</v>
      </c>
      <c r="U1917" t="s">
        <v>4570</v>
      </c>
      <c r="V1917" t="s">
        <v>5001</v>
      </c>
      <c r="W1917" t="s">
        <v>4951</v>
      </c>
      <c r="X1917" t="s">
        <v>7148</v>
      </c>
      <c r="Y1917" t="s">
        <v>7149</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5011</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6084</v>
      </c>
      <c r="BG1917" t="s">
        <v>7146</v>
      </c>
      <c r="BH1917" t="s">
        <v>4947</v>
      </c>
      <c r="BI1917" t="s">
        <v>195</v>
      </c>
      <c r="BJ1917" t="s">
        <v>195</v>
      </c>
      <c r="BK1917" t="s">
        <v>3773</v>
      </c>
      <c r="BL1917" t="s">
        <v>7150</v>
      </c>
      <c r="BM1917" t="s">
        <v>4949</v>
      </c>
      <c r="BN1917" t="s">
        <v>7</v>
      </c>
      <c r="BO1917" t="s">
        <v>4950</v>
      </c>
      <c r="BP1917" s="440" t="str">
        <f t="shared" si="29"/>
        <v>WA.2378.EBD.955.101.C.521211</v>
      </c>
    </row>
    <row r="1918" spans="1:68">
      <c r="A1918" t="s">
        <v>5010</v>
      </c>
      <c r="B1918" t="s">
        <v>4936</v>
      </c>
      <c r="C1918" t="s">
        <v>4937</v>
      </c>
      <c r="D1918" t="s">
        <v>3795</v>
      </c>
      <c r="E1918" t="s">
        <v>197</v>
      </c>
      <c r="F1918" t="s">
        <v>3842</v>
      </c>
      <c r="G1918" t="s">
        <v>2445</v>
      </c>
      <c r="H1918" t="s">
        <v>4938</v>
      </c>
      <c r="I1918">
        <v>5</v>
      </c>
      <c r="J1918" t="s">
        <v>5047</v>
      </c>
      <c r="K1918">
        <v>1</v>
      </c>
      <c r="L1918" t="s">
        <v>805</v>
      </c>
      <c r="M1918" t="s">
        <v>509</v>
      </c>
      <c r="N1918" t="s">
        <v>3156</v>
      </c>
      <c r="O1918" t="s">
        <v>503</v>
      </c>
      <c r="P1918" t="s">
        <v>8</v>
      </c>
      <c r="Q1918" t="s">
        <v>4570</v>
      </c>
      <c r="R1918" t="s">
        <v>4940</v>
      </c>
      <c r="S1918" t="s">
        <v>195</v>
      </c>
      <c r="T1918" t="s">
        <v>4570</v>
      </c>
      <c r="U1918" t="s">
        <v>4570</v>
      </c>
      <c r="V1918" t="s">
        <v>5092</v>
      </c>
      <c r="W1918" t="s">
        <v>5001</v>
      </c>
      <c r="X1918" t="s">
        <v>7151</v>
      </c>
      <c r="Y1918" t="s">
        <v>7152</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5011</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6084</v>
      </c>
      <c r="BG1918" t="s">
        <v>7146</v>
      </c>
      <c r="BH1918" t="s">
        <v>4947</v>
      </c>
      <c r="BI1918" t="s">
        <v>195</v>
      </c>
      <c r="BJ1918" t="s">
        <v>195</v>
      </c>
      <c r="BK1918" t="s">
        <v>3773</v>
      </c>
      <c r="BL1918" t="s">
        <v>7153</v>
      </c>
      <c r="BM1918" t="s">
        <v>4949</v>
      </c>
      <c r="BN1918" t="s">
        <v>7</v>
      </c>
      <c r="BO1918" t="s">
        <v>4950</v>
      </c>
      <c r="BP1918" s="440" t="str">
        <f t="shared" si="29"/>
        <v>WA.2378.EBD.955.101.C.521211</v>
      </c>
    </row>
    <row r="1919" spans="1:68">
      <c r="A1919" t="s">
        <v>5010</v>
      </c>
      <c r="B1919" t="s">
        <v>4936</v>
      </c>
      <c r="C1919" t="s">
        <v>4937</v>
      </c>
      <c r="D1919" t="s">
        <v>3795</v>
      </c>
      <c r="E1919" t="s">
        <v>197</v>
      </c>
      <c r="F1919" t="s">
        <v>3842</v>
      </c>
      <c r="G1919" t="s">
        <v>2445</v>
      </c>
      <c r="H1919" t="s">
        <v>4938</v>
      </c>
      <c r="I1919">
        <v>5</v>
      </c>
      <c r="J1919" t="s">
        <v>5047</v>
      </c>
      <c r="K1919">
        <v>1</v>
      </c>
      <c r="L1919" t="s">
        <v>805</v>
      </c>
      <c r="M1919" t="s">
        <v>511</v>
      </c>
      <c r="N1919" t="s">
        <v>181</v>
      </c>
      <c r="O1919" t="s">
        <v>503</v>
      </c>
      <c r="P1919" t="s">
        <v>8</v>
      </c>
      <c r="Q1919" t="s">
        <v>4570</v>
      </c>
      <c r="R1919" t="s">
        <v>4940</v>
      </c>
      <c r="S1919" t="s">
        <v>195</v>
      </c>
      <c r="T1919" t="s">
        <v>4570</v>
      </c>
      <c r="U1919" t="s">
        <v>4570</v>
      </c>
      <c r="V1919" t="s">
        <v>4496</v>
      </c>
      <c r="W1919" t="s">
        <v>4570</v>
      </c>
      <c r="X1919" t="s">
        <v>7154</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5011</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6084</v>
      </c>
      <c r="BG1919" t="s">
        <v>7155</v>
      </c>
      <c r="BH1919" t="s">
        <v>4947</v>
      </c>
      <c r="BI1919" t="s">
        <v>195</v>
      </c>
      <c r="BJ1919" t="s">
        <v>195</v>
      </c>
      <c r="BK1919" t="s">
        <v>3773</v>
      </c>
      <c r="BL1919" t="s">
        <v>6626</v>
      </c>
      <c r="BM1919" t="s">
        <v>4949</v>
      </c>
      <c r="BN1919" t="s">
        <v>7</v>
      </c>
      <c r="BO1919" t="s">
        <v>4950</v>
      </c>
      <c r="BP1919" s="440" t="str">
        <f t="shared" si="29"/>
        <v>WA.2378.EBD.955.101.D.521211</v>
      </c>
    </row>
    <row r="1920" spans="1:68">
      <c r="A1920" t="s">
        <v>5010</v>
      </c>
      <c r="B1920" t="s">
        <v>4936</v>
      </c>
      <c r="C1920" t="s">
        <v>4937</v>
      </c>
      <c r="D1920" t="s">
        <v>3795</v>
      </c>
      <c r="E1920" t="s">
        <v>197</v>
      </c>
      <c r="F1920" t="s">
        <v>3842</v>
      </c>
      <c r="G1920" t="s">
        <v>2445</v>
      </c>
      <c r="H1920" t="s">
        <v>4938</v>
      </c>
      <c r="I1920">
        <v>5</v>
      </c>
      <c r="J1920" t="s">
        <v>5047</v>
      </c>
      <c r="K1920">
        <v>1</v>
      </c>
      <c r="L1920" t="s">
        <v>805</v>
      </c>
      <c r="M1920" t="s">
        <v>511</v>
      </c>
      <c r="N1920" t="s">
        <v>181</v>
      </c>
      <c r="O1920" t="s">
        <v>503</v>
      </c>
      <c r="P1920" t="s">
        <v>8</v>
      </c>
      <c r="Q1920" t="s">
        <v>4570</v>
      </c>
      <c r="R1920" t="s">
        <v>4940</v>
      </c>
      <c r="S1920" t="s">
        <v>195</v>
      </c>
      <c r="T1920" t="s">
        <v>4570</v>
      </c>
      <c r="U1920" t="s">
        <v>4570</v>
      </c>
      <c r="V1920" t="s">
        <v>4951</v>
      </c>
      <c r="W1920" t="s">
        <v>4496</v>
      </c>
      <c r="X1920" t="s">
        <v>7156</v>
      </c>
      <c r="Y1920" t="s">
        <v>7157</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5011</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6084</v>
      </c>
      <c r="BG1920" t="s">
        <v>7155</v>
      </c>
      <c r="BH1920" t="s">
        <v>4947</v>
      </c>
      <c r="BI1920" t="s">
        <v>195</v>
      </c>
      <c r="BJ1920" t="s">
        <v>195</v>
      </c>
      <c r="BK1920" t="s">
        <v>3773</v>
      </c>
      <c r="BL1920" t="s">
        <v>7158</v>
      </c>
      <c r="BM1920" t="s">
        <v>4949</v>
      </c>
      <c r="BN1920" t="s">
        <v>7</v>
      </c>
      <c r="BO1920" t="s">
        <v>4950</v>
      </c>
      <c r="BP1920" s="440" t="str">
        <f t="shared" si="29"/>
        <v>WA.2378.EBD.955.101.D.521211</v>
      </c>
    </row>
    <row r="1921" spans="1:68">
      <c r="A1921" t="s">
        <v>5010</v>
      </c>
      <c r="B1921" t="s">
        <v>4936</v>
      </c>
      <c r="C1921" t="s">
        <v>4937</v>
      </c>
      <c r="D1921" t="s">
        <v>3795</v>
      </c>
      <c r="E1921" t="s">
        <v>197</v>
      </c>
      <c r="F1921" t="s">
        <v>3842</v>
      </c>
      <c r="G1921" t="s">
        <v>2445</v>
      </c>
      <c r="H1921" t="s">
        <v>4938</v>
      </c>
      <c r="I1921">
        <v>5</v>
      </c>
      <c r="J1921" t="s">
        <v>5047</v>
      </c>
      <c r="K1921">
        <v>1</v>
      </c>
      <c r="L1921" t="s">
        <v>805</v>
      </c>
      <c r="M1921" t="s">
        <v>516</v>
      </c>
      <c r="N1921" t="s">
        <v>182</v>
      </c>
      <c r="O1921" t="s">
        <v>503</v>
      </c>
      <c r="P1921" t="s">
        <v>8</v>
      </c>
      <c r="Q1921" t="s">
        <v>4570</v>
      </c>
      <c r="R1921" t="s">
        <v>4940</v>
      </c>
      <c r="S1921" t="s">
        <v>195</v>
      </c>
      <c r="T1921" t="s">
        <v>4570</v>
      </c>
      <c r="U1921" t="s">
        <v>4570</v>
      </c>
      <c r="V1921" t="s">
        <v>4496</v>
      </c>
      <c r="W1921" t="s">
        <v>4570</v>
      </c>
      <c r="X1921" t="s">
        <v>7159</v>
      </c>
      <c r="Y1921" t="s">
        <v>7160</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5011</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6084</v>
      </c>
      <c r="BG1921" t="s">
        <v>7161</v>
      </c>
      <c r="BH1921" t="s">
        <v>4947</v>
      </c>
      <c r="BI1921" t="s">
        <v>195</v>
      </c>
      <c r="BJ1921" t="s">
        <v>195</v>
      </c>
      <c r="BK1921" t="s">
        <v>3773</v>
      </c>
      <c r="BL1921" t="s">
        <v>7162</v>
      </c>
      <c r="BM1921" t="s">
        <v>4949</v>
      </c>
      <c r="BN1921" t="s">
        <v>7</v>
      </c>
      <c r="BO1921" t="s">
        <v>4950</v>
      </c>
      <c r="BP1921" s="440" t="str">
        <f t="shared" si="29"/>
        <v>WA.2378.EBD.955.101.E.521211</v>
      </c>
    </row>
    <row r="1922" spans="1:68">
      <c r="A1922" t="s">
        <v>5010</v>
      </c>
      <c r="B1922" t="s">
        <v>4936</v>
      </c>
      <c r="C1922" t="s">
        <v>4937</v>
      </c>
      <c r="D1922" t="s">
        <v>3795</v>
      </c>
      <c r="E1922" t="s">
        <v>197</v>
      </c>
      <c r="F1922" t="s">
        <v>3842</v>
      </c>
      <c r="G1922" t="s">
        <v>2445</v>
      </c>
      <c r="H1922" t="s">
        <v>4938</v>
      </c>
      <c r="I1922">
        <v>5</v>
      </c>
      <c r="J1922" t="s">
        <v>5047</v>
      </c>
      <c r="K1922">
        <v>1</v>
      </c>
      <c r="L1922" t="s">
        <v>805</v>
      </c>
      <c r="M1922" t="s">
        <v>516</v>
      </c>
      <c r="N1922" t="s">
        <v>182</v>
      </c>
      <c r="O1922" t="s">
        <v>503</v>
      </c>
      <c r="P1922" t="s">
        <v>8</v>
      </c>
      <c r="Q1922" t="s">
        <v>4570</v>
      </c>
      <c r="R1922" t="s">
        <v>4940</v>
      </c>
      <c r="S1922" t="s">
        <v>195</v>
      </c>
      <c r="T1922" t="s">
        <v>4570</v>
      </c>
      <c r="U1922" t="s">
        <v>4570</v>
      </c>
      <c r="V1922" t="s">
        <v>4951</v>
      </c>
      <c r="W1922" t="s">
        <v>4496</v>
      </c>
      <c r="X1922" t="s">
        <v>7163</v>
      </c>
      <c r="Y1922" t="s">
        <v>7164</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5011</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6084</v>
      </c>
      <c r="BG1922" t="s">
        <v>7161</v>
      </c>
      <c r="BH1922" t="s">
        <v>4947</v>
      </c>
      <c r="BI1922" t="s">
        <v>195</v>
      </c>
      <c r="BJ1922" t="s">
        <v>195</v>
      </c>
      <c r="BK1922" t="s">
        <v>3773</v>
      </c>
      <c r="BL1922" t="s">
        <v>7165</v>
      </c>
      <c r="BM1922" t="s">
        <v>4949</v>
      </c>
      <c r="BN1922" t="s">
        <v>7</v>
      </c>
      <c r="BO1922" t="s">
        <v>4950</v>
      </c>
      <c r="BP1922" s="440" t="str">
        <f t="shared" ref="BP1922:BP1985" si="30">_xlfn.TEXTJOIN(".",TRUE,D1922,E1922,F1922,J1922,L1922,M1922,O1922)</f>
        <v>WA.2378.EBD.955.101.E.521211</v>
      </c>
    </row>
    <row r="1923" spans="1:68">
      <c r="A1923" t="s">
        <v>5010</v>
      </c>
      <c r="B1923" t="s">
        <v>4936</v>
      </c>
      <c r="C1923" t="s">
        <v>4937</v>
      </c>
      <c r="D1923" t="s">
        <v>3795</v>
      </c>
      <c r="E1923" t="s">
        <v>197</v>
      </c>
      <c r="F1923" t="s">
        <v>3842</v>
      </c>
      <c r="G1923" t="s">
        <v>2445</v>
      </c>
      <c r="H1923" t="s">
        <v>4938</v>
      </c>
      <c r="I1923">
        <v>5</v>
      </c>
      <c r="J1923" t="s">
        <v>5047</v>
      </c>
      <c r="K1923">
        <v>1</v>
      </c>
      <c r="L1923" t="s">
        <v>805</v>
      </c>
      <c r="M1923" t="s">
        <v>516</v>
      </c>
      <c r="N1923" t="s">
        <v>182</v>
      </c>
      <c r="O1923" t="s">
        <v>503</v>
      </c>
      <c r="P1923" t="s">
        <v>8</v>
      </c>
      <c r="Q1923" t="s">
        <v>4570</v>
      </c>
      <c r="R1923" t="s">
        <v>4940</v>
      </c>
      <c r="S1923" t="s">
        <v>195</v>
      </c>
      <c r="T1923" t="s">
        <v>4570</v>
      </c>
      <c r="U1923" t="s">
        <v>4570</v>
      </c>
      <c r="V1923" t="s">
        <v>5001</v>
      </c>
      <c r="W1923" t="s">
        <v>4951</v>
      </c>
      <c r="X1923" t="s">
        <v>7166</v>
      </c>
      <c r="Y1923" t="s">
        <v>7167</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5011</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6084</v>
      </c>
      <c r="BG1923" t="s">
        <v>7161</v>
      </c>
      <c r="BH1923" t="s">
        <v>4947</v>
      </c>
      <c r="BI1923" t="s">
        <v>195</v>
      </c>
      <c r="BJ1923" t="s">
        <v>195</v>
      </c>
      <c r="BK1923" t="s">
        <v>3773</v>
      </c>
      <c r="BL1923" t="s">
        <v>7168</v>
      </c>
      <c r="BM1923" t="s">
        <v>4949</v>
      </c>
      <c r="BN1923" t="s">
        <v>7</v>
      </c>
      <c r="BO1923" t="s">
        <v>4950</v>
      </c>
      <c r="BP1923" s="440" t="str">
        <f t="shared" si="30"/>
        <v>WA.2378.EBD.955.101.E.521211</v>
      </c>
    </row>
    <row r="1924" spans="1:68">
      <c r="A1924" t="s">
        <v>5010</v>
      </c>
      <c r="B1924" t="s">
        <v>4936</v>
      </c>
      <c r="C1924" t="s">
        <v>4937</v>
      </c>
      <c r="D1924" t="s">
        <v>3795</v>
      </c>
      <c r="E1924" t="s">
        <v>197</v>
      </c>
      <c r="F1924" t="s">
        <v>3842</v>
      </c>
      <c r="G1924" t="s">
        <v>2445</v>
      </c>
      <c r="H1924" t="s">
        <v>4938</v>
      </c>
      <c r="I1924">
        <v>5</v>
      </c>
      <c r="J1924" t="s">
        <v>5047</v>
      </c>
      <c r="K1924">
        <v>1</v>
      </c>
      <c r="L1924" t="s">
        <v>805</v>
      </c>
      <c r="M1924" t="s">
        <v>516</v>
      </c>
      <c r="N1924" t="s">
        <v>182</v>
      </c>
      <c r="O1924" t="s">
        <v>503</v>
      </c>
      <c r="P1924" t="s">
        <v>8</v>
      </c>
      <c r="Q1924" t="s">
        <v>4570</v>
      </c>
      <c r="R1924" t="s">
        <v>4940</v>
      </c>
      <c r="S1924" t="s">
        <v>195</v>
      </c>
      <c r="T1924" t="s">
        <v>4570</v>
      </c>
      <c r="U1924" t="s">
        <v>4570</v>
      </c>
      <c r="V1924" t="s">
        <v>5092</v>
      </c>
      <c r="W1924" t="s">
        <v>5001</v>
      </c>
      <c r="X1924" t="s">
        <v>7169</v>
      </c>
      <c r="Y1924" t="s">
        <v>7170</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5011</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6084</v>
      </c>
      <c r="BG1924" t="s">
        <v>7161</v>
      </c>
      <c r="BH1924" t="s">
        <v>4947</v>
      </c>
      <c r="BI1924" t="s">
        <v>195</v>
      </c>
      <c r="BJ1924" t="s">
        <v>195</v>
      </c>
      <c r="BK1924" t="s">
        <v>3773</v>
      </c>
      <c r="BL1924" t="s">
        <v>7171</v>
      </c>
      <c r="BM1924" t="s">
        <v>4949</v>
      </c>
      <c r="BN1924" t="s">
        <v>7</v>
      </c>
      <c r="BO1924" t="s">
        <v>4950</v>
      </c>
      <c r="BP1924" s="440" t="str">
        <f t="shared" si="30"/>
        <v>WA.2378.EBD.955.101.E.521211</v>
      </c>
    </row>
    <row r="1925" spans="1:68">
      <c r="A1925" t="s">
        <v>5010</v>
      </c>
      <c r="B1925" t="s">
        <v>4936</v>
      </c>
      <c r="C1925" t="s">
        <v>4937</v>
      </c>
      <c r="D1925" t="s">
        <v>3795</v>
      </c>
      <c r="E1925" t="s">
        <v>197</v>
      </c>
      <c r="F1925" t="s">
        <v>3842</v>
      </c>
      <c r="G1925" t="s">
        <v>2445</v>
      </c>
      <c r="H1925" t="s">
        <v>4938</v>
      </c>
      <c r="I1925">
        <v>5</v>
      </c>
      <c r="J1925" t="s">
        <v>5047</v>
      </c>
      <c r="K1925">
        <v>1</v>
      </c>
      <c r="L1925" t="s">
        <v>805</v>
      </c>
      <c r="M1925" t="s">
        <v>566</v>
      </c>
      <c r="N1925" t="s">
        <v>183</v>
      </c>
      <c r="O1925" t="s">
        <v>503</v>
      </c>
      <c r="P1925" t="s">
        <v>8</v>
      </c>
      <c r="Q1925" t="s">
        <v>4570</v>
      </c>
      <c r="R1925" t="s">
        <v>4940</v>
      </c>
      <c r="S1925" t="s">
        <v>195</v>
      </c>
      <c r="T1925" t="s">
        <v>4570</v>
      </c>
      <c r="U1925" t="s">
        <v>4570</v>
      </c>
      <c r="V1925" t="s">
        <v>4496</v>
      </c>
      <c r="W1925" t="s">
        <v>4570</v>
      </c>
      <c r="X1925" t="s">
        <v>7172</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5011</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6084</v>
      </c>
      <c r="BG1925" t="s">
        <v>7173</v>
      </c>
      <c r="BH1925" t="s">
        <v>4947</v>
      </c>
      <c r="BI1925" t="s">
        <v>195</v>
      </c>
      <c r="BJ1925" t="s">
        <v>195</v>
      </c>
      <c r="BK1925" t="s">
        <v>3773</v>
      </c>
      <c r="BL1925" t="s">
        <v>5049</v>
      </c>
      <c r="BM1925" t="s">
        <v>4949</v>
      </c>
      <c r="BN1925" t="s">
        <v>7</v>
      </c>
      <c r="BO1925" t="s">
        <v>4950</v>
      </c>
      <c r="BP1925" s="440" t="str">
        <f t="shared" si="30"/>
        <v>WA.2378.EBD.955.101.F.521211</v>
      </c>
    </row>
    <row r="1926" spans="1:68">
      <c r="A1926" t="s">
        <v>5010</v>
      </c>
      <c r="B1926" t="s">
        <v>4936</v>
      </c>
      <c r="C1926" t="s">
        <v>4937</v>
      </c>
      <c r="D1926" t="s">
        <v>3795</v>
      </c>
      <c r="E1926" t="s">
        <v>197</v>
      </c>
      <c r="F1926" t="s">
        <v>3842</v>
      </c>
      <c r="G1926" t="s">
        <v>2445</v>
      </c>
      <c r="H1926" t="s">
        <v>4938</v>
      </c>
      <c r="I1926">
        <v>5</v>
      </c>
      <c r="J1926" t="s">
        <v>5047</v>
      </c>
      <c r="K1926">
        <v>1</v>
      </c>
      <c r="L1926" t="s">
        <v>805</v>
      </c>
      <c r="M1926" t="s">
        <v>566</v>
      </c>
      <c r="N1926" t="s">
        <v>183</v>
      </c>
      <c r="O1926" t="s">
        <v>503</v>
      </c>
      <c r="P1926" t="s">
        <v>8</v>
      </c>
      <c r="Q1926" t="s">
        <v>4570</v>
      </c>
      <c r="R1926" t="s">
        <v>4940</v>
      </c>
      <c r="S1926" t="s">
        <v>195</v>
      </c>
      <c r="T1926" t="s">
        <v>4570</v>
      </c>
      <c r="U1926" t="s">
        <v>4570</v>
      </c>
      <c r="V1926" t="s">
        <v>4951</v>
      </c>
      <c r="W1926" t="s">
        <v>4496</v>
      </c>
      <c r="X1926" t="s">
        <v>7174</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5011</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6084</v>
      </c>
      <c r="BG1926" t="s">
        <v>7173</v>
      </c>
      <c r="BH1926" t="s">
        <v>4947</v>
      </c>
      <c r="BI1926" t="s">
        <v>195</v>
      </c>
      <c r="BJ1926" t="s">
        <v>195</v>
      </c>
      <c r="BK1926" t="s">
        <v>3773</v>
      </c>
      <c r="BL1926" t="s">
        <v>5450</v>
      </c>
      <c r="BM1926" t="s">
        <v>4949</v>
      </c>
      <c r="BN1926" t="s">
        <v>7</v>
      </c>
      <c r="BO1926" t="s">
        <v>4950</v>
      </c>
      <c r="BP1926" s="440" t="str">
        <f t="shared" si="30"/>
        <v>WA.2378.EBD.955.101.F.521211</v>
      </c>
    </row>
    <row r="1927" spans="1:68">
      <c r="A1927" t="s">
        <v>5010</v>
      </c>
      <c r="B1927" t="s">
        <v>4936</v>
      </c>
      <c r="C1927" t="s">
        <v>4937</v>
      </c>
      <c r="D1927" t="s">
        <v>3795</v>
      </c>
      <c r="E1927" t="s">
        <v>197</v>
      </c>
      <c r="F1927" t="s">
        <v>3842</v>
      </c>
      <c r="G1927" t="s">
        <v>2445</v>
      </c>
      <c r="H1927" t="s">
        <v>4938</v>
      </c>
      <c r="I1927">
        <v>5</v>
      </c>
      <c r="J1927" t="s">
        <v>5047</v>
      </c>
      <c r="K1927">
        <v>1</v>
      </c>
      <c r="L1927" t="s">
        <v>805</v>
      </c>
      <c r="M1927" t="s">
        <v>566</v>
      </c>
      <c r="N1927" t="s">
        <v>183</v>
      </c>
      <c r="O1927" t="s">
        <v>503</v>
      </c>
      <c r="P1927" t="s">
        <v>8</v>
      </c>
      <c r="Q1927" t="s">
        <v>4570</v>
      </c>
      <c r="R1927" t="s">
        <v>4940</v>
      </c>
      <c r="S1927" t="s">
        <v>195</v>
      </c>
      <c r="T1927" t="s">
        <v>4570</v>
      </c>
      <c r="U1927" t="s">
        <v>4570</v>
      </c>
      <c r="V1927" t="s">
        <v>5092</v>
      </c>
      <c r="W1927" t="s">
        <v>4951</v>
      </c>
      <c r="X1927" t="s">
        <v>7175</v>
      </c>
      <c r="Y1927" t="s">
        <v>7176</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5011</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6084</v>
      </c>
      <c r="BG1927" t="s">
        <v>7173</v>
      </c>
      <c r="BH1927" t="s">
        <v>4947</v>
      </c>
      <c r="BI1927" t="s">
        <v>195</v>
      </c>
      <c r="BJ1927" t="s">
        <v>195</v>
      </c>
      <c r="BK1927" t="s">
        <v>3773</v>
      </c>
      <c r="BL1927" t="s">
        <v>7177</v>
      </c>
      <c r="BM1927" t="s">
        <v>4949</v>
      </c>
      <c r="BN1927" t="s">
        <v>7</v>
      </c>
      <c r="BO1927" t="s">
        <v>4950</v>
      </c>
      <c r="BP1927" s="440" t="str">
        <f t="shared" si="30"/>
        <v>WA.2378.EBD.955.101.F.521211</v>
      </c>
    </row>
    <row r="1928" spans="1:68">
      <c r="A1928" t="s">
        <v>5010</v>
      </c>
      <c r="B1928" t="s">
        <v>4936</v>
      </c>
      <c r="C1928" t="s">
        <v>4937</v>
      </c>
      <c r="D1928" t="s">
        <v>3795</v>
      </c>
      <c r="E1928" t="s">
        <v>197</v>
      </c>
      <c r="F1928" t="s">
        <v>3842</v>
      </c>
      <c r="G1928" t="s">
        <v>2445</v>
      </c>
      <c r="H1928" t="s">
        <v>4938</v>
      </c>
      <c r="I1928">
        <v>5</v>
      </c>
      <c r="J1928" t="s">
        <v>6085</v>
      </c>
      <c r="K1928">
        <v>1</v>
      </c>
      <c r="L1928" t="s">
        <v>805</v>
      </c>
      <c r="M1928" t="s">
        <v>8</v>
      </c>
      <c r="N1928" t="s">
        <v>133</v>
      </c>
      <c r="O1928" t="s">
        <v>503</v>
      </c>
      <c r="P1928" t="s">
        <v>8</v>
      </c>
      <c r="Q1928" t="s">
        <v>4570</v>
      </c>
      <c r="R1928" t="s">
        <v>4940</v>
      </c>
      <c r="S1928" t="s">
        <v>195</v>
      </c>
      <c r="T1928" t="s">
        <v>4570</v>
      </c>
      <c r="U1928" t="s">
        <v>4570</v>
      </c>
      <c r="V1928" t="s">
        <v>4496</v>
      </c>
      <c r="W1928" t="s">
        <v>4570</v>
      </c>
      <c r="X1928" t="s">
        <v>7178</v>
      </c>
      <c r="Y1928" t="s">
        <v>5064</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5011</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6087</v>
      </c>
      <c r="BF1928" t="s">
        <v>6088</v>
      </c>
      <c r="BG1928" t="s">
        <v>7179</v>
      </c>
      <c r="BH1928" t="s">
        <v>4947</v>
      </c>
      <c r="BI1928" t="s">
        <v>195</v>
      </c>
      <c r="BJ1928" t="s">
        <v>195</v>
      </c>
      <c r="BK1928" t="s">
        <v>3773</v>
      </c>
      <c r="BL1928" t="s">
        <v>7180</v>
      </c>
      <c r="BM1928" t="s">
        <v>4949</v>
      </c>
      <c r="BN1928" t="s">
        <v>7</v>
      </c>
      <c r="BO1928" t="s">
        <v>4950</v>
      </c>
      <c r="BP1928" s="440" t="str">
        <f t="shared" si="30"/>
        <v>WA.2378.EBD.974.101.A.521211</v>
      </c>
    </row>
    <row r="1929" spans="1:68">
      <c r="A1929" t="s">
        <v>5010</v>
      </c>
      <c r="B1929" t="s">
        <v>4936</v>
      </c>
      <c r="C1929" t="s">
        <v>4937</v>
      </c>
      <c r="D1929" t="s">
        <v>3795</v>
      </c>
      <c r="E1929" t="s">
        <v>197</v>
      </c>
      <c r="F1929" t="s">
        <v>3842</v>
      </c>
      <c r="G1929" t="s">
        <v>2445</v>
      </c>
      <c r="H1929" t="s">
        <v>4938</v>
      </c>
      <c r="I1929">
        <v>5</v>
      </c>
      <c r="J1929" t="s">
        <v>6085</v>
      </c>
      <c r="K1929">
        <v>1</v>
      </c>
      <c r="L1929" t="s">
        <v>805</v>
      </c>
      <c r="M1929" t="s">
        <v>508</v>
      </c>
      <c r="N1929" t="s">
        <v>3383</v>
      </c>
      <c r="O1929" t="s">
        <v>503</v>
      </c>
      <c r="P1929" t="s">
        <v>8</v>
      </c>
      <c r="Q1929" t="s">
        <v>4570</v>
      </c>
      <c r="R1929" t="s">
        <v>4940</v>
      </c>
      <c r="S1929" t="s">
        <v>195</v>
      </c>
      <c r="T1929" t="s">
        <v>4570</v>
      </c>
      <c r="U1929" t="s">
        <v>4570</v>
      </c>
      <c r="V1929" t="s">
        <v>4496</v>
      </c>
      <c r="W1929" t="s">
        <v>4570</v>
      </c>
      <c r="X1929" t="s">
        <v>7181</v>
      </c>
      <c r="Y1929" t="s">
        <v>7182</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5011</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6087</v>
      </c>
      <c r="BF1929" t="s">
        <v>6088</v>
      </c>
      <c r="BG1929" t="s">
        <v>7183</v>
      </c>
      <c r="BH1929" t="s">
        <v>4947</v>
      </c>
      <c r="BI1929" t="s">
        <v>195</v>
      </c>
      <c r="BJ1929" t="s">
        <v>195</v>
      </c>
      <c r="BK1929" t="s">
        <v>3773</v>
      </c>
      <c r="BL1929" t="s">
        <v>7184</v>
      </c>
      <c r="BM1929" t="s">
        <v>4949</v>
      </c>
      <c r="BN1929" t="s">
        <v>7</v>
      </c>
      <c r="BO1929" t="s">
        <v>4950</v>
      </c>
      <c r="BP1929" s="440" t="str">
        <f t="shared" si="30"/>
        <v>WA.2378.EBD.974.101.B.521211</v>
      </c>
    </row>
    <row r="1930" spans="1:68">
      <c r="A1930" t="s">
        <v>5010</v>
      </c>
      <c r="B1930" t="s">
        <v>4936</v>
      </c>
      <c r="C1930" t="s">
        <v>4937</v>
      </c>
      <c r="D1930" t="s">
        <v>3795</v>
      </c>
      <c r="E1930" t="s">
        <v>197</v>
      </c>
      <c r="F1930" t="s">
        <v>3842</v>
      </c>
      <c r="G1930" t="s">
        <v>2445</v>
      </c>
      <c r="H1930" t="s">
        <v>4938</v>
      </c>
      <c r="I1930">
        <v>5</v>
      </c>
      <c r="J1930" t="s">
        <v>6085</v>
      </c>
      <c r="K1930">
        <v>1</v>
      </c>
      <c r="L1930" t="s">
        <v>805</v>
      </c>
      <c r="M1930" t="s">
        <v>509</v>
      </c>
      <c r="N1930" t="s">
        <v>3406</v>
      </c>
      <c r="O1930" t="s">
        <v>503</v>
      </c>
      <c r="P1930" t="s">
        <v>8</v>
      </c>
      <c r="Q1930" t="s">
        <v>4570</v>
      </c>
      <c r="R1930" t="s">
        <v>4940</v>
      </c>
      <c r="S1930" t="s">
        <v>195</v>
      </c>
      <c r="T1930" t="s">
        <v>4570</v>
      </c>
      <c r="U1930" t="s">
        <v>4570</v>
      </c>
      <c r="V1930" t="s">
        <v>4496</v>
      </c>
      <c r="W1930" t="s">
        <v>4570</v>
      </c>
      <c r="X1930" t="s">
        <v>7185</v>
      </c>
      <c r="Y1930" t="s">
        <v>5064</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5011</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6087</v>
      </c>
      <c r="BF1930" t="s">
        <v>6088</v>
      </c>
      <c r="BG1930" t="s">
        <v>7186</v>
      </c>
      <c r="BH1930" t="s">
        <v>4947</v>
      </c>
      <c r="BI1930" t="s">
        <v>195</v>
      </c>
      <c r="BJ1930" t="s">
        <v>195</v>
      </c>
      <c r="BK1930" t="s">
        <v>3773</v>
      </c>
      <c r="BL1930" t="s">
        <v>7180</v>
      </c>
      <c r="BM1930" t="s">
        <v>4949</v>
      </c>
      <c r="BN1930" t="s">
        <v>7</v>
      </c>
      <c r="BO1930" t="s">
        <v>4950</v>
      </c>
      <c r="BP1930" s="440" t="str">
        <f t="shared" si="30"/>
        <v>WA.2378.EBD.974.101.C.521211</v>
      </c>
    </row>
    <row r="1931" spans="1:68">
      <c r="A1931" t="s">
        <v>5010</v>
      </c>
      <c r="B1931" t="s">
        <v>4936</v>
      </c>
      <c r="C1931" t="s">
        <v>4937</v>
      </c>
      <c r="D1931" t="s">
        <v>3795</v>
      </c>
      <c r="E1931" t="s">
        <v>197</v>
      </c>
      <c r="F1931" t="s">
        <v>3842</v>
      </c>
      <c r="G1931" t="s">
        <v>2445</v>
      </c>
      <c r="H1931" t="s">
        <v>4938</v>
      </c>
      <c r="I1931">
        <v>5</v>
      </c>
      <c r="J1931" t="s">
        <v>6085</v>
      </c>
      <c r="K1931">
        <v>1</v>
      </c>
      <c r="L1931" t="s">
        <v>805</v>
      </c>
      <c r="M1931" t="s">
        <v>511</v>
      </c>
      <c r="N1931" t="s">
        <v>3416</v>
      </c>
      <c r="O1931" t="s">
        <v>503</v>
      </c>
      <c r="P1931" t="s">
        <v>8</v>
      </c>
      <c r="Q1931" t="s">
        <v>4570</v>
      </c>
      <c r="R1931" t="s">
        <v>4940</v>
      </c>
      <c r="S1931" t="s">
        <v>195</v>
      </c>
      <c r="T1931" t="s">
        <v>4570</v>
      </c>
      <c r="U1931" t="s">
        <v>4570</v>
      </c>
      <c r="V1931" t="s">
        <v>4496</v>
      </c>
      <c r="W1931" t="s">
        <v>4570</v>
      </c>
      <c r="X1931" t="s">
        <v>7187</v>
      </c>
      <c r="Y1931" t="s">
        <v>5064</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5011</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6087</v>
      </c>
      <c r="BF1931" t="s">
        <v>6088</v>
      </c>
      <c r="BG1931" t="s">
        <v>7188</v>
      </c>
      <c r="BH1931" t="s">
        <v>4947</v>
      </c>
      <c r="BI1931" t="s">
        <v>195</v>
      </c>
      <c r="BJ1931" t="s">
        <v>195</v>
      </c>
      <c r="BK1931" t="s">
        <v>3773</v>
      </c>
      <c r="BL1931" t="s">
        <v>7180</v>
      </c>
      <c r="BM1931" t="s">
        <v>4949</v>
      </c>
      <c r="BN1931" t="s">
        <v>7</v>
      </c>
      <c r="BO1931" t="s">
        <v>4950</v>
      </c>
      <c r="BP1931" s="440" t="str">
        <f t="shared" si="30"/>
        <v>WA.2378.EBD.974.101.D.521211</v>
      </c>
    </row>
    <row r="1932" spans="1:68">
      <c r="A1932" t="s">
        <v>4935</v>
      </c>
      <c r="B1932" t="s">
        <v>4936</v>
      </c>
      <c r="C1932" t="s">
        <v>4937</v>
      </c>
      <c r="D1932" t="s">
        <v>3795</v>
      </c>
      <c r="E1932" t="s">
        <v>197</v>
      </c>
      <c r="F1932" t="s">
        <v>3812</v>
      </c>
      <c r="G1932" t="s">
        <v>820</v>
      </c>
      <c r="H1932" t="s">
        <v>4938</v>
      </c>
      <c r="I1932">
        <v>9</v>
      </c>
      <c r="J1932" t="s">
        <v>5050</v>
      </c>
      <c r="K1932">
        <v>1</v>
      </c>
      <c r="L1932" t="s">
        <v>805</v>
      </c>
      <c r="M1932" t="s">
        <v>508</v>
      </c>
      <c r="N1932" t="s">
        <v>184</v>
      </c>
      <c r="O1932" t="s">
        <v>513</v>
      </c>
      <c r="P1932" t="s">
        <v>8</v>
      </c>
      <c r="Q1932" t="s">
        <v>4570</v>
      </c>
      <c r="R1932" t="s">
        <v>4940</v>
      </c>
      <c r="S1932" t="s">
        <v>195</v>
      </c>
      <c r="T1932" t="s">
        <v>4570</v>
      </c>
      <c r="U1932" t="s">
        <v>4570</v>
      </c>
      <c r="V1932" t="s">
        <v>4496</v>
      </c>
      <c r="W1932" t="s">
        <v>4570</v>
      </c>
      <c r="X1932" t="s">
        <v>7189</v>
      </c>
      <c r="Y1932" t="s">
        <v>7190</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4943</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6045</v>
      </c>
      <c r="BF1932" t="s">
        <v>6046</v>
      </c>
      <c r="BG1932" t="s">
        <v>7097</v>
      </c>
      <c r="BH1932" t="s">
        <v>4947</v>
      </c>
      <c r="BI1932" t="s">
        <v>195</v>
      </c>
      <c r="BJ1932" t="s">
        <v>195</v>
      </c>
      <c r="BK1932" t="s">
        <v>3776</v>
      </c>
      <c r="BL1932" t="s">
        <v>7191</v>
      </c>
      <c r="BM1932" t="s">
        <v>4949</v>
      </c>
      <c r="BN1932" t="s">
        <v>5121</v>
      </c>
      <c r="BO1932" t="s">
        <v>4950</v>
      </c>
      <c r="BP1932" s="440" t="str">
        <f t="shared" si="30"/>
        <v>WA.2378.EBA.956.101.B.522151</v>
      </c>
    </row>
    <row r="1933" spans="1:68">
      <c r="A1933" t="s">
        <v>4935</v>
      </c>
      <c r="B1933" t="s">
        <v>4936</v>
      </c>
      <c r="C1933" t="s">
        <v>4937</v>
      </c>
      <c r="D1933" t="s">
        <v>3795</v>
      </c>
      <c r="E1933" t="s">
        <v>197</v>
      </c>
      <c r="F1933" t="s">
        <v>3812</v>
      </c>
      <c r="G1933" t="s">
        <v>820</v>
      </c>
      <c r="H1933" t="s">
        <v>4938</v>
      </c>
      <c r="I1933">
        <v>9</v>
      </c>
      <c r="J1933" t="s">
        <v>5050</v>
      </c>
      <c r="K1933">
        <v>1</v>
      </c>
      <c r="L1933" t="s">
        <v>805</v>
      </c>
      <c r="M1933" t="s">
        <v>509</v>
      </c>
      <c r="N1933" t="s">
        <v>185</v>
      </c>
      <c r="O1933" t="s">
        <v>513</v>
      </c>
      <c r="P1933" t="s">
        <v>8</v>
      </c>
      <c r="Q1933" t="s">
        <v>4570</v>
      </c>
      <c r="R1933" t="s">
        <v>4940</v>
      </c>
      <c r="S1933" t="s">
        <v>195</v>
      </c>
      <c r="T1933" t="s">
        <v>4570</v>
      </c>
      <c r="U1933" t="s">
        <v>4570</v>
      </c>
      <c r="V1933" t="s">
        <v>4496</v>
      </c>
      <c r="W1933" t="s">
        <v>4570</v>
      </c>
      <c r="X1933" t="s">
        <v>7192</v>
      </c>
      <c r="Y1933" t="s">
        <v>7193</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4943</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6045</v>
      </c>
      <c r="BF1933" t="s">
        <v>6046</v>
      </c>
      <c r="BG1933" t="s">
        <v>7099</v>
      </c>
      <c r="BH1933" t="s">
        <v>4947</v>
      </c>
      <c r="BI1933" t="s">
        <v>195</v>
      </c>
      <c r="BJ1933" t="s">
        <v>195</v>
      </c>
      <c r="BK1933" t="s">
        <v>3776</v>
      </c>
      <c r="BL1933" t="s">
        <v>7194</v>
      </c>
      <c r="BM1933" t="s">
        <v>4949</v>
      </c>
      <c r="BN1933" t="s">
        <v>5121</v>
      </c>
      <c r="BO1933" t="s">
        <v>4950</v>
      </c>
      <c r="BP1933" s="440" t="str">
        <f t="shared" si="30"/>
        <v>WA.2378.EBA.956.101.C.522151</v>
      </c>
    </row>
    <row r="1934" spans="1:68">
      <c r="A1934" t="s">
        <v>4935</v>
      </c>
      <c r="B1934" t="s">
        <v>4936</v>
      </c>
      <c r="C1934" t="s">
        <v>4937</v>
      </c>
      <c r="D1934" t="s">
        <v>3795</v>
      </c>
      <c r="E1934" t="s">
        <v>197</v>
      </c>
      <c r="F1934" t="s">
        <v>3812</v>
      </c>
      <c r="G1934" t="s">
        <v>820</v>
      </c>
      <c r="H1934" t="s">
        <v>4938</v>
      </c>
      <c r="I1934">
        <v>9</v>
      </c>
      <c r="J1934" t="s">
        <v>5050</v>
      </c>
      <c r="K1934">
        <v>1</v>
      </c>
      <c r="L1934" t="s">
        <v>805</v>
      </c>
      <c r="M1934" t="s">
        <v>511</v>
      </c>
      <c r="N1934" t="s">
        <v>893</v>
      </c>
      <c r="O1934" t="s">
        <v>513</v>
      </c>
      <c r="P1934" t="s">
        <v>8</v>
      </c>
      <c r="Q1934" t="s">
        <v>4570</v>
      </c>
      <c r="R1934" t="s">
        <v>4940</v>
      </c>
      <c r="S1934" t="s">
        <v>195</v>
      </c>
      <c r="T1934" t="s">
        <v>4570</v>
      </c>
      <c r="U1934" t="s">
        <v>4570</v>
      </c>
      <c r="V1934" t="s">
        <v>4496</v>
      </c>
      <c r="W1934" t="s">
        <v>4570</v>
      </c>
      <c r="X1934" t="s">
        <v>7195</v>
      </c>
      <c r="Y1934" t="s">
        <v>7196</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4943</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6045</v>
      </c>
      <c r="BF1934" t="s">
        <v>6046</v>
      </c>
      <c r="BG1934" t="s">
        <v>7101</v>
      </c>
      <c r="BH1934" t="s">
        <v>4947</v>
      </c>
      <c r="BI1934" t="s">
        <v>195</v>
      </c>
      <c r="BJ1934" t="s">
        <v>195</v>
      </c>
      <c r="BK1934" t="s">
        <v>3776</v>
      </c>
      <c r="BL1934" t="s">
        <v>7197</v>
      </c>
      <c r="BM1934" t="s">
        <v>4949</v>
      </c>
      <c r="BN1934" t="s">
        <v>5121</v>
      </c>
      <c r="BO1934" t="s">
        <v>4950</v>
      </c>
      <c r="BP1934" s="440" t="str">
        <f t="shared" si="30"/>
        <v>WA.2378.EBA.956.101.D.522151</v>
      </c>
    </row>
    <row r="1935" spans="1:68">
      <c r="A1935" t="s">
        <v>4935</v>
      </c>
      <c r="B1935" t="s">
        <v>4936</v>
      </c>
      <c r="C1935" t="s">
        <v>4937</v>
      </c>
      <c r="D1935" t="s">
        <v>3795</v>
      </c>
      <c r="E1935" t="s">
        <v>197</v>
      </c>
      <c r="F1935" t="s">
        <v>3812</v>
      </c>
      <c r="G1935" t="s">
        <v>820</v>
      </c>
      <c r="H1935" t="s">
        <v>4938</v>
      </c>
      <c r="I1935">
        <v>9</v>
      </c>
      <c r="J1935" t="s">
        <v>5050</v>
      </c>
      <c r="K1935">
        <v>1</v>
      </c>
      <c r="L1935" t="s">
        <v>805</v>
      </c>
      <c r="M1935" t="s">
        <v>516</v>
      </c>
      <c r="N1935" t="s">
        <v>186</v>
      </c>
      <c r="O1935" t="s">
        <v>513</v>
      </c>
      <c r="P1935" t="s">
        <v>8</v>
      </c>
      <c r="Q1935" t="s">
        <v>4570</v>
      </c>
      <c r="R1935" t="s">
        <v>4940</v>
      </c>
      <c r="S1935" t="s">
        <v>195</v>
      </c>
      <c r="T1935" t="s">
        <v>4570</v>
      </c>
      <c r="U1935" t="s">
        <v>4570</v>
      </c>
      <c r="V1935" t="s">
        <v>4496</v>
      </c>
      <c r="W1935" t="s">
        <v>4570</v>
      </c>
      <c r="X1935" t="s">
        <v>7198</v>
      </c>
      <c r="Y1935" t="s">
        <v>7199</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4943</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6045</v>
      </c>
      <c r="BF1935" t="s">
        <v>6046</v>
      </c>
      <c r="BG1935" t="s">
        <v>7105</v>
      </c>
      <c r="BH1935" t="s">
        <v>4947</v>
      </c>
      <c r="BI1935" t="s">
        <v>195</v>
      </c>
      <c r="BJ1935" t="s">
        <v>195</v>
      </c>
      <c r="BK1935" t="s">
        <v>3776</v>
      </c>
      <c r="BL1935" t="s">
        <v>7200</v>
      </c>
      <c r="BM1935" t="s">
        <v>4949</v>
      </c>
      <c r="BN1935" t="s">
        <v>5121</v>
      </c>
      <c r="BO1935" t="s">
        <v>4950</v>
      </c>
      <c r="BP1935" s="440" t="str">
        <f t="shared" si="30"/>
        <v>WA.2378.EBA.956.101.E.522151</v>
      </c>
    </row>
    <row r="1936" spans="1:68">
      <c r="A1936" t="s">
        <v>5010</v>
      </c>
      <c r="B1936" t="s">
        <v>4936</v>
      </c>
      <c r="C1936" t="s">
        <v>4937</v>
      </c>
      <c r="D1936" t="s">
        <v>3795</v>
      </c>
      <c r="E1936" t="s">
        <v>197</v>
      </c>
      <c r="F1936" t="s">
        <v>3812</v>
      </c>
      <c r="G1936" t="s">
        <v>820</v>
      </c>
      <c r="H1936" t="s">
        <v>4938</v>
      </c>
      <c r="I1936">
        <v>9</v>
      </c>
      <c r="J1936" t="s">
        <v>5050</v>
      </c>
      <c r="K1936">
        <v>1</v>
      </c>
      <c r="L1936" t="s">
        <v>805</v>
      </c>
      <c r="M1936" t="s">
        <v>508</v>
      </c>
      <c r="N1936" t="s">
        <v>184</v>
      </c>
      <c r="O1936" t="s">
        <v>513</v>
      </c>
      <c r="P1936" t="s">
        <v>8</v>
      </c>
      <c r="Q1936" t="s">
        <v>4570</v>
      </c>
      <c r="R1936" t="s">
        <v>4940</v>
      </c>
      <c r="S1936" t="s">
        <v>195</v>
      </c>
      <c r="T1936" t="s">
        <v>4570</v>
      </c>
      <c r="U1936" t="s">
        <v>4570</v>
      </c>
      <c r="V1936" t="s">
        <v>4496</v>
      </c>
      <c r="W1936" t="s">
        <v>4570</v>
      </c>
      <c r="X1936" t="s">
        <v>7189</v>
      </c>
      <c r="Y1936" t="s">
        <v>7190</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5011</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6045</v>
      </c>
      <c r="BF1936" t="s">
        <v>6046</v>
      </c>
      <c r="BG1936" t="s">
        <v>7097</v>
      </c>
      <c r="BH1936" t="s">
        <v>4947</v>
      </c>
      <c r="BI1936" t="s">
        <v>195</v>
      </c>
      <c r="BJ1936" t="s">
        <v>195</v>
      </c>
      <c r="BK1936" t="s">
        <v>3776</v>
      </c>
      <c r="BL1936" t="s">
        <v>7191</v>
      </c>
      <c r="BM1936" t="s">
        <v>4949</v>
      </c>
      <c r="BN1936" t="s">
        <v>5121</v>
      </c>
      <c r="BO1936" t="s">
        <v>4950</v>
      </c>
      <c r="BP1936" s="440" t="str">
        <f t="shared" si="30"/>
        <v>WA.2378.EBA.956.101.B.522151</v>
      </c>
    </row>
    <row r="1937" spans="1:68">
      <c r="A1937" t="s">
        <v>5010</v>
      </c>
      <c r="B1937" t="s">
        <v>4936</v>
      </c>
      <c r="C1937" t="s">
        <v>4937</v>
      </c>
      <c r="D1937" t="s">
        <v>3795</v>
      </c>
      <c r="E1937" t="s">
        <v>197</v>
      </c>
      <c r="F1937" t="s">
        <v>3812</v>
      </c>
      <c r="G1937" t="s">
        <v>820</v>
      </c>
      <c r="H1937" t="s">
        <v>4938</v>
      </c>
      <c r="I1937">
        <v>9</v>
      </c>
      <c r="J1937" t="s">
        <v>5050</v>
      </c>
      <c r="K1937">
        <v>1</v>
      </c>
      <c r="L1937" t="s">
        <v>805</v>
      </c>
      <c r="M1937" t="s">
        <v>509</v>
      </c>
      <c r="N1937" t="s">
        <v>185</v>
      </c>
      <c r="O1937" t="s">
        <v>513</v>
      </c>
      <c r="P1937" t="s">
        <v>8</v>
      </c>
      <c r="Q1937" t="s">
        <v>4570</v>
      </c>
      <c r="R1937" t="s">
        <v>4940</v>
      </c>
      <c r="S1937" t="s">
        <v>195</v>
      </c>
      <c r="T1937" t="s">
        <v>4570</v>
      </c>
      <c r="U1937" t="s">
        <v>4570</v>
      </c>
      <c r="V1937" t="s">
        <v>4496</v>
      </c>
      <c r="W1937" t="s">
        <v>4570</v>
      </c>
      <c r="X1937" t="s">
        <v>7192</v>
      </c>
      <c r="Y1937" t="s">
        <v>7193</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5011</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6045</v>
      </c>
      <c r="BF1937" t="s">
        <v>6046</v>
      </c>
      <c r="BG1937" t="s">
        <v>7099</v>
      </c>
      <c r="BH1937" t="s">
        <v>4947</v>
      </c>
      <c r="BI1937" t="s">
        <v>195</v>
      </c>
      <c r="BJ1937" t="s">
        <v>195</v>
      </c>
      <c r="BK1937" t="s">
        <v>3776</v>
      </c>
      <c r="BL1937" t="s">
        <v>7194</v>
      </c>
      <c r="BM1937" t="s">
        <v>4949</v>
      </c>
      <c r="BN1937" t="s">
        <v>5121</v>
      </c>
      <c r="BO1937" t="s">
        <v>4950</v>
      </c>
      <c r="BP1937" s="440" t="str">
        <f t="shared" si="30"/>
        <v>WA.2378.EBA.956.101.C.522151</v>
      </c>
    </row>
    <row r="1938" spans="1:68">
      <c r="A1938" t="s">
        <v>5010</v>
      </c>
      <c r="B1938" t="s">
        <v>4936</v>
      </c>
      <c r="C1938" t="s">
        <v>4937</v>
      </c>
      <c r="D1938" t="s">
        <v>3795</v>
      </c>
      <c r="E1938" t="s">
        <v>197</v>
      </c>
      <c r="F1938" t="s">
        <v>3812</v>
      </c>
      <c r="G1938" t="s">
        <v>820</v>
      </c>
      <c r="H1938" t="s">
        <v>4938</v>
      </c>
      <c r="I1938">
        <v>9</v>
      </c>
      <c r="J1938" t="s">
        <v>5050</v>
      </c>
      <c r="K1938">
        <v>1</v>
      </c>
      <c r="L1938" t="s">
        <v>805</v>
      </c>
      <c r="M1938" t="s">
        <v>511</v>
      </c>
      <c r="N1938" t="s">
        <v>893</v>
      </c>
      <c r="O1938" t="s">
        <v>513</v>
      </c>
      <c r="P1938" t="s">
        <v>8</v>
      </c>
      <c r="Q1938" t="s">
        <v>4570</v>
      </c>
      <c r="R1938" t="s">
        <v>4940</v>
      </c>
      <c r="S1938" t="s">
        <v>195</v>
      </c>
      <c r="T1938" t="s">
        <v>4570</v>
      </c>
      <c r="U1938" t="s">
        <v>4570</v>
      </c>
      <c r="V1938" t="s">
        <v>4496</v>
      </c>
      <c r="W1938" t="s">
        <v>4570</v>
      </c>
      <c r="X1938" t="s">
        <v>7195</v>
      </c>
      <c r="Y1938" t="s">
        <v>7196</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5011</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6045</v>
      </c>
      <c r="BF1938" t="s">
        <v>6046</v>
      </c>
      <c r="BG1938" t="s">
        <v>7101</v>
      </c>
      <c r="BH1938" t="s">
        <v>4947</v>
      </c>
      <c r="BI1938" t="s">
        <v>195</v>
      </c>
      <c r="BJ1938" t="s">
        <v>195</v>
      </c>
      <c r="BK1938" t="s">
        <v>3776</v>
      </c>
      <c r="BL1938" t="s">
        <v>7197</v>
      </c>
      <c r="BM1938" t="s">
        <v>4949</v>
      </c>
      <c r="BN1938" t="s">
        <v>5121</v>
      </c>
      <c r="BO1938" t="s">
        <v>4950</v>
      </c>
      <c r="BP1938" s="440" t="str">
        <f t="shared" si="30"/>
        <v>WA.2378.EBA.956.101.D.522151</v>
      </c>
    </row>
    <row r="1939" spans="1:68">
      <c r="A1939" t="s">
        <v>5010</v>
      </c>
      <c r="B1939" t="s">
        <v>4936</v>
      </c>
      <c r="C1939" t="s">
        <v>4937</v>
      </c>
      <c r="D1939" t="s">
        <v>3795</v>
      </c>
      <c r="E1939" t="s">
        <v>197</v>
      </c>
      <c r="F1939" t="s">
        <v>3812</v>
      </c>
      <c r="G1939" t="s">
        <v>820</v>
      </c>
      <c r="H1939" t="s">
        <v>4938</v>
      </c>
      <c r="I1939">
        <v>9</v>
      </c>
      <c r="J1939" t="s">
        <v>5050</v>
      </c>
      <c r="K1939">
        <v>1</v>
      </c>
      <c r="L1939" t="s">
        <v>805</v>
      </c>
      <c r="M1939" t="s">
        <v>516</v>
      </c>
      <c r="N1939" t="s">
        <v>186</v>
      </c>
      <c r="O1939" t="s">
        <v>513</v>
      </c>
      <c r="P1939" t="s">
        <v>8</v>
      </c>
      <c r="Q1939" t="s">
        <v>4570</v>
      </c>
      <c r="R1939" t="s">
        <v>4940</v>
      </c>
      <c r="S1939" t="s">
        <v>195</v>
      </c>
      <c r="T1939" t="s">
        <v>4570</v>
      </c>
      <c r="U1939" t="s">
        <v>4570</v>
      </c>
      <c r="V1939" t="s">
        <v>4496</v>
      </c>
      <c r="W1939" t="s">
        <v>4570</v>
      </c>
      <c r="X1939" t="s">
        <v>7198</v>
      </c>
      <c r="Y1939" t="s">
        <v>7199</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5011</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6045</v>
      </c>
      <c r="BF1939" t="s">
        <v>6046</v>
      </c>
      <c r="BG1939" t="s">
        <v>7105</v>
      </c>
      <c r="BH1939" t="s">
        <v>4947</v>
      </c>
      <c r="BI1939" t="s">
        <v>195</v>
      </c>
      <c r="BJ1939" t="s">
        <v>195</v>
      </c>
      <c r="BK1939" t="s">
        <v>3776</v>
      </c>
      <c r="BL1939" t="s">
        <v>7200</v>
      </c>
      <c r="BM1939" t="s">
        <v>4949</v>
      </c>
      <c r="BN1939" t="s">
        <v>5121</v>
      </c>
      <c r="BO1939" t="s">
        <v>4950</v>
      </c>
      <c r="BP1939" s="440" t="str">
        <f t="shared" si="30"/>
        <v>WA.2378.EBA.956.101.E.522151</v>
      </c>
    </row>
    <row r="1940" spans="1:68">
      <c r="A1940" t="s">
        <v>4935</v>
      </c>
      <c r="B1940" t="s">
        <v>4936</v>
      </c>
      <c r="C1940" t="s">
        <v>4937</v>
      </c>
      <c r="D1940" t="s">
        <v>3795</v>
      </c>
      <c r="E1940" t="s">
        <v>197</v>
      </c>
      <c r="F1940" t="s">
        <v>3842</v>
      </c>
      <c r="G1940" t="s">
        <v>2445</v>
      </c>
      <c r="H1940" t="s">
        <v>4938</v>
      </c>
      <c r="I1940">
        <v>5</v>
      </c>
      <c r="J1940" t="s">
        <v>5047</v>
      </c>
      <c r="K1940">
        <v>1</v>
      </c>
      <c r="L1940" t="s">
        <v>805</v>
      </c>
      <c r="M1940" t="s">
        <v>8</v>
      </c>
      <c r="N1940" t="s">
        <v>179</v>
      </c>
      <c r="O1940" t="s">
        <v>513</v>
      </c>
      <c r="P1940" t="s">
        <v>8</v>
      </c>
      <c r="Q1940" t="s">
        <v>4570</v>
      </c>
      <c r="R1940" t="s">
        <v>4940</v>
      </c>
      <c r="S1940" t="s">
        <v>195</v>
      </c>
      <c r="T1940" t="s">
        <v>4570</v>
      </c>
      <c r="U1940" t="s">
        <v>4570</v>
      </c>
      <c r="V1940" t="s">
        <v>4496</v>
      </c>
      <c r="W1940" t="s">
        <v>4570</v>
      </c>
      <c r="X1940" t="s">
        <v>7201</v>
      </c>
      <c r="Y1940" t="s">
        <v>7202</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4943</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6084</v>
      </c>
      <c r="BG1940" t="s">
        <v>7116</v>
      </c>
      <c r="BH1940" t="s">
        <v>4947</v>
      </c>
      <c r="BI1940" t="s">
        <v>195</v>
      </c>
      <c r="BJ1940" t="s">
        <v>195</v>
      </c>
      <c r="BK1940" t="s">
        <v>3776</v>
      </c>
      <c r="BL1940" t="s">
        <v>7203</v>
      </c>
      <c r="BM1940" t="s">
        <v>4949</v>
      </c>
      <c r="BN1940" t="s">
        <v>5121</v>
      </c>
      <c r="BO1940" t="s">
        <v>4950</v>
      </c>
      <c r="BP1940" s="440" t="str">
        <f t="shared" si="30"/>
        <v>WA.2378.EBD.955.101.A.522151</v>
      </c>
    </row>
    <row r="1941" spans="1:68">
      <c r="A1941" t="s">
        <v>4935</v>
      </c>
      <c r="B1941" t="s">
        <v>4936</v>
      </c>
      <c r="C1941" t="s">
        <v>4937</v>
      </c>
      <c r="D1941" t="s">
        <v>3795</v>
      </c>
      <c r="E1941" t="s">
        <v>197</v>
      </c>
      <c r="F1941" t="s">
        <v>3842</v>
      </c>
      <c r="G1941" t="s">
        <v>2445</v>
      </c>
      <c r="H1941" t="s">
        <v>4938</v>
      </c>
      <c r="I1941">
        <v>5</v>
      </c>
      <c r="J1941" t="s">
        <v>5047</v>
      </c>
      <c r="K1941">
        <v>1</v>
      </c>
      <c r="L1941" t="s">
        <v>805</v>
      </c>
      <c r="M1941" t="s">
        <v>508</v>
      </c>
      <c r="N1941" t="s">
        <v>3124</v>
      </c>
      <c r="O1941" t="s">
        <v>513</v>
      </c>
      <c r="P1941" t="s">
        <v>8</v>
      </c>
      <c r="Q1941" t="s">
        <v>4570</v>
      </c>
      <c r="R1941" t="s">
        <v>4940</v>
      </c>
      <c r="S1941" t="s">
        <v>195</v>
      </c>
      <c r="T1941" t="s">
        <v>4570</v>
      </c>
      <c r="U1941" t="s">
        <v>4570</v>
      </c>
      <c r="V1941" t="s">
        <v>4496</v>
      </c>
      <c r="W1941" t="s">
        <v>4570</v>
      </c>
      <c r="X1941" t="s">
        <v>7204</v>
      </c>
      <c r="Y1941" t="s">
        <v>7205</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4943</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6084</v>
      </c>
      <c r="BG1941" t="s">
        <v>7133</v>
      </c>
      <c r="BH1941" t="s">
        <v>4947</v>
      </c>
      <c r="BI1941" t="s">
        <v>195</v>
      </c>
      <c r="BJ1941" t="s">
        <v>195</v>
      </c>
      <c r="BK1941" t="s">
        <v>3776</v>
      </c>
      <c r="BL1941" t="s">
        <v>7206</v>
      </c>
      <c r="BM1941" t="s">
        <v>4949</v>
      </c>
      <c r="BN1941" t="s">
        <v>5121</v>
      </c>
      <c r="BO1941" t="s">
        <v>4950</v>
      </c>
      <c r="BP1941" s="440" t="str">
        <f t="shared" si="30"/>
        <v>WA.2378.EBD.955.101.B.522151</v>
      </c>
    </row>
    <row r="1942" spans="1:68">
      <c r="A1942" t="s">
        <v>4935</v>
      </c>
      <c r="B1942" t="s">
        <v>4936</v>
      </c>
      <c r="C1942" t="s">
        <v>4937</v>
      </c>
      <c r="D1942" t="s">
        <v>3795</v>
      </c>
      <c r="E1942" t="s">
        <v>197</v>
      </c>
      <c r="F1942" t="s">
        <v>3842</v>
      </c>
      <c r="G1942" t="s">
        <v>2445</v>
      </c>
      <c r="H1942" t="s">
        <v>4938</v>
      </c>
      <c r="I1942">
        <v>5</v>
      </c>
      <c r="J1942" t="s">
        <v>5047</v>
      </c>
      <c r="K1942">
        <v>1</v>
      </c>
      <c r="L1942" t="s">
        <v>805</v>
      </c>
      <c r="M1942" t="s">
        <v>511</v>
      </c>
      <c r="N1942" t="s">
        <v>181</v>
      </c>
      <c r="O1942" t="s">
        <v>513</v>
      </c>
      <c r="P1942" t="s">
        <v>8</v>
      </c>
      <c r="Q1942" t="s">
        <v>4570</v>
      </c>
      <c r="R1942" t="s">
        <v>4940</v>
      </c>
      <c r="S1942" t="s">
        <v>195</v>
      </c>
      <c r="T1942" t="s">
        <v>4570</v>
      </c>
      <c r="U1942" t="s">
        <v>4570</v>
      </c>
      <c r="V1942" t="s">
        <v>4496</v>
      </c>
      <c r="W1942" t="s">
        <v>4570</v>
      </c>
      <c r="X1942" t="s">
        <v>7207</v>
      </c>
      <c r="Y1942" t="s">
        <v>7208</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4943</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6084</v>
      </c>
      <c r="BG1942" t="s">
        <v>7155</v>
      </c>
      <c r="BH1942" t="s">
        <v>4947</v>
      </c>
      <c r="BI1942" t="s">
        <v>195</v>
      </c>
      <c r="BJ1942" t="s">
        <v>195</v>
      </c>
      <c r="BK1942" t="s">
        <v>3776</v>
      </c>
      <c r="BL1942" t="s">
        <v>7209</v>
      </c>
      <c r="BM1942" t="s">
        <v>4949</v>
      </c>
      <c r="BN1942" t="s">
        <v>5121</v>
      </c>
      <c r="BO1942" t="s">
        <v>4950</v>
      </c>
      <c r="BP1942" s="440" t="str">
        <f t="shared" si="30"/>
        <v>WA.2378.EBD.955.101.D.522151</v>
      </c>
    </row>
    <row r="1943" spans="1:68">
      <c r="A1943" t="s">
        <v>4935</v>
      </c>
      <c r="B1943" t="s">
        <v>4936</v>
      </c>
      <c r="C1943" t="s">
        <v>4937</v>
      </c>
      <c r="D1943" t="s">
        <v>3795</v>
      </c>
      <c r="E1943" t="s">
        <v>197</v>
      </c>
      <c r="F1943" t="s">
        <v>3842</v>
      </c>
      <c r="G1943" t="s">
        <v>2445</v>
      </c>
      <c r="H1943" t="s">
        <v>4938</v>
      </c>
      <c r="I1943">
        <v>5</v>
      </c>
      <c r="J1943" t="s">
        <v>6085</v>
      </c>
      <c r="K1943">
        <v>1</v>
      </c>
      <c r="L1943" t="s">
        <v>805</v>
      </c>
      <c r="M1943" t="s">
        <v>508</v>
      </c>
      <c r="N1943" t="s">
        <v>3383</v>
      </c>
      <c r="O1943" t="s">
        <v>513</v>
      </c>
      <c r="P1943" t="s">
        <v>8</v>
      </c>
      <c r="Q1943" t="s">
        <v>4570</v>
      </c>
      <c r="R1943" t="s">
        <v>4940</v>
      </c>
      <c r="S1943" t="s">
        <v>195</v>
      </c>
      <c r="T1943" t="s">
        <v>4570</v>
      </c>
      <c r="U1943" t="s">
        <v>4570</v>
      </c>
      <c r="V1943" t="s">
        <v>4496</v>
      </c>
      <c r="W1943" t="s">
        <v>4570</v>
      </c>
      <c r="X1943" t="s">
        <v>7210</v>
      </c>
      <c r="Y1943" t="s">
        <v>7211</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4943</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6087</v>
      </c>
      <c r="BF1943" t="s">
        <v>6088</v>
      </c>
      <c r="BG1943" t="s">
        <v>7183</v>
      </c>
      <c r="BH1943" t="s">
        <v>4947</v>
      </c>
      <c r="BI1943" t="s">
        <v>195</v>
      </c>
      <c r="BJ1943" t="s">
        <v>195</v>
      </c>
      <c r="BK1943" t="s">
        <v>3776</v>
      </c>
      <c r="BL1943" t="s">
        <v>7212</v>
      </c>
      <c r="BM1943" t="s">
        <v>4949</v>
      </c>
      <c r="BN1943" t="s">
        <v>5121</v>
      </c>
      <c r="BO1943" t="s">
        <v>4950</v>
      </c>
      <c r="BP1943" s="440" t="str">
        <f t="shared" si="30"/>
        <v>WA.2378.EBD.974.101.B.522151</v>
      </c>
    </row>
    <row r="1944" spans="1:68">
      <c r="A1944" t="s">
        <v>5010</v>
      </c>
      <c r="B1944" t="s">
        <v>4936</v>
      </c>
      <c r="C1944" t="s">
        <v>4937</v>
      </c>
      <c r="D1944" t="s">
        <v>3795</v>
      </c>
      <c r="E1944" t="s">
        <v>197</v>
      </c>
      <c r="F1944" t="s">
        <v>3842</v>
      </c>
      <c r="G1944" t="s">
        <v>2445</v>
      </c>
      <c r="H1944" t="s">
        <v>4938</v>
      </c>
      <c r="I1944">
        <v>5</v>
      </c>
      <c r="J1944" t="s">
        <v>5047</v>
      </c>
      <c r="K1944">
        <v>1</v>
      </c>
      <c r="L1944" t="s">
        <v>805</v>
      </c>
      <c r="M1944" t="s">
        <v>8</v>
      </c>
      <c r="N1944" t="s">
        <v>179</v>
      </c>
      <c r="O1944" t="s">
        <v>513</v>
      </c>
      <c r="P1944" t="s">
        <v>8</v>
      </c>
      <c r="Q1944" t="s">
        <v>4570</v>
      </c>
      <c r="R1944" t="s">
        <v>4940</v>
      </c>
      <c r="S1944" t="s">
        <v>195</v>
      </c>
      <c r="T1944" t="s">
        <v>4570</v>
      </c>
      <c r="U1944" t="s">
        <v>4570</v>
      </c>
      <c r="V1944" t="s">
        <v>4496</v>
      </c>
      <c r="W1944" t="s">
        <v>4570</v>
      </c>
      <c r="X1944" t="s">
        <v>7201</v>
      </c>
      <c r="Y1944" t="s">
        <v>7202</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5011</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6084</v>
      </c>
      <c r="BG1944" t="s">
        <v>7116</v>
      </c>
      <c r="BH1944" t="s">
        <v>4947</v>
      </c>
      <c r="BI1944" t="s">
        <v>195</v>
      </c>
      <c r="BJ1944" t="s">
        <v>195</v>
      </c>
      <c r="BK1944" t="s">
        <v>3776</v>
      </c>
      <c r="BL1944" t="s">
        <v>7203</v>
      </c>
      <c r="BM1944" t="s">
        <v>4949</v>
      </c>
      <c r="BN1944" t="s">
        <v>5121</v>
      </c>
      <c r="BO1944" t="s">
        <v>4950</v>
      </c>
      <c r="BP1944" s="440" t="str">
        <f t="shared" si="30"/>
        <v>WA.2378.EBD.955.101.A.522151</v>
      </c>
    </row>
    <row r="1945" spans="1:68">
      <c r="A1945" t="s">
        <v>5010</v>
      </c>
      <c r="B1945" t="s">
        <v>4936</v>
      </c>
      <c r="C1945" t="s">
        <v>4937</v>
      </c>
      <c r="D1945" t="s">
        <v>3795</v>
      </c>
      <c r="E1945" t="s">
        <v>197</v>
      </c>
      <c r="F1945" t="s">
        <v>3842</v>
      </c>
      <c r="G1945" t="s">
        <v>2445</v>
      </c>
      <c r="H1945" t="s">
        <v>4938</v>
      </c>
      <c r="I1945">
        <v>5</v>
      </c>
      <c r="J1945" t="s">
        <v>5047</v>
      </c>
      <c r="K1945">
        <v>1</v>
      </c>
      <c r="L1945" t="s">
        <v>805</v>
      </c>
      <c r="M1945" t="s">
        <v>508</v>
      </c>
      <c r="N1945" t="s">
        <v>3124</v>
      </c>
      <c r="O1945" t="s">
        <v>513</v>
      </c>
      <c r="P1945" t="s">
        <v>8</v>
      </c>
      <c r="Q1945" t="s">
        <v>4570</v>
      </c>
      <c r="R1945" t="s">
        <v>4940</v>
      </c>
      <c r="S1945" t="s">
        <v>195</v>
      </c>
      <c r="T1945" t="s">
        <v>4570</v>
      </c>
      <c r="U1945" t="s">
        <v>4570</v>
      </c>
      <c r="V1945" t="s">
        <v>4496</v>
      </c>
      <c r="W1945" t="s">
        <v>4570</v>
      </c>
      <c r="X1945" t="s">
        <v>7204</v>
      </c>
      <c r="Y1945" t="s">
        <v>7205</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5011</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6084</v>
      </c>
      <c r="BG1945" t="s">
        <v>7133</v>
      </c>
      <c r="BH1945" t="s">
        <v>4947</v>
      </c>
      <c r="BI1945" t="s">
        <v>195</v>
      </c>
      <c r="BJ1945" t="s">
        <v>195</v>
      </c>
      <c r="BK1945" t="s">
        <v>3776</v>
      </c>
      <c r="BL1945" t="s">
        <v>7206</v>
      </c>
      <c r="BM1945" t="s">
        <v>4949</v>
      </c>
      <c r="BN1945" t="s">
        <v>5121</v>
      </c>
      <c r="BO1945" t="s">
        <v>4950</v>
      </c>
      <c r="BP1945" s="440" t="str">
        <f t="shared" si="30"/>
        <v>WA.2378.EBD.955.101.B.522151</v>
      </c>
    </row>
    <row r="1946" spans="1:68">
      <c r="A1946" t="s">
        <v>5010</v>
      </c>
      <c r="B1946" t="s">
        <v>4936</v>
      </c>
      <c r="C1946" t="s">
        <v>4937</v>
      </c>
      <c r="D1946" t="s">
        <v>3795</v>
      </c>
      <c r="E1946" t="s">
        <v>197</v>
      </c>
      <c r="F1946" t="s">
        <v>3842</v>
      </c>
      <c r="G1946" t="s">
        <v>2445</v>
      </c>
      <c r="H1946" t="s">
        <v>4938</v>
      </c>
      <c r="I1946">
        <v>5</v>
      </c>
      <c r="J1946" t="s">
        <v>5047</v>
      </c>
      <c r="K1946">
        <v>1</v>
      </c>
      <c r="L1946" t="s">
        <v>805</v>
      </c>
      <c r="M1946" t="s">
        <v>511</v>
      </c>
      <c r="N1946" t="s">
        <v>181</v>
      </c>
      <c r="O1946" t="s">
        <v>513</v>
      </c>
      <c r="P1946" t="s">
        <v>8</v>
      </c>
      <c r="Q1946" t="s">
        <v>4570</v>
      </c>
      <c r="R1946" t="s">
        <v>4940</v>
      </c>
      <c r="S1946" t="s">
        <v>195</v>
      </c>
      <c r="T1946" t="s">
        <v>4570</v>
      </c>
      <c r="U1946" t="s">
        <v>4570</v>
      </c>
      <c r="V1946" t="s">
        <v>4496</v>
      </c>
      <c r="W1946" t="s">
        <v>4570</v>
      </c>
      <c r="X1946" t="s">
        <v>7207</v>
      </c>
      <c r="Y1946" t="s">
        <v>7208</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5011</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6084</v>
      </c>
      <c r="BG1946" t="s">
        <v>7155</v>
      </c>
      <c r="BH1946" t="s">
        <v>4947</v>
      </c>
      <c r="BI1946" t="s">
        <v>195</v>
      </c>
      <c r="BJ1946" t="s">
        <v>195</v>
      </c>
      <c r="BK1946" t="s">
        <v>3776</v>
      </c>
      <c r="BL1946" t="s">
        <v>7209</v>
      </c>
      <c r="BM1946" t="s">
        <v>4949</v>
      </c>
      <c r="BN1946" t="s">
        <v>5121</v>
      </c>
      <c r="BO1946" t="s">
        <v>4950</v>
      </c>
      <c r="BP1946" s="440" t="str">
        <f t="shared" si="30"/>
        <v>WA.2378.EBD.955.101.D.522151</v>
      </c>
    </row>
    <row r="1947" spans="1:68">
      <c r="A1947" t="s">
        <v>5010</v>
      </c>
      <c r="B1947" t="s">
        <v>4936</v>
      </c>
      <c r="C1947" t="s">
        <v>4937</v>
      </c>
      <c r="D1947" t="s">
        <v>3795</v>
      </c>
      <c r="E1947" t="s">
        <v>197</v>
      </c>
      <c r="F1947" t="s">
        <v>3842</v>
      </c>
      <c r="G1947" t="s">
        <v>2445</v>
      </c>
      <c r="H1947" t="s">
        <v>4938</v>
      </c>
      <c r="I1947">
        <v>5</v>
      </c>
      <c r="J1947" t="s">
        <v>6085</v>
      </c>
      <c r="K1947">
        <v>1</v>
      </c>
      <c r="L1947" t="s">
        <v>805</v>
      </c>
      <c r="M1947" t="s">
        <v>508</v>
      </c>
      <c r="N1947" t="s">
        <v>3383</v>
      </c>
      <c r="O1947" t="s">
        <v>513</v>
      </c>
      <c r="P1947" t="s">
        <v>8</v>
      </c>
      <c r="Q1947" t="s">
        <v>4570</v>
      </c>
      <c r="R1947" t="s">
        <v>4940</v>
      </c>
      <c r="S1947" t="s">
        <v>195</v>
      </c>
      <c r="T1947" t="s">
        <v>4570</v>
      </c>
      <c r="U1947" t="s">
        <v>4570</v>
      </c>
      <c r="V1947" t="s">
        <v>4496</v>
      </c>
      <c r="W1947" t="s">
        <v>4570</v>
      </c>
      <c r="X1947" t="s">
        <v>7210</v>
      </c>
      <c r="Y1947" t="s">
        <v>7211</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5011</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6087</v>
      </c>
      <c r="BF1947" t="s">
        <v>6088</v>
      </c>
      <c r="BG1947" t="s">
        <v>7183</v>
      </c>
      <c r="BH1947" t="s">
        <v>4947</v>
      </c>
      <c r="BI1947" t="s">
        <v>195</v>
      </c>
      <c r="BJ1947" t="s">
        <v>195</v>
      </c>
      <c r="BK1947" t="s">
        <v>3776</v>
      </c>
      <c r="BL1947" t="s">
        <v>7212</v>
      </c>
      <c r="BM1947" t="s">
        <v>4949</v>
      </c>
      <c r="BN1947" t="s">
        <v>5121</v>
      </c>
      <c r="BO1947" t="s">
        <v>4950</v>
      </c>
      <c r="BP1947" s="440" t="str">
        <f t="shared" si="30"/>
        <v>WA.2378.EBD.974.101.B.522151</v>
      </c>
    </row>
    <row r="1948" spans="1:68">
      <c r="A1948" t="s">
        <v>4935</v>
      </c>
      <c r="B1948" t="s">
        <v>4936</v>
      </c>
      <c r="C1948" t="s">
        <v>4937</v>
      </c>
      <c r="D1948" t="s">
        <v>3795</v>
      </c>
      <c r="E1948" t="s">
        <v>197</v>
      </c>
      <c r="F1948" t="s">
        <v>3842</v>
      </c>
      <c r="G1948" t="s">
        <v>2445</v>
      </c>
      <c r="H1948" t="s">
        <v>4938</v>
      </c>
      <c r="I1948">
        <v>5</v>
      </c>
      <c r="J1948" t="s">
        <v>5047</v>
      </c>
      <c r="K1948">
        <v>1</v>
      </c>
      <c r="L1948" t="s">
        <v>805</v>
      </c>
      <c r="M1948" t="s">
        <v>8</v>
      </c>
      <c r="N1948" t="s">
        <v>179</v>
      </c>
      <c r="O1948" t="s">
        <v>507</v>
      </c>
      <c r="P1948" t="s">
        <v>8</v>
      </c>
      <c r="Q1948" t="s">
        <v>4570</v>
      </c>
      <c r="R1948" t="s">
        <v>4940</v>
      </c>
      <c r="S1948" t="s">
        <v>195</v>
      </c>
      <c r="T1948" t="s">
        <v>4570</v>
      </c>
      <c r="U1948" t="s">
        <v>4570</v>
      </c>
      <c r="V1948" t="s">
        <v>4496</v>
      </c>
      <c r="W1948" t="s">
        <v>4570</v>
      </c>
      <c r="X1948" t="s">
        <v>7213</v>
      </c>
      <c r="Y1948" t="s">
        <v>7214</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4943</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6084</v>
      </c>
      <c r="BG1948" t="s">
        <v>7116</v>
      </c>
      <c r="BH1948" t="s">
        <v>4947</v>
      </c>
      <c r="BI1948" t="s">
        <v>195</v>
      </c>
      <c r="BJ1948" t="s">
        <v>195</v>
      </c>
      <c r="BK1948" t="s">
        <v>5184</v>
      </c>
      <c r="BL1948" t="s">
        <v>7215</v>
      </c>
      <c r="BM1948" t="s">
        <v>4949</v>
      </c>
      <c r="BN1948" t="s">
        <v>5186</v>
      </c>
      <c r="BO1948" t="s">
        <v>4950</v>
      </c>
      <c r="BP1948" s="440" t="str">
        <f t="shared" si="30"/>
        <v>WA.2378.EBD.955.101.A.524119</v>
      </c>
    </row>
    <row r="1949" spans="1:68">
      <c r="A1949" t="s">
        <v>4935</v>
      </c>
      <c r="B1949" t="s">
        <v>4936</v>
      </c>
      <c r="C1949" t="s">
        <v>4937</v>
      </c>
      <c r="D1949" t="s">
        <v>3795</v>
      </c>
      <c r="E1949" t="s">
        <v>197</v>
      </c>
      <c r="F1949" t="s">
        <v>3842</v>
      </c>
      <c r="G1949" t="s">
        <v>2445</v>
      </c>
      <c r="H1949" t="s">
        <v>4938</v>
      </c>
      <c r="I1949">
        <v>5</v>
      </c>
      <c r="J1949" t="s">
        <v>5047</v>
      </c>
      <c r="K1949">
        <v>1</v>
      </c>
      <c r="L1949" t="s">
        <v>805</v>
      </c>
      <c r="M1949" t="s">
        <v>516</v>
      </c>
      <c r="N1949" t="s">
        <v>182</v>
      </c>
      <c r="O1949" t="s">
        <v>507</v>
      </c>
      <c r="P1949" t="s">
        <v>8</v>
      </c>
      <c r="Q1949" t="s">
        <v>4570</v>
      </c>
      <c r="R1949" t="s">
        <v>4940</v>
      </c>
      <c r="S1949" t="s">
        <v>195</v>
      </c>
      <c r="T1949" t="s">
        <v>4570</v>
      </c>
      <c r="U1949" t="s">
        <v>4570</v>
      </c>
      <c r="V1949" t="s">
        <v>4496</v>
      </c>
      <c r="W1949" t="s">
        <v>4570</v>
      </c>
      <c r="X1949" t="s">
        <v>7216</v>
      </c>
      <c r="Y1949" t="s">
        <v>7217</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4943</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6084</v>
      </c>
      <c r="BG1949" t="s">
        <v>7161</v>
      </c>
      <c r="BH1949" t="s">
        <v>4947</v>
      </c>
      <c r="BI1949" t="s">
        <v>195</v>
      </c>
      <c r="BJ1949" t="s">
        <v>195</v>
      </c>
      <c r="BK1949" t="s">
        <v>5184</v>
      </c>
      <c r="BL1949" t="s">
        <v>7218</v>
      </c>
      <c r="BM1949" t="s">
        <v>4949</v>
      </c>
      <c r="BN1949" t="s">
        <v>5186</v>
      </c>
      <c r="BO1949" t="s">
        <v>4950</v>
      </c>
      <c r="BP1949" s="440" t="str">
        <f t="shared" si="30"/>
        <v>WA.2378.EBD.955.101.E.524119</v>
      </c>
    </row>
    <row r="1950" spans="1:68">
      <c r="A1950" t="s">
        <v>4935</v>
      </c>
      <c r="B1950" t="s">
        <v>4936</v>
      </c>
      <c r="C1950" t="s">
        <v>4937</v>
      </c>
      <c r="D1950" t="s">
        <v>3795</v>
      </c>
      <c r="E1950" t="s">
        <v>197</v>
      </c>
      <c r="F1950" t="s">
        <v>3842</v>
      </c>
      <c r="G1950" t="s">
        <v>2445</v>
      </c>
      <c r="H1950" t="s">
        <v>4938</v>
      </c>
      <c r="I1950">
        <v>5</v>
      </c>
      <c r="J1950" t="s">
        <v>5047</v>
      </c>
      <c r="K1950">
        <v>1</v>
      </c>
      <c r="L1950" t="s">
        <v>805</v>
      </c>
      <c r="M1950" t="s">
        <v>566</v>
      </c>
      <c r="N1950" t="s">
        <v>183</v>
      </c>
      <c r="O1950" t="s">
        <v>507</v>
      </c>
      <c r="P1950" t="s">
        <v>8</v>
      </c>
      <c r="Q1950" t="s">
        <v>4570</v>
      </c>
      <c r="R1950" t="s">
        <v>4940</v>
      </c>
      <c r="S1950" t="s">
        <v>195</v>
      </c>
      <c r="T1950" t="s">
        <v>4570</v>
      </c>
      <c r="U1950" t="s">
        <v>4570</v>
      </c>
      <c r="V1950" t="s">
        <v>4496</v>
      </c>
      <c r="W1950" t="s">
        <v>4570</v>
      </c>
      <c r="X1950" t="s">
        <v>7219</v>
      </c>
      <c r="Y1950" t="s">
        <v>7220</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4943</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6084</v>
      </c>
      <c r="BG1950" t="s">
        <v>7173</v>
      </c>
      <c r="BH1950" t="s">
        <v>4947</v>
      </c>
      <c r="BI1950" t="s">
        <v>195</v>
      </c>
      <c r="BJ1950" t="s">
        <v>195</v>
      </c>
      <c r="BK1950" t="s">
        <v>5184</v>
      </c>
      <c r="BL1950" t="s">
        <v>7221</v>
      </c>
      <c r="BM1950" t="s">
        <v>4949</v>
      </c>
      <c r="BN1950" t="s">
        <v>5186</v>
      </c>
      <c r="BO1950" t="s">
        <v>4950</v>
      </c>
      <c r="BP1950" s="440" t="str">
        <f t="shared" si="30"/>
        <v>WA.2378.EBD.955.101.F.524119</v>
      </c>
    </row>
    <row r="1951" spans="1:68">
      <c r="A1951" t="s">
        <v>5010</v>
      </c>
      <c r="B1951" t="s">
        <v>4936</v>
      </c>
      <c r="C1951" t="s">
        <v>4937</v>
      </c>
      <c r="D1951" t="s">
        <v>3795</v>
      </c>
      <c r="E1951" t="s">
        <v>197</v>
      </c>
      <c r="F1951" t="s">
        <v>3842</v>
      </c>
      <c r="G1951" t="s">
        <v>2445</v>
      </c>
      <c r="H1951" t="s">
        <v>4938</v>
      </c>
      <c r="I1951">
        <v>5</v>
      </c>
      <c r="J1951" t="s">
        <v>5047</v>
      </c>
      <c r="K1951">
        <v>1</v>
      </c>
      <c r="L1951" t="s">
        <v>805</v>
      </c>
      <c r="M1951" t="s">
        <v>8</v>
      </c>
      <c r="N1951" t="s">
        <v>179</v>
      </c>
      <c r="O1951" t="s">
        <v>507</v>
      </c>
      <c r="P1951" t="s">
        <v>8</v>
      </c>
      <c r="Q1951" t="s">
        <v>4570</v>
      </c>
      <c r="R1951" t="s">
        <v>4940</v>
      </c>
      <c r="S1951" t="s">
        <v>195</v>
      </c>
      <c r="T1951" t="s">
        <v>4570</v>
      </c>
      <c r="U1951" t="s">
        <v>4570</v>
      </c>
      <c r="V1951" t="s">
        <v>4496</v>
      </c>
      <c r="W1951" t="s">
        <v>4570</v>
      </c>
      <c r="X1951" t="s">
        <v>7213</v>
      </c>
      <c r="Y1951" t="s">
        <v>7214</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5011</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6084</v>
      </c>
      <c r="BG1951" t="s">
        <v>7116</v>
      </c>
      <c r="BH1951" t="s">
        <v>4947</v>
      </c>
      <c r="BI1951" t="s">
        <v>195</v>
      </c>
      <c r="BJ1951" t="s">
        <v>195</v>
      </c>
      <c r="BK1951" t="s">
        <v>5184</v>
      </c>
      <c r="BL1951" t="s">
        <v>7215</v>
      </c>
      <c r="BM1951" t="s">
        <v>4949</v>
      </c>
      <c r="BN1951" t="s">
        <v>5186</v>
      </c>
      <c r="BO1951" t="s">
        <v>4950</v>
      </c>
      <c r="BP1951" s="440" t="str">
        <f t="shared" si="30"/>
        <v>WA.2378.EBD.955.101.A.524119</v>
      </c>
    </row>
    <row r="1952" spans="1:68">
      <c r="A1952" t="s">
        <v>5010</v>
      </c>
      <c r="B1952" t="s">
        <v>4936</v>
      </c>
      <c r="C1952" t="s">
        <v>4937</v>
      </c>
      <c r="D1952" t="s">
        <v>3795</v>
      </c>
      <c r="E1952" t="s">
        <v>197</v>
      </c>
      <c r="F1952" t="s">
        <v>3842</v>
      </c>
      <c r="G1952" t="s">
        <v>2445</v>
      </c>
      <c r="H1952" t="s">
        <v>4938</v>
      </c>
      <c r="I1952">
        <v>5</v>
      </c>
      <c r="J1952" t="s">
        <v>5047</v>
      </c>
      <c r="K1952">
        <v>1</v>
      </c>
      <c r="L1952" t="s">
        <v>805</v>
      </c>
      <c r="M1952" t="s">
        <v>516</v>
      </c>
      <c r="N1952" t="s">
        <v>182</v>
      </c>
      <c r="O1952" t="s">
        <v>507</v>
      </c>
      <c r="P1952" t="s">
        <v>8</v>
      </c>
      <c r="Q1952" t="s">
        <v>4570</v>
      </c>
      <c r="R1952" t="s">
        <v>4940</v>
      </c>
      <c r="S1952" t="s">
        <v>195</v>
      </c>
      <c r="T1952" t="s">
        <v>4570</v>
      </c>
      <c r="U1952" t="s">
        <v>4570</v>
      </c>
      <c r="V1952" t="s">
        <v>4496</v>
      </c>
      <c r="W1952" t="s">
        <v>4570</v>
      </c>
      <c r="X1952" t="s">
        <v>7216</v>
      </c>
      <c r="Y1952" t="s">
        <v>7217</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5011</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6084</v>
      </c>
      <c r="BG1952" t="s">
        <v>7161</v>
      </c>
      <c r="BH1952" t="s">
        <v>4947</v>
      </c>
      <c r="BI1952" t="s">
        <v>195</v>
      </c>
      <c r="BJ1952" t="s">
        <v>195</v>
      </c>
      <c r="BK1952" t="s">
        <v>5184</v>
      </c>
      <c r="BL1952" t="s">
        <v>7218</v>
      </c>
      <c r="BM1952" t="s">
        <v>4949</v>
      </c>
      <c r="BN1952" t="s">
        <v>5186</v>
      </c>
      <c r="BO1952" t="s">
        <v>4950</v>
      </c>
      <c r="BP1952" s="440" t="str">
        <f t="shared" si="30"/>
        <v>WA.2378.EBD.955.101.E.524119</v>
      </c>
    </row>
    <row r="1953" spans="1:68">
      <c r="A1953" t="s">
        <v>5010</v>
      </c>
      <c r="B1953" t="s">
        <v>4936</v>
      </c>
      <c r="C1953" t="s">
        <v>4937</v>
      </c>
      <c r="D1953" t="s">
        <v>3795</v>
      </c>
      <c r="E1953" t="s">
        <v>197</v>
      </c>
      <c r="F1953" t="s">
        <v>3842</v>
      </c>
      <c r="G1953" t="s">
        <v>2445</v>
      </c>
      <c r="H1953" t="s">
        <v>4938</v>
      </c>
      <c r="I1953">
        <v>5</v>
      </c>
      <c r="J1953" t="s">
        <v>5047</v>
      </c>
      <c r="K1953">
        <v>1</v>
      </c>
      <c r="L1953" t="s">
        <v>805</v>
      </c>
      <c r="M1953" t="s">
        <v>566</v>
      </c>
      <c r="N1953" t="s">
        <v>183</v>
      </c>
      <c r="O1953" t="s">
        <v>507</v>
      </c>
      <c r="P1953" t="s">
        <v>8</v>
      </c>
      <c r="Q1953" t="s">
        <v>4570</v>
      </c>
      <c r="R1953" t="s">
        <v>4940</v>
      </c>
      <c r="S1953" t="s">
        <v>195</v>
      </c>
      <c r="T1953" t="s">
        <v>4570</v>
      </c>
      <c r="U1953" t="s">
        <v>4570</v>
      </c>
      <c r="V1953" t="s">
        <v>4496</v>
      </c>
      <c r="W1953" t="s">
        <v>4570</v>
      </c>
      <c r="X1953" t="s">
        <v>7219</v>
      </c>
      <c r="Y1953" t="s">
        <v>7220</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5011</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6084</v>
      </c>
      <c r="BG1953" t="s">
        <v>7173</v>
      </c>
      <c r="BH1953" t="s">
        <v>4947</v>
      </c>
      <c r="BI1953" t="s">
        <v>195</v>
      </c>
      <c r="BJ1953" t="s">
        <v>195</v>
      </c>
      <c r="BK1953" t="s">
        <v>5184</v>
      </c>
      <c r="BL1953" t="s">
        <v>7221</v>
      </c>
      <c r="BM1953" t="s">
        <v>4949</v>
      </c>
      <c r="BN1953" t="s">
        <v>5186</v>
      </c>
      <c r="BO1953" t="s">
        <v>4950</v>
      </c>
      <c r="BP1953" s="440" t="str">
        <f t="shared" si="30"/>
        <v>WA.2378.EBD.955.101.F.524119</v>
      </c>
    </row>
    <row r="1954" spans="1:68">
      <c r="A1954" t="s">
        <v>4935</v>
      </c>
      <c r="B1954" t="s">
        <v>4936</v>
      </c>
      <c r="C1954" t="s">
        <v>4937</v>
      </c>
      <c r="D1954" t="s">
        <v>3795</v>
      </c>
      <c r="E1954" t="s">
        <v>197</v>
      </c>
      <c r="F1954" t="s">
        <v>3812</v>
      </c>
      <c r="G1954" t="s">
        <v>820</v>
      </c>
      <c r="H1954" t="s">
        <v>4938</v>
      </c>
      <c r="I1954">
        <v>9</v>
      </c>
      <c r="J1954" t="s">
        <v>5050</v>
      </c>
      <c r="K1954">
        <v>1</v>
      </c>
      <c r="L1954" t="s">
        <v>805</v>
      </c>
      <c r="M1954" t="s">
        <v>8</v>
      </c>
      <c r="N1954" t="s">
        <v>828</v>
      </c>
      <c r="O1954" t="s">
        <v>510</v>
      </c>
      <c r="P1954" t="s">
        <v>8</v>
      </c>
      <c r="Q1954" t="s">
        <v>4570</v>
      </c>
      <c r="R1954" t="s">
        <v>4940</v>
      </c>
      <c r="S1954" t="s">
        <v>195</v>
      </c>
      <c r="T1954" t="s">
        <v>4570</v>
      </c>
      <c r="U1954" t="s">
        <v>4570</v>
      </c>
      <c r="V1954" t="s">
        <v>4496</v>
      </c>
      <c r="W1954" t="s">
        <v>4570</v>
      </c>
      <c r="X1954" t="s">
        <v>7222</v>
      </c>
      <c r="Y1954" t="s">
        <v>7223</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4943</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6045</v>
      </c>
      <c r="BF1954" t="s">
        <v>6046</v>
      </c>
      <c r="BG1954" t="s">
        <v>7091</v>
      </c>
      <c r="BH1954" t="s">
        <v>4947</v>
      </c>
      <c r="BI1954" t="s">
        <v>195</v>
      </c>
      <c r="BJ1954" t="s">
        <v>195</v>
      </c>
      <c r="BK1954" t="s">
        <v>3777</v>
      </c>
      <c r="BL1954" t="s">
        <v>7224</v>
      </c>
      <c r="BM1954" t="s">
        <v>4949</v>
      </c>
      <c r="BN1954" t="s">
        <v>5186</v>
      </c>
      <c r="BO1954" t="s">
        <v>4950</v>
      </c>
      <c r="BP1954" s="440" t="str">
        <f t="shared" si="30"/>
        <v>WA.2378.EBA.956.101.A.524111</v>
      </c>
    </row>
    <row r="1955" spans="1:68">
      <c r="A1955" t="s">
        <v>4935</v>
      </c>
      <c r="B1955" t="s">
        <v>4936</v>
      </c>
      <c r="C1955" t="s">
        <v>4937</v>
      </c>
      <c r="D1955" t="s">
        <v>3795</v>
      </c>
      <c r="E1955" t="s">
        <v>197</v>
      </c>
      <c r="F1955" t="s">
        <v>3812</v>
      </c>
      <c r="G1955" t="s">
        <v>820</v>
      </c>
      <c r="H1955" t="s">
        <v>4938</v>
      </c>
      <c r="I1955">
        <v>9</v>
      </c>
      <c r="J1955" t="s">
        <v>5050</v>
      </c>
      <c r="K1955">
        <v>1</v>
      </c>
      <c r="L1955" t="s">
        <v>805</v>
      </c>
      <c r="M1955" t="s">
        <v>508</v>
      </c>
      <c r="N1955" t="s">
        <v>184</v>
      </c>
      <c r="O1955" t="s">
        <v>510</v>
      </c>
      <c r="P1955" t="s">
        <v>8</v>
      </c>
      <c r="Q1955" t="s">
        <v>4570</v>
      </c>
      <c r="R1955" t="s">
        <v>4940</v>
      </c>
      <c r="S1955" t="s">
        <v>195</v>
      </c>
      <c r="T1955" t="s">
        <v>4570</v>
      </c>
      <c r="U1955" t="s">
        <v>4570</v>
      </c>
      <c r="V1955" t="s">
        <v>4496</v>
      </c>
      <c r="W1955" t="s">
        <v>4570</v>
      </c>
      <c r="X1955" t="s">
        <v>7225</v>
      </c>
      <c r="Y1955" t="s">
        <v>7226</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4943</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6045</v>
      </c>
      <c r="BF1955" t="s">
        <v>6046</v>
      </c>
      <c r="BG1955" t="s">
        <v>7097</v>
      </c>
      <c r="BH1955" t="s">
        <v>4947</v>
      </c>
      <c r="BI1955" t="s">
        <v>195</v>
      </c>
      <c r="BJ1955" t="s">
        <v>195</v>
      </c>
      <c r="BK1955" t="s">
        <v>3777</v>
      </c>
      <c r="BL1955" t="s">
        <v>7227</v>
      </c>
      <c r="BM1955" t="s">
        <v>4949</v>
      </c>
      <c r="BN1955" t="s">
        <v>5186</v>
      </c>
      <c r="BO1955" t="s">
        <v>4950</v>
      </c>
      <c r="BP1955" s="440" t="str">
        <f t="shared" si="30"/>
        <v>WA.2378.EBA.956.101.B.524111</v>
      </c>
    </row>
    <row r="1956" spans="1:68">
      <c r="A1956" t="s">
        <v>4935</v>
      </c>
      <c r="B1956" t="s">
        <v>4936</v>
      </c>
      <c r="C1956" t="s">
        <v>4937</v>
      </c>
      <c r="D1956" t="s">
        <v>3795</v>
      </c>
      <c r="E1956" t="s">
        <v>197</v>
      </c>
      <c r="F1956" t="s">
        <v>3812</v>
      </c>
      <c r="G1956" t="s">
        <v>820</v>
      </c>
      <c r="H1956" t="s">
        <v>4938</v>
      </c>
      <c r="I1956">
        <v>9</v>
      </c>
      <c r="J1956" t="s">
        <v>5050</v>
      </c>
      <c r="K1956">
        <v>1</v>
      </c>
      <c r="L1956" t="s">
        <v>805</v>
      </c>
      <c r="M1956" t="s">
        <v>509</v>
      </c>
      <c r="N1956" t="s">
        <v>185</v>
      </c>
      <c r="O1956" t="s">
        <v>510</v>
      </c>
      <c r="P1956" t="s">
        <v>8</v>
      </c>
      <c r="Q1956" t="s">
        <v>4570</v>
      </c>
      <c r="R1956" t="s">
        <v>4940</v>
      </c>
      <c r="S1956" t="s">
        <v>195</v>
      </c>
      <c r="T1956" t="s">
        <v>4570</v>
      </c>
      <c r="U1956" t="s">
        <v>4570</v>
      </c>
      <c r="V1956" t="s">
        <v>4496</v>
      </c>
      <c r="W1956" t="s">
        <v>4570</v>
      </c>
      <c r="X1956" t="s">
        <v>7228</v>
      </c>
      <c r="Y1956" t="s">
        <v>7229</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4943</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6045</v>
      </c>
      <c r="BF1956" t="s">
        <v>6046</v>
      </c>
      <c r="BG1956" t="s">
        <v>7099</v>
      </c>
      <c r="BH1956" t="s">
        <v>4947</v>
      </c>
      <c r="BI1956" t="s">
        <v>195</v>
      </c>
      <c r="BJ1956" t="s">
        <v>195</v>
      </c>
      <c r="BK1956" t="s">
        <v>3777</v>
      </c>
      <c r="BL1956" t="s">
        <v>7230</v>
      </c>
      <c r="BM1956" t="s">
        <v>4949</v>
      </c>
      <c r="BN1956" t="s">
        <v>5186</v>
      </c>
      <c r="BO1956" t="s">
        <v>4950</v>
      </c>
      <c r="BP1956" s="440" t="str">
        <f t="shared" si="30"/>
        <v>WA.2378.EBA.956.101.C.524111</v>
      </c>
    </row>
    <row r="1957" spans="1:68">
      <c r="A1957" t="s">
        <v>4935</v>
      </c>
      <c r="B1957" t="s">
        <v>4936</v>
      </c>
      <c r="C1957" t="s">
        <v>4937</v>
      </c>
      <c r="D1957" t="s">
        <v>3795</v>
      </c>
      <c r="E1957" t="s">
        <v>197</v>
      </c>
      <c r="F1957" t="s">
        <v>3812</v>
      </c>
      <c r="G1957" t="s">
        <v>820</v>
      </c>
      <c r="H1957" t="s">
        <v>4938</v>
      </c>
      <c r="I1957">
        <v>9</v>
      </c>
      <c r="J1957" t="s">
        <v>5050</v>
      </c>
      <c r="K1957">
        <v>1</v>
      </c>
      <c r="L1957" t="s">
        <v>805</v>
      </c>
      <c r="M1957" t="s">
        <v>509</v>
      </c>
      <c r="N1957" t="s">
        <v>185</v>
      </c>
      <c r="O1957" t="s">
        <v>510</v>
      </c>
      <c r="P1957" t="s">
        <v>8</v>
      </c>
      <c r="Q1957" t="s">
        <v>4570</v>
      </c>
      <c r="R1957" t="s">
        <v>4940</v>
      </c>
      <c r="S1957" t="s">
        <v>195</v>
      </c>
      <c r="T1957" t="s">
        <v>4570</v>
      </c>
      <c r="U1957" t="s">
        <v>4570</v>
      </c>
      <c r="V1957" t="s">
        <v>4951</v>
      </c>
      <c r="W1957" t="s">
        <v>4496</v>
      </c>
      <c r="X1957" t="s">
        <v>7231</v>
      </c>
      <c r="Y1957" t="s">
        <v>7232</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4943</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6045</v>
      </c>
      <c r="BF1957" t="s">
        <v>6046</v>
      </c>
      <c r="BG1957" t="s">
        <v>7099</v>
      </c>
      <c r="BH1957" t="s">
        <v>4947</v>
      </c>
      <c r="BI1957" t="s">
        <v>195</v>
      </c>
      <c r="BJ1957" t="s">
        <v>195</v>
      </c>
      <c r="BK1957" t="s">
        <v>3777</v>
      </c>
      <c r="BL1957" t="s">
        <v>7233</v>
      </c>
      <c r="BM1957" t="s">
        <v>4949</v>
      </c>
      <c r="BN1957" t="s">
        <v>5186</v>
      </c>
      <c r="BO1957" t="s">
        <v>4950</v>
      </c>
      <c r="BP1957" s="440" t="str">
        <f t="shared" si="30"/>
        <v>WA.2378.EBA.956.101.C.524111</v>
      </c>
    </row>
    <row r="1958" spans="1:68">
      <c r="A1958" t="s">
        <v>4935</v>
      </c>
      <c r="B1958" t="s">
        <v>4936</v>
      </c>
      <c r="C1958" t="s">
        <v>4937</v>
      </c>
      <c r="D1958" t="s">
        <v>3795</v>
      </c>
      <c r="E1958" t="s">
        <v>197</v>
      </c>
      <c r="F1958" t="s">
        <v>3812</v>
      </c>
      <c r="G1958" t="s">
        <v>820</v>
      </c>
      <c r="H1958" t="s">
        <v>4938</v>
      </c>
      <c r="I1958">
        <v>9</v>
      </c>
      <c r="J1958" t="s">
        <v>5050</v>
      </c>
      <c r="K1958">
        <v>1</v>
      </c>
      <c r="L1958" t="s">
        <v>805</v>
      </c>
      <c r="M1958" t="s">
        <v>511</v>
      </c>
      <c r="N1958" t="s">
        <v>893</v>
      </c>
      <c r="O1958" t="s">
        <v>510</v>
      </c>
      <c r="P1958" t="s">
        <v>8</v>
      </c>
      <c r="Q1958" t="s">
        <v>4570</v>
      </c>
      <c r="R1958" t="s">
        <v>4940</v>
      </c>
      <c r="S1958" t="s">
        <v>195</v>
      </c>
      <c r="T1958" t="s">
        <v>4570</v>
      </c>
      <c r="U1958" t="s">
        <v>4570</v>
      </c>
      <c r="V1958" t="s">
        <v>4496</v>
      </c>
      <c r="W1958" t="s">
        <v>4570</v>
      </c>
      <c r="X1958" t="s">
        <v>7234</v>
      </c>
      <c r="Y1958" t="s">
        <v>7235</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4943</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6045</v>
      </c>
      <c r="BF1958" t="s">
        <v>6046</v>
      </c>
      <c r="BG1958" t="s">
        <v>7101</v>
      </c>
      <c r="BH1958" t="s">
        <v>4947</v>
      </c>
      <c r="BI1958" t="s">
        <v>195</v>
      </c>
      <c r="BJ1958" t="s">
        <v>195</v>
      </c>
      <c r="BK1958" t="s">
        <v>3777</v>
      </c>
      <c r="BL1958" t="s">
        <v>7236</v>
      </c>
      <c r="BM1958" t="s">
        <v>4949</v>
      </c>
      <c r="BN1958" t="s">
        <v>5186</v>
      </c>
      <c r="BO1958" t="s">
        <v>4950</v>
      </c>
      <c r="BP1958" s="440" t="str">
        <f t="shared" si="30"/>
        <v>WA.2378.EBA.956.101.D.524111</v>
      </c>
    </row>
    <row r="1959" spans="1:68">
      <c r="A1959" t="s">
        <v>4935</v>
      </c>
      <c r="B1959" t="s">
        <v>4936</v>
      </c>
      <c r="C1959" t="s">
        <v>4937</v>
      </c>
      <c r="D1959" t="s">
        <v>3795</v>
      </c>
      <c r="E1959" t="s">
        <v>197</v>
      </c>
      <c r="F1959" t="s">
        <v>3812</v>
      </c>
      <c r="G1959" t="s">
        <v>820</v>
      </c>
      <c r="H1959" t="s">
        <v>4938</v>
      </c>
      <c r="I1959">
        <v>9</v>
      </c>
      <c r="J1959" t="s">
        <v>5050</v>
      </c>
      <c r="K1959">
        <v>1</v>
      </c>
      <c r="L1959" t="s">
        <v>805</v>
      </c>
      <c r="M1959" t="s">
        <v>511</v>
      </c>
      <c r="N1959" t="s">
        <v>893</v>
      </c>
      <c r="O1959" t="s">
        <v>510</v>
      </c>
      <c r="P1959" t="s">
        <v>8</v>
      </c>
      <c r="Q1959" t="s">
        <v>4570</v>
      </c>
      <c r="R1959" t="s">
        <v>4940</v>
      </c>
      <c r="S1959" t="s">
        <v>195</v>
      </c>
      <c r="T1959" t="s">
        <v>4570</v>
      </c>
      <c r="U1959" t="s">
        <v>4570</v>
      </c>
      <c r="V1959" t="s">
        <v>4951</v>
      </c>
      <c r="W1959" t="s">
        <v>4496</v>
      </c>
      <c r="X1959" t="s">
        <v>7237</v>
      </c>
      <c r="Y1959" t="s">
        <v>7238</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4943</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6045</v>
      </c>
      <c r="BF1959" t="s">
        <v>6046</v>
      </c>
      <c r="BG1959" t="s">
        <v>7101</v>
      </c>
      <c r="BH1959" t="s">
        <v>4947</v>
      </c>
      <c r="BI1959" t="s">
        <v>195</v>
      </c>
      <c r="BJ1959" t="s">
        <v>195</v>
      </c>
      <c r="BK1959" t="s">
        <v>3777</v>
      </c>
      <c r="BL1959" t="s">
        <v>7239</v>
      </c>
      <c r="BM1959" t="s">
        <v>4949</v>
      </c>
      <c r="BN1959" t="s">
        <v>5186</v>
      </c>
      <c r="BO1959" t="s">
        <v>4950</v>
      </c>
      <c r="BP1959" s="440" t="str">
        <f t="shared" si="30"/>
        <v>WA.2378.EBA.956.101.D.524111</v>
      </c>
    </row>
    <row r="1960" spans="1:68">
      <c r="A1960" t="s">
        <v>4935</v>
      </c>
      <c r="B1960" t="s">
        <v>4936</v>
      </c>
      <c r="C1960" t="s">
        <v>4937</v>
      </c>
      <c r="D1960" t="s">
        <v>3795</v>
      </c>
      <c r="E1960" t="s">
        <v>197</v>
      </c>
      <c r="F1960" t="s">
        <v>3812</v>
      </c>
      <c r="G1960" t="s">
        <v>820</v>
      </c>
      <c r="H1960" t="s">
        <v>4938</v>
      </c>
      <c r="I1960">
        <v>9</v>
      </c>
      <c r="J1960" t="s">
        <v>5050</v>
      </c>
      <c r="K1960">
        <v>1</v>
      </c>
      <c r="L1960" t="s">
        <v>805</v>
      </c>
      <c r="M1960" t="s">
        <v>511</v>
      </c>
      <c r="N1960" t="s">
        <v>893</v>
      </c>
      <c r="O1960" t="s">
        <v>510</v>
      </c>
      <c r="P1960" t="s">
        <v>8</v>
      </c>
      <c r="Q1960" t="s">
        <v>4570</v>
      </c>
      <c r="R1960" t="s">
        <v>4940</v>
      </c>
      <c r="S1960" t="s">
        <v>195</v>
      </c>
      <c r="T1960" t="s">
        <v>4570</v>
      </c>
      <c r="U1960" t="s">
        <v>4570</v>
      </c>
      <c r="V1960" t="s">
        <v>5001</v>
      </c>
      <c r="W1960" t="s">
        <v>4951</v>
      </c>
      <c r="X1960" t="s">
        <v>7240</v>
      </c>
      <c r="Y1960" t="s">
        <v>7241</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4943</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6045</v>
      </c>
      <c r="BF1960" t="s">
        <v>6046</v>
      </c>
      <c r="BG1960" t="s">
        <v>7101</v>
      </c>
      <c r="BH1960" t="s">
        <v>4947</v>
      </c>
      <c r="BI1960" t="s">
        <v>195</v>
      </c>
      <c r="BJ1960" t="s">
        <v>195</v>
      </c>
      <c r="BK1960" t="s">
        <v>3777</v>
      </c>
      <c r="BL1960" t="s">
        <v>7242</v>
      </c>
      <c r="BM1960" t="s">
        <v>4949</v>
      </c>
      <c r="BN1960" t="s">
        <v>5186</v>
      </c>
      <c r="BO1960" t="s">
        <v>4950</v>
      </c>
      <c r="BP1960" s="440" t="str">
        <f t="shared" si="30"/>
        <v>WA.2378.EBA.956.101.D.524111</v>
      </c>
    </row>
    <row r="1961" spans="1:68">
      <c r="A1961" t="s">
        <v>4935</v>
      </c>
      <c r="B1961" t="s">
        <v>4936</v>
      </c>
      <c r="C1961" t="s">
        <v>4937</v>
      </c>
      <c r="D1961" t="s">
        <v>3795</v>
      </c>
      <c r="E1961" t="s">
        <v>197</v>
      </c>
      <c r="F1961" t="s">
        <v>3812</v>
      </c>
      <c r="G1961" t="s">
        <v>820</v>
      </c>
      <c r="H1961" t="s">
        <v>4938</v>
      </c>
      <c r="I1961">
        <v>9</v>
      </c>
      <c r="J1961" t="s">
        <v>5050</v>
      </c>
      <c r="K1961">
        <v>1</v>
      </c>
      <c r="L1961" t="s">
        <v>805</v>
      </c>
      <c r="M1961" t="s">
        <v>516</v>
      </c>
      <c r="N1961" t="s">
        <v>186</v>
      </c>
      <c r="O1961" t="s">
        <v>510</v>
      </c>
      <c r="P1961" t="s">
        <v>8</v>
      </c>
      <c r="Q1961" t="s">
        <v>4570</v>
      </c>
      <c r="R1961" t="s">
        <v>4940</v>
      </c>
      <c r="S1961" t="s">
        <v>195</v>
      </c>
      <c r="T1961" t="s">
        <v>4570</v>
      </c>
      <c r="U1961" t="s">
        <v>4570</v>
      </c>
      <c r="V1961" t="s">
        <v>4496</v>
      </c>
      <c r="W1961" t="s">
        <v>4570</v>
      </c>
      <c r="X1961" t="s">
        <v>7243</v>
      </c>
      <c r="Y1961" t="s">
        <v>7244</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4943</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6045</v>
      </c>
      <c r="BF1961" t="s">
        <v>6046</v>
      </c>
      <c r="BG1961" t="s">
        <v>7105</v>
      </c>
      <c r="BH1961" t="s">
        <v>4947</v>
      </c>
      <c r="BI1961" t="s">
        <v>195</v>
      </c>
      <c r="BJ1961" t="s">
        <v>195</v>
      </c>
      <c r="BK1961" t="s">
        <v>3777</v>
      </c>
      <c r="BL1961" t="s">
        <v>7245</v>
      </c>
      <c r="BM1961" t="s">
        <v>4949</v>
      </c>
      <c r="BN1961" t="s">
        <v>5186</v>
      </c>
      <c r="BO1961" t="s">
        <v>4950</v>
      </c>
      <c r="BP1961" s="440" t="str">
        <f t="shared" si="30"/>
        <v>WA.2378.EBA.956.101.E.524111</v>
      </c>
    </row>
    <row r="1962" spans="1:68">
      <c r="A1962" t="s">
        <v>4935</v>
      </c>
      <c r="B1962" t="s">
        <v>4936</v>
      </c>
      <c r="C1962" t="s">
        <v>4937</v>
      </c>
      <c r="D1962" t="s">
        <v>3795</v>
      </c>
      <c r="E1962" t="s">
        <v>197</v>
      </c>
      <c r="F1962" t="s">
        <v>3812</v>
      </c>
      <c r="G1962" t="s">
        <v>820</v>
      </c>
      <c r="H1962" t="s">
        <v>4938</v>
      </c>
      <c r="I1962">
        <v>9</v>
      </c>
      <c r="J1962" t="s">
        <v>5050</v>
      </c>
      <c r="K1962">
        <v>1</v>
      </c>
      <c r="L1962" t="s">
        <v>805</v>
      </c>
      <c r="M1962" t="s">
        <v>516</v>
      </c>
      <c r="N1962" t="s">
        <v>186</v>
      </c>
      <c r="O1962" t="s">
        <v>510</v>
      </c>
      <c r="P1962" t="s">
        <v>8</v>
      </c>
      <c r="Q1962" t="s">
        <v>4570</v>
      </c>
      <c r="R1962" t="s">
        <v>4940</v>
      </c>
      <c r="S1962" t="s">
        <v>195</v>
      </c>
      <c r="T1962" t="s">
        <v>4570</v>
      </c>
      <c r="U1962" t="s">
        <v>4570</v>
      </c>
      <c r="V1962" t="s">
        <v>4951</v>
      </c>
      <c r="W1962" t="s">
        <v>4496</v>
      </c>
      <c r="X1962" t="s">
        <v>7246</v>
      </c>
      <c r="Y1962" t="s">
        <v>7247</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4943</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6045</v>
      </c>
      <c r="BF1962" t="s">
        <v>6046</v>
      </c>
      <c r="BG1962" t="s">
        <v>7105</v>
      </c>
      <c r="BH1962" t="s">
        <v>4947</v>
      </c>
      <c r="BI1962" t="s">
        <v>195</v>
      </c>
      <c r="BJ1962" t="s">
        <v>195</v>
      </c>
      <c r="BK1962" t="s">
        <v>3777</v>
      </c>
      <c r="BL1962" t="s">
        <v>7248</v>
      </c>
      <c r="BM1962" t="s">
        <v>4949</v>
      </c>
      <c r="BN1962" t="s">
        <v>5186</v>
      </c>
      <c r="BO1962" t="s">
        <v>4950</v>
      </c>
      <c r="BP1962" s="440" t="str">
        <f t="shared" si="30"/>
        <v>WA.2378.EBA.956.101.E.524111</v>
      </c>
    </row>
    <row r="1963" spans="1:68">
      <c r="A1963" t="s">
        <v>4935</v>
      </c>
      <c r="B1963" t="s">
        <v>4936</v>
      </c>
      <c r="C1963" t="s">
        <v>4937</v>
      </c>
      <c r="D1963" t="s">
        <v>3795</v>
      </c>
      <c r="E1963" t="s">
        <v>197</v>
      </c>
      <c r="F1963" t="s">
        <v>3812</v>
      </c>
      <c r="G1963" t="s">
        <v>820</v>
      </c>
      <c r="H1963" t="s">
        <v>4938</v>
      </c>
      <c r="I1963">
        <v>9</v>
      </c>
      <c r="J1963" t="s">
        <v>5050</v>
      </c>
      <c r="K1963">
        <v>1</v>
      </c>
      <c r="L1963" t="s">
        <v>805</v>
      </c>
      <c r="M1963" t="s">
        <v>567</v>
      </c>
      <c r="N1963" t="s">
        <v>187</v>
      </c>
      <c r="O1963" t="s">
        <v>510</v>
      </c>
      <c r="P1963" t="s">
        <v>8</v>
      </c>
      <c r="Q1963" t="s">
        <v>4570</v>
      </c>
      <c r="R1963" t="s">
        <v>4940</v>
      </c>
      <c r="S1963" t="s">
        <v>195</v>
      </c>
      <c r="T1963" t="s">
        <v>4570</v>
      </c>
      <c r="U1963" t="s">
        <v>4570</v>
      </c>
      <c r="V1963" t="s">
        <v>4496</v>
      </c>
      <c r="W1963" t="s">
        <v>4570</v>
      </c>
      <c r="X1963" t="s">
        <v>7249</v>
      </c>
      <c r="Y1963" t="s">
        <v>7250</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4943</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6045</v>
      </c>
      <c r="BF1963" t="s">
        <v>6046</v>
      </c>
      <c r="BG1963" t="s">
        <v>7107</v>
      </c>
      <c r="BH1963" t="s">
        <v>4947</v>
      </c>
      <c r="BI1963" t="s">
        <v>195</v>
      </c>
      <c r="BJ1963" t="s">
        <v>195</v>
      </c>
      <c r="BK1963" t="s">
        <v>3777</v>
      </c>
      <c r="BL1963" t="s">
        <v>7251</v>
      </c>
      <c r="BM1963" t="s">
        <v>4949</v>
      </c>
      <c r="BN1963" t="s">
        <v>5186</v>
      </c>
      <c r="BO1963" t="s">
        <v>4950</v>
      </c>
      <c r="BP1963" s="440" t="str">
        <f t="shared" si="30"/>
        <v>WA.2378.EBA.956.101.G.524111</v>
      </c>
    </row>
    <row r="1964" spans="1:68">
      <c r="A1964" t="s">
        <v>5010</v>
      </c>
      <c r="B1964" t="s">
        <v>4936</v>
      </c>
      <c r="C1964" t="s">
        <v>4937</v>
      </c>
      <c r="D1964" t="s">
        <v>3795</v>
      </c>
      <c r="E1964" t="s">
        <v>197</v>
      </c>
      <c r="F1964" t="s">
        <v>3812</v>
      </c>
      <c r="G1964" t="s">
        <v>820</v>
      </c>
      <c r="H1964" t="s">
        <v>4938</v>
      </c>
      <c r="I1964">
        <v>9</v>
      </c>
      <c r="J1964" t="s">
        <v>5050</v>
      </c>
      <c r="K1964">
        <v>1</v>
      </c>
      <c r="L1964" t="s">
        <v>805</v>
      </c>
      <c r="M1964" t="s">
        <v>8</v>
      </c>
      <c r="N1964" t="s">
        <v>828</v>
      </c>
      <c r="O1964" t="s">
        <v>510</v>
      </c>
      <c r="P1964" t="s">
        <v>8</v>
      </c>
      <c r="Q1964" t="s">
        <v>4570</v>
      </c>
      <c r="R1964" t="s">
        <v>4940</v>
      </c>
      <c r="S1964" t="s">
        <v>195</v>
      </c>
      <c r="T1964" t="s">
        <v>4570</v>
      </c>
      <c r="U1964" t="s">
        <v>4570</v>
      </c>
      <c r="V1964" t="s">
        <v>4496</v>
      </c>
      <c r="W1964" t="s">
        <v>4570</v>
      </c>
      <c r="X1964" t="s">
        <v>7222</v>
      </c>
      <c r="Y1964" t="s">
        <v>7223</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5011</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6045</v>
      </c>
      <c r="BF1964" t="s">
        <v>6046</v>
      </c>
      <c r="BG1964" t="s">
        <v>7091</v>
      </c>
      <c r="BH1964" t="s">
        <v>4947</v>
      </c>
      <c r="BI1964" t="s">
        <v>195</v>
      </c>
      <c r="BJ1964" t="s">
        <v>195</v>
      </c>
      <c r="BK1964" t="s">
        <v>3777</v>
      </c>
      <c r="BL1964" t="s">
        <v>7224</v>
      </c>
      <c r="BM1964" t="s">
        <v>4949</v>
      </c>
      <c r="BN1964" t="s">
        <v>5186</v>
      </c>
      <c r="BO1964" t="s">
        <v>4950</v>
      </c>
      <c r="BP1964" s="440" t="str">
        <f t="shared" si="30"/>
        <v>WA.2378.EBA.956.101.A.524111</v>
      </c>
    </row>
    <row r="1965" spans="1:68">
      <c r="A1965" t="s">
        <v>5010</v>
      </c>
      <c r="B1965" t="s">
        <v>4936</v>
      </c>
      <c r="C1965" t="s">
        <v>4937</v>
      </c>
      <c r="D1965" t="s">
        <v>3795</v>
      </c>
      <c r="E1965" t="s">
        <v>197</v>
      </c>
      <c r="F1965" t="s">
        <v>3812</v>
      </c>
      <c r="G1965" t="s">
        <v>820</v>
      </c>
      <c r="H1965" t="s">
        <v>4938</v>
      </c>
      <c r="I1965">
        <v>9</v>
      </c>
      <c r="J1965" t="s">
        <v>5050</v>
      </c>
      <c r="K1965">
        <v>1</v>
      </c>
      <c r="L1965" t="s">
        <v>805</v>
      </c>
      <c r="M1965" t="s">
        <v>508</v>
      </c>
      <c r="N1965" t="s">
        <v>184</v>
      </c>
      <c r="O1965" t="s">
        <v>510</v>
      </c>
      <c r="P1965" t="s">
        <v>8</v>
      </c>
      <c r="Q1965" t="s">
        <v>4570</v>
      </c>
      <c r="R1965" t="s">
        <v>4940</v>
      </c>
      <c r="S1965" t="s">
        <v>195</v>
      </c>
      <c r="T1965" t="s">
        <v>4570</v>
      </c>
      <c r="U1965" t="s">
        <v>4570</v>
      </c>
      <c r="V1965" t="s">
        <v>4496</v>
      </c>
      <c r="W1965" t="s">
        <v>4570</v>
      </c>
      <c r="X1965" t="s">
        <v>7225</v>
      </c>
      <c r="Y1965" t="s">
        <v>7226</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5011</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6045</v>
      </c>
      <c r="BF1965" t="s">
        <v>6046</v>
      </c>
      <c r="BG1965" t="s">
        <v>7097</v>
      </c>
      <c r="BH1965" t="s">
        <v>4947</v>
      </c>
      <c r="BI1965" t="s">
        <v>195</v>
      </c>
      <c r="BJ1965" t="s">
        <v>195</v>
      </c>
      <c r="BK1965" t="s">
        <v>3777</v>
      </c>
      <c r="BL1965" t="s">
        <v>7227</v>
      </c>
      <c r="BM1965" t="s">
        <v>4949</v>
      </c>
      <c r="BN1965" t="s">
        <v>5186</v>
      </c>
      <c r="BO1965" t="s">
        <v>4950</v>
      </c>
      <c r="BP1965" s="440" t="str">
        <f t="shared" si="30"/>
        <v>WA.2378.EBA.956.101.B.524111</v>
      </c>
    </row>
    <row r="1966" spans="1:68">
      <c r="A1966" t="s">
        <v>5010</v>
      </c>
      <c r="B1966" t="s">
        <v>4936</v>
      </c>
      <c r="C1966" t="s">
        <v>4937</v>
      </c>
      <c r="D1966" t="s">
        <v>3795</v>
      </c>
      <c r="E1966" t="s">
        <v>197</v>
      </c>
      <c r="F1966" t="s">
        <v>3812</v>
      </c>
      <c r="G1966" t="s">
        <v>820</v>
      </c>
      <c r="H1966" t="s">
        <v>4938</v>
      </c>
      <c r="I1966">
        <v>9</v>
      </c>
      <c r="J1966" t="s">
        <v>5050</v>
      </c>
      <c r="K1966">
        <v>1</v>
      </c>
      <c r="L1966" t="s">
        <v>805</v>
      </c>
      <c r="M1966" t="s">
        <v>509</v>
      </c>
      <c r="N1966" t="s">
        <v>185</v>
      </c>
      <c r="O1966" t="s">
        <v>510</v>
      </c>
      <c r="P1966" t="s">
        <v>8</v>
      </c>
      <c r="Q1966" t="s">
        <v>4570</v>
      </c>
      <c r="R1966" t="s">
        <v>4940</v>
      </c>
      <c r="S1966" t="s">
        <v>195</v>
      </c>
      <c r="T1966" t="s">
        <v>4570</v>
      </c>
      <c r="U1966" t="s">
        <v>4570</v>
      </c>
      <c r="V1966" t="s">
        <v>4496</v>
      </c>
      <c r="W1966" t="s">
        <v>4570</v>
      </c>
      <c r="X1966" t="s">
        <v>7228</v>
      </c>
      <c r="Y1966" t="s">
        <v>7229</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5011</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6045</v>
      </c>
      <c r="BF1966" t="s">
        <v>6046</v>
      </c>
      <c r="BG1966" t="s">
        <v>7099</v>
      </c>
      <c r="BH1966" t="s">
        <v>4947</v>
      </c>
      <c r="BI1966" t="s">
        <v>195</v>
      </c>
      <c r="BJ1966" t="s">
        <v>195</v>
      </c>
      <c r="BK1966" t="s">
        <v>3777</v>
      </c>
      <c r="BL1966" t="s">
        <v>7230</v>
      </c>
      <c r="BM1966" t="s">
        <v>4949</v>
      </c>
      <c r="BN1966" t="s">
        <v>5186</v>
      </c>
      <c r="BO1966" t="s">
        <v>4950</v>
      </c>
      <c r="BP1966" s="440" t="str">
        <f t="shared" si="30"/>
        <v>WA.2378.EBA.956.101.C.524111</v>
      </c>
    </row>
    <row r="1967" spans="1:68">
      <c r="A1967" t="s">
        <v>5010</v>
      </c>
      <c r="B1967" t="s">
        <v>4936</v>
      </c>
      <c r="C1967" t="s">
        <v>4937</v>
      </c>
      <c r="D1967" t="s">
        <v>3795</v>
      </c>
      <c r="E1967" t="s">
        <v>197</v>
      </c>
      <c r="F1967" t="s">
        <v>3812</v>
      </c>
      <c r="G1967" t="s">
        <v>820</v>
      </c>
      <c r="H1967" t="s">
        <v>4938</v>
      </c>
      <c r="I1967">
        <v>9</v>
      </c>
      <c r="J1967" t="s">
        <v>5050</v>
      </c>
      <c r="K1967">
        <v>1</v>
      </c>
      <c r="L1967" t="s">
        <v>805</v>
      </c>
      <c r="M1967" t="s">
        <v>509</v>
      </c>
      <c r="N1967" t="s">
        <v>185</v>
      </c>
      <c r="O1967" t="s">
        <v>510</v>
      </c>
      <c r="P1967" t="s">
        <v>8</v>
      </c>
      <c r="Q1967" t="s">
        <v>4570</v>
      </c>
      <c r="R1967" t="s">
        <v>4940</v>
      </c>
      <c r="S1967" t="s">
        <v>195</v>
      </c>
      <c r="T1967" t="s">
        <v>4570</v>
      </c>
      <c r="U1967" t="s">
        <v>4570</v>
      </c>
      <c r="V1967" t="s">
        <v>4951</v>
      </c>
      <c r="W1967" t="s">
        <v>4496</v>
      </c>
      <c r="X1967" t="s">
        <v>7231</v>
      </c>
      <c r="Y1967" t="s">
        <v>7232</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5011</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6045</v>
      </c>
      <c r="BF1967" t="s">
        <v>6046</v>
      </c>
      <c r="BG1967" t="s">
        <v>7099</v>
      </c>
      <c r="BH1967" t="s">
        <v>4947</v>
      </c>
      <c r="BI1967" t="s">
        <v>195</v>
      </c>
      <c r="BJ1967" t="s">
        <v>195</v>
      </c>
      <c r="BK1967" t="s">
        <v>3777</v>
      </c>
      <c r="BL1967" t="s">
        <v>7233</v>
      </c>
      <c r="BM1967" t="s">
        <v>4949</v>
      </c>
      <c r="BN1967" t="s">
        <v>5186</v>
      </c>
      <c r="BO1967" t="s">
        <v>4950</v>
      </c>
      <c r="BP1967" s="440" t="str">
        <f t="shared" si="30"/>
        <v>WA.2378.EBA.956.101.C.524111</v>
      </c>
    </row>
    <row r="1968" spans="1:68">
      <c r="A1968" t="s">
        <v>5010</v>
      </c>
      <c r="B1968" t="s">
        <v>4936</v>
      </c>
      <c r="C1968" t="s">
        <v>4937</v>
      </c>
      <c r="D1968" t="s">
        <v>3795</v>
      </c>
      <c r="E1968" t="s">
        <v>197</v>
      </c>
      <c r="F1968" t="s">
        <v>3812</v>
      </c>
      <c r="G1968" t="s">
        <v>820</v>
      </c>
      <c r="H1968" t="s">
        <v>4938</v>
      </c>
      <c r="I1968">
        <v>9</v>
      </c>
      <c r="J1968" t="s">
        <v>5050</v>
      </c>
      <c r="K1968">
        <v>1</v>
      </c>
      <c r="L1968" t="s">
        <v>805</v>
      </c>
      <c r="M1968" t="s">
        <v>511</v>
      </c>
      <c r="N1968" t="s">
        <v>893</v>
      </c>
      <c r="O1968" t="s">
        <v>510</v>
      </c>
      <c r="P1968" t="s">
        <v>8</v>
      </c>
      <c r="Q1968" t="s">
        <v>4570</v>
      </c>
      <c r="R1968" t="s">
        <v>4940</v>
      </c>
      <c r="S1968" t="s">
        <v>195</v>
      </c>
      <c r="T1968" t="s">
        <v>4570</v>
      </c>
      <c r="U1968" t="s">
        <v>4570</v>
      </c>
      <c r="V1968" t="s">
        <v>4496</v>
      </c>
      <c r="W1968" t="s">
        <v>4570</v>
      </c>
      <c r="X1968" t="s">
        <v>7234</v>
      </c>
      <c r="Y1968" t="s">
        <v>7235</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5011</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6045</v>
      </c>
      <c r="BF1968" t="s">
        <v>6046</v>
      </c>
      <c r="BG1968" t="s">
        <v>7101</v>
      </c>
      <c r="BH1968" t="s">
        <v>4947</v>
      </c>
      <c r="BI1968" t="s">
        <v>195</v>
      </c>
      <c r="BJ1968" t="s">
        <v>195</v>
      </c>
      <c r="BK1968" t="s">
        <v>3777</v>
      </c>
      <c r="BL1968" t="s">
        <v>7236</v>
      </c>
      <c r="BM1968" t="s">
        <v>4949</v>
      </c>
      <c r="BN1968" t="s">
        <v>5186</v>
      </c>
      <c r="BO1968" t="s">
        <v>4950</v>
      </c>
      <c r="BP1968" s="440" t="str">
        <f t="shared" si="30"/>
        <v>WA.2378.EBA.956.101.D.524111</v>
      </c>
    </row>
    <row r="1969" spans="1:68">
      <c r="A1969" t="s">
        <v>5010</v>
      </c>
      <c r="B1969" t="s">
        <v>4936</v>
      </c>
      <c r="C1969" t="s">
        <v>4937</v>
      </c>
      <c r="D1969" t="s">
        <v>3795</v>
      </c>
      <c r="E1969" t="s">
        <v>197</v>
      </c>
      <c r="F1969" t="s">
        <v>3812</v>
      </c>
      <c r="G1969" t="s">
        <v>820</v>
      </c>
      <c r="H1969" t="s">
        <v>4938</v>
      </c>
      <c r="I1969">
        <v>9</v>
      </c>
      <c r="J1969" t="s">
        <v>5050</v>
      </c>
      <c r="K1969">
        <v>1</v>
      </c>
      <c r="L1969" t="s">
        <v>805</v>
      </c>
      <c r="M1969" t="s">
        <v>511</v>
      </c>
      <c r="N1969" t="s">
        <v>893</v>
      </c>
      <c r="O1969" t="s">
        <v>510</v>
      </c>
      <c r="P1969" t="s">
        <v>8</v>
      </c>
      <c r="Q1969" t="s">
        <v>4570</v>
      </c>
      <c r="R1969" t="s">
        <v>4940</v>
      </c>
      <c r="S1969" t="s">
        <v>195</v>
      </c>
      <c r="T1969" t="s">
        <v>4570</v>
      </c>
      <c r="U1969" t="s">
        <v>4570</v>
      </c>
      <c r="V1969" t="s">
        <v>4951</v>
      </c>
      <c r="W1969" t="s">
        <v>4496</v>
      </c>
      <c r="X1969" t="s">
        <v>7237</v>
      </c>
      <c r="Y1969" t="s">
        <v>7238</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5011</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6045</v>
      </c>
      <c r="BF1969" t="s">
        <v>6046</v>
      </c>
      <c r="BG1969" t="s">
        <v>7101</v>
      </c>
      <c r="BH1969" t="s">
        <v>4947</v>
      </c>
      <c r="BI1969" t="s">
        <v>195</v>
      </c>
      <c r="BJ1969" t="s">
        <v>195</v>
      </c>
      <c r="BK1969" t="s">
        <v>3777</v>
      </c>
      <c r="BL1969" t="s">
        <v>7239</v>
      </c>
      <c r="BM1969" t="s">
        <v>4949</v>
      </c>
      <c r="BN1969" t="s">
        <v>5186</v>
      </c>
      <c r="BO1969" t="s">
        <v>4950</v>
      </c>
      <c r="BP1969" s="440" t="str">
        <f t="shared" si="30"/>
        <v>WA.2378.EBA.956.101.D.524111</v>
      </c>
    </row>
    <row r="1970" spans="1:68">
      <c r="A1970" t="s">
        <v>5010</v>
      </c>
      <c r="B1970" t="s">
        <v>4936</v>
      </c>
      <c r="C1970" t="s">
        <v>4937</v>
      </c>
      <c r="D1970" t="s">
        <v>3795</v>
      </c>
      <c r="E1970" t="s">
        <v>197</v>
      </c>
      <c r="F1970" t="s">
        <v>3812</v>
      </c>
      <c r="G1970" t="s">
        <v>820</v>
      </c>
      <c r="H1970" t="s">
        <v>4938</v>
      </c>
      <c r="I1970">
        <v>9</v>
      </c>
      <c r="J1970" t="s">
        <v>5050</v>
      </c>
      <c r="K1970">
        <v>1</v>
      </c>
      <c r="L1970" t="s">
        <v>805</v>
      </c>
      <c r="M1970" t="s">
        <v>511</v>
      </c>
      <c r="N1970" t="s">
        <v>893</v>
      </c>
      <c r="O1970" t="s">
        <v>510</v>
      </c>
      <c r="P1970" t="s">
        <v>8</v>
      </c>
      <c r="Q1970" t="s">
        <v>4570</v>
      </c>
      <c r="R1970" t="s">
        <v>4940</v>
      </c>
      <c r="S1970" t="s">
        <v>195</v>
      </c>
      <c r="T1970" t="s">
        <v>4570</v>
      </c>
      <c r="U1970" t="s">
        <v>4570</v>
      </c>
      <c r="V1970" t="s">
        <v>5001</v>
      </c>
      <c r="W1970" t="s">
        <v>4951</v>
      </c>
      <c r="X1970" t="s">
        <v>7240</v>
      </c>
      <c r="Y1970" t="s">
        <v>7241</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5011</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6045</v>
      </c>
      <c r="BF1970" t="s">
        <v>6046</v>
      </c>
      <c r="BG1970" t="s">
        <v>7101</v>
      </c>
      <c r="BH1970" t="s">
        <v>4947</v>
      </c>
      <c r="BI1970" t="s">
        <v>195</v>
      </c>
      <c r="BJ1970" t="s">
        <v>195</v>
      </c>
      <c r="BK1970" t="s">
        <v>3777</v>
      </c>
      <c r="BL1970" t="s">
        <v>7242</v>
      </c>
      <c r="BM1970" t="s">
        <v>4949</v>
      </c>
      <c r="BN1970" t="s">
        <v>5186</v>
      </c>
      <c r="BO1970" t="s">
        <v>4950</v>
      </c>
      <c r="BP1970" s="440" t="str">
        <f t="shared" si="30"/>
        <v>WA.2378.EBA.956.101.D.524111</v>
      </c>
    </row>
    <row r="1971" spans="1:68">
      <c r="A1971" t="s">
        <v>5010</v>
      </c>
      <c r="B1971" t="s">
        <v>4936</v>
      </c>
      <c r="C1971" t="s">
        <v>4937</v>
      </c>
      <c r="D1971" t="s">
        <v>3795</v>
      </c>
      <c r="E1971" t="s">
        <v>197</v>
      </c>
      <c r="F1971" t="s">
        <v>3812</v>
      </c>
      <c r="G1971" t="s">
        <v>820</v>
      </c>
      <c r="H1971" t="s">
        <v>4938</v>
      </c>
      <c r="I1971">
        <v>9</v>
      </c>
      <c r="J1971" t="s">
        <v>5050</v>
      </c>
      <c r="K1971">
        <v>1</v>
      </c>
      <c r="L1971" t="s">
        <v>805</v>
      </c>
      <c r="M1971" t="s">
        <v>516</v>
      </c>
      <c r="N1971" t="s">
        <v>186</v>
      </c>
      <c r="O1971" t="s">
        <v>510</v>
      </c>
      <c r="P1971" t="s">
        <v>8</v>
      </c>
      <c r="Q1971" t="s">
        <v>4570</v>
      </c>
      <c r="R1971" t="s">
        <v>4940</v>
      </c>
      <c r="S1971" t="s">
        <v>195</v>
      </c>
      <c r="T1971" t="s">
        <v>4570</v>
      </c>
      <c r="U1971" t="s">
        <v>4570</v>
      </c>
      <c r="V1971" t="s">
        <v>4496</v>
      </c>
      <c r="W1971" t="s">
        <v>4570</v>
      </c>
      <c r="X1971" t="s">
        <v>7243</v>
      </c>
      <c r="Y1971" t="s">
        <v>7244</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5011</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6045</v>
      </c>
      <c r="BF1971" t="s">
        <v>6046</v>
      </c>
      <c r="BG1971" t="s">
        <v>7105</v>
      </c>
      <c r="BH1971" t="s">
        <v>4947</v>
      </c>
      <c r="BI1971" t="s">
        <v>195</v>
      </c>
      <c r="BJ1971" t="s">
        <v>195</v>
      </c>
      <c r="BK1971" t="s">
        <v>3777</v>
      </c>
      <c r="BL1971" t="s">
        <v>7245</v>
      </c>
      <c r="BM1971" t="s">
        <v>4949</v>
      </c>
      <c r="BN1971" t="s">
        <v>5186</v>
      </c>
      <c r="BO1971" t="s">
        <v>4950</v>
      </c>
      <c r="BP1971" s="440" t="str">
        <f t="shared" si="30"/>
        <v>WA.2378.EBA.956.101.E.524111</v>
      </c>
    </row>
    <row r="1972" spans="1:68">
      <c r="A1972" t="s">
        <v>5010</v>
      </c>
      <c r="B1972" t="s">
        <v>4936</v>
      </c>
      <c r="C1972" t="s">
        <v>4937</v>
      </c>
      <c r="D1972" t="s">
        <v>3795</v>
      </c>
      <c r="E1972" t="s">
        <v>197</v>
      </c>
      <c r="F1972" t="s">
        <v>3812</v>
      </c>
      <c r="G1972" t="s">
        <v>820</v>
      </c>
      <c r="H1972" t="s">
        <v>4938</v>
      </c>
      <c r="I1972">
        <v>9</v>
      </c>
      <c r="J1972" t="s">
        <v>5050</v>
      </c>
      <c r="K1972">
        <v>1</v>
      </c>
      <c r="L1972" t="s">
        <v>805</v>
      </c>
      <c r="M1972" t="s">
        <v>516</v>
      </c>
      <c r="N1972" t="s">
        <v>186</v>
      </c>
      <c r="O1972" t="s">
        <v>510</v>
      </c>
      <c r="P1972" t="s">
        <v>8</v>
      </c>
      <c r="Q1972" t="s">
        <v>4570</v>
      </c>
      <c r="R1972" t="s">
        <v>4940</v>
      </c>
      <c r="S1972" t="s">
        <v>195</v>
      </c>
      <c r="T1972" t="s">
        <v>4570</v>
      </c>
      <c r="U1972" t="s">
        <v>4570</v>
      </c>
      <c r="V1972" t="s">
        <v>4951</v>
      </c>
      <c r="W1972" t="s">
        <v>4496</v>
      </c>
      <c r="X1972" t="s">
        <v>7246</v>
      </c>
      <c r="Y1972" t="s">
        <v>7247</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5011</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6045</v>
      </c>
      <c r="BF1972" t="s">
        <v>6046</v>
      </c>
      <c r="BG1972" t="s">
        <v>7105</v>
      </c>
      <c r="BH1972" t="s">
        <v>4947</v>
      </c>
      <c r="BI1972" t="s">
        <v>195</v>
      </c>
      <c r="BJ1972" t="s">
        <v>195</v>
      </c>
      <c r="BK1972" t="s">
        <v>3777</v>
      </c>
      <c r="BL1972" t="s">
        <v>7248</v>
      </c>
      <c r="BM1972" t="s">
        <v>4949</v>
      </c>
      <c r="BN1972" t="s">
        <v>5186</v>
      </c>
      <c r="BO1972" t="s">
        <v>4950</v>
      </c>
      <c r="BP1972" s="440" t="str">
        <f t="shared" si="30"/>
        <v>WA.2378.EBA.956.101.E.524111</v>
      </c>
    </row>
    <row r="1973" spans="1:68">
      <c r="A1973" t="s">
        <v>5010</v>
      </c>
      <c r="B1973" t="s">
        <v>4936</v>
      </c>
      <c r="C1973" t="s">
        <v>4937</v>
      </c>
      <c r="D1973" t="s">
        <v>3795</v>
      </c>
      <c r="E1973" t="s">
        <v>197</v>
      </c>
      <c r="F1973" t="s">
        <v>3812</v>
      </c>
      <c r="G1973" t="s">
        <v>820</v>
      </c>
      <c r="H1973" t="s">
        <v>4938</v>
      </c>
      <c r="I1973">
        <v>9</v>
      </c>
      <c r="J1973" t="s">
        <v>5050</v>
      </c>
      <c r="K1973">
        <v>1</v>
      </c>
      <c r="L1973" t="s">
        <v>805</v>
      </c>
      <c r="M1973" t="s">
        <v>567</v>
      </c>
      <c r="N1973" t="s">
        <v>187</v>
      </c>
      <c r="O1973" t="s">
        <v>510</v>
      </c>
      <c r="P1973" t="s">
        <v>8</v>
      </c>
      <c r="Q1973" t="s">
        <v>4570</v>
      </c>
      <c r="R1973" t="s">
        <v>4940</v>
      </c>
      <c r="S1973" t="s">
        <v>195</v>
      </c>
      <c r="T1973" t="s">
        <v>4570</v>
      </c>
      <c r="U1973" t="s">
        <v>4570</v>
      </c>
      <c r="V1973" t="s">
        <v>4496</v>
      </c>
      <c r="W1973" t="s">
        <v>4570</v>
      </c>
      <c r="X1973" t="s">
        <v>7249</v>
      </c>
      <c r="Y1973" t="s">
        <v>7250</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5011</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6045</v>
      </c>
      <c r="BF1973" t="s">
        <v>6046</v>
      </c>
      <c r="BG1973" t="s">
        <v>7107</v>
      </c>
      <c r="BH1973" t="s">
        <v>4947</v>
      </c>
      <c r="BI1973" t="s">
        <v>195</v>
      </c>
      <c r="BJ1973" t="s">
        <v>195</v>
      </c>
      <c r="BK1973" t="s">
        <v>3777</v>
      </c>
      <c r="BL1973" t="s">
        <v>7251</v>
      </c>
      <c r="BM1973" t="s">
        <v>4949</v>
      </c>
      <c r="BN1973" t="s">
        <v>5186</v>
      </c>
      <c r="BO1973" t="s">
        <v>4950</v>
      </c>
      <c r="BP1973" s="440" t="str">
        <f t="shared" si="30"/>
        <v>WA.2378.EBA.956.101.G.524111</v>
      </c>
    </row>
    <row r="1974" spans="1:68">
      <c r="A1974" t="s">
        <v>4935</v>
      </c>
      <c r="B1974" t="s">
        <v>4936</v>
      </c>
      <c r="C1974" t="s">
        <v>4937</v>
      </c>
      <c r="D1974" t="s">
        <v>3795</v>
      </c>
      <c r="E1974" t="s">
        <v>197</v>
      </c>
      <c r="F1974" t="s">
        <v>3842</v>
      </c>
      <c r="G1974" t="s">
        <v>2445</v>
      </c>
      <c r="H1974" t="s">
        <v>4938</v>
      </c>
      <c r="I1974">
        <v>5</v>
      </c>
      <c r="J1974" t="s">
        <v>5047</v>
      </c>
      <c r="K1974">
        <v>1</v>
      </c>
      <c r="L1974" t="s">
        <v>805</v>
      </c>
      <c r="M1974" t="s">
        <v>8</v>
      </c>
      <c r="N1974" t="s">
        <v>179</v>
      </c>
      <c r="O1974" t="s">
        <v>510</v>
      </c>
      <c r="P1974" t="s">
        <v>8</v>
      </c>
      <c r="Q1974" t="s">
        <v>4570</v>
      </c>
      <c r="R1974" t="s">
        <v>4940</v>
      </c>
      <c r="S1974" t="s">
        <v>195</v>
      </c>
      <c r="T1974" t="s">
        <v>4570</v>
      </c>
      <c r="U1974" t="s">
        <v>4570</v>
      </c>
      <c r="V1974" t="s">
        <v>4496</v>
      </c>
      <c r="W1974" t="s">
        <v>4570</v>
      </c>
      <c r="X1974" t="s">
        <v>7252</v>
      </c>
      <c r="Y1974" t="s">
        <v>7253</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4943</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6084</v>
      </c>
      <c r="BG1974" t="s">
        <v>7116</v>
      </c>
      <c r="BH1974" t="s">
        <v>4947</v>
      </c>
      <c r="BI1974" t="s">
        <v>195</v>
      </c>
      <c r="BJ1974" t="s">
        <v>195</v>
      </c>
      <c r="BK1974" t="s">
        <v>3777</v>
      </c>
      <c r="BL1974" t="s">
        <v>7254</v>
      </c>
      <c r="BM1974" t="s">
        <v>4949</v>
      </c>
      <c r="BN1974" t="s">
        <v>5186</v>
      </c>
      <c r="BO1974" t="s">
        <v>4950</v>
      </c>
      <c r="BP1974" s="440" t="str">
        <f t="shared" si="30"/>
        <v>WA.2378.EBD.955.101.A.524111</v>
      </c>
    </row>
    <row r="1975" spans="1:68">
      <c r="A1975" t="s">
        <v>4935</v>
      </c>
      <c r="B1975" t="s">
        <v>4936</v>
      </c>
      <c r="C1975" t="s">
        <v>4937</v>
      </c>
      <c r="D1975" t="s">
        <v>3795</v>
      </c>
      <c r="E1975" t="s">
        <v>197</v>
      </c>
      <c r="F1975" t="s">
        <v>3842</v>
      </c>
      <c r="G1975" t="s">
        <v>2445</v>
      </c>
      <c r="H1975" t="s">
        <v>4938</v>
      </c>
      <c r="I1975">
        <v>5</v>
      </c>
      <c r="J1975" t="s">
        <v>5047</v>
      </c>
      <c r="K1975">
        <v>1</v>
      </c>
      <c r="L1975" t="s">
        <v>805</v>
      </c>
      <c r="M1975" t="s">
        <v>8</v>
      </c>
      <c r="N1975" t="s">
        <v>179</v>
      </c>
      <c r="O1975" t="s">
        <v>510</v>
      </c>
      <c r="P1975" t="s">
        <v>8</v>
      </c>
      <c r="Q1975" t="s">
        <v>4570</v>
      </c>
      <c r="R1975" t="s">
        <v>4940</v>
      </c>
      <c r="S1975" t="s">
        <v>195</v>
      </c>
      <c r="T1975" t="s">
        <v>4570</v>
      </c>
      <c r="U1975" t="s">
        <v>4570</v>
      </c>
      <c r="V1975" t="s">
        <v>4951</v>
      </c>
      <c r="W1975" t="s">
        <v>4496</v>
      </c>
      <c r="X1975" t="s">
        <v>7255</v>
      </c>
      <c r="Y1975" t="s">
        <v>7256</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4943</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6084</v>
      </c>
      <c r="BG1975" t="s">
        <v>7116</v>
      </c>
      <c r="BH1975" t="s">
        <v>4947</v>
      </c>
      <c r="BI1975" t="s">
        <v>195</v>
      </c>
      <c r="BJ1975" t="s">
        <v>195</v>
      </c>
      <c r="BK1975" t="s">
        <v>3777</v>
      </c>
      <c r="BL1975" t="s">
        <v>7257</v>
      </c>
      <c r="BM1975" t="s">
        <v>4949</v>
      </c>
      <c r="BN1975" t="s">
        <v>5186</v>
      </c>
      <c r="BO1975" t="s">
        <v>4950</v>
      </c>
      <c r="BP1975" s="440" t="str">
        <f t="shared" si="30"/>
        <v>WA.2378.EBD.955.101.A.524111</v>
      </c>
    </row>
    <row r="1976" spans="1:68">
      <c r="A1976" t="s">
        <v>4935</v>
      </c>
      <c r="B1976" t="s">
        <v>4936</v>
      </c>
      <c r="C1976" t="s">
        <v>4937</v>
      </c>
      <c r="D1976" t="s">
        <v>3795</v>
      </c>
      <c r="E1976" t="s">
        <v>197</v>
      </c>
      <c r="F1976" t="s">
        <v>3842</v>
      </c>
      <c r="G1976" t="s">
        <v>2445</v>
      </c>
      <c r="H1976" t="s">
        <v>4938</v>
      </c>
      <c r="I1976">
        <v>5</v>
      </c>
      <c r="J1976" t="s">
        <v>5047</v>
      </c>
      <c r="K1976">
        <v>1</v>
      </c>
      <c r="L1976" t="s">
        <v>805</v>
      </c>
      <c r="M1976" t="s">
        <v>8</v>
      </c>
      <c r="N1976" t="s">
        <v>179</v>
      </c>
      <c r="O1976" t="s">
        <v>510</v>
      </c>
      <c r="P1976" t="s">
        <v>8</v>
      </c>
      <c r="Q1976" t="s">
        <v>4570</v>
      </c>
      <c r="R1976" t="s">
        <v>4940</v>
      </c>
      <c r="S1976" t="s">
        <v>195</v>
      </c>
      <c r="T1976" t="s">
        <v>4570</v>
      </c>
      <c r="U1976" t="s">
        <v>4570</v>
      </c>
      <c r="V1976" t="s">
        <v>5001</v>
      </c>
      <c r="W1976" t="s">
        <v>4951</v>
      </c>
      <c r="X1976" t="s">
        <v>7258</v>
      </c>
      <c r="Y1976" t="s">
        <v>7259</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4943</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6084</v>
      </c>
      <c r="BG1976" t="s">
        <v>7116</v>
      </c>
      <c r="BH1976" t="s">
        <v>4947</v>
      </c>
      <c r="BI1976" t="s">
        <v>195</v>
      </c>
      <c r="BJ1976" t="s">
        <v>195</v>
      </c>
      <c r="BK1976" t="s">
        <v>3777</v>
      </c>
      <c r="BL1976" t="s">
        <v>7260</v>
      </c>
      <c r="BM1976" t="s">
        <v>4949</v>
      </c>
      <c r="BN1976" t="s">
        <v>5186</v>
      </c>
      <c r="BO1976" t="s">
        <v>4950</v>
      </c>
      <c r="BP1976" s="440" t="str">
        <f t="shared" si="30"/>
        <v>WA.2378.EBD.955.101.A.524111</v>
      </c>
    </row>
    <row r="1977" spans="1:68">
      <c r="A1977" t="s">
        <v>4935</v>
      </c>
      <c r="B1977" t="s">
        <v>4936</v>
      </c>
      <c r="C1977" t="s">
        <v>4937</v>
      </c>
      <c r="D1977" t="s">
        <v>3795</v>
      </c>
      <c r="E1977" t="s">
        <v>197</v>
      </c>
      <c r="F1977" t="s">
        <v>3842</v>
      </c>
      <c r="G1977" t="s">
        <v>2445</v>
      </c>
      <c r="H1977" t="s">
        <v>4938</v>
      </c>
      <c r="I1977">
        <v>5</v>
      </c>
      <c r="J1977" t="s">
        <v>5047</v>
      </c>
      <c r="K1977">
        <v>1</v>
      </c>
      <c r="L1977" t="s">
        <v>805</v>
      </c>
      <c r="M1977" t="s">
        <v>8</v>
      </c>
      <c r="N1977" t="s">
        <v>179</v>
      </c>
      <c r="O1977" t="s">
        <v>510</v>
      </c>
      <c r="P1977" t="s">
        <v>8</v>
      </c>
      <c r="Q1977" t="s">
        <v>4570</v>
      </c>
      <c r="R1977" t="s">
        <v>4940</v>
      </c>
      <c r="S1977" t="s">
        <v>195</v>
      </c>
      <c r="T1977" t="s">
        <v>4570</v>
      </c>
      <c r="U1977" t="s">
        <v>4570</v>
      </c>
      <c r="V1977" t="s">
        <v>5092</v>
      </c>
      <c r="W1977" t="s">
        <v>5001</v>
      </c>
      <c r="X1977" t="s">
        <v>7261</v>
      </c>
      <c r="Y1977" t="s">
        <v>7262</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4943</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6084</v>
      </c>
      <c r="BG1977" t="s">
        <v>7116</v>
      </c>
      <c r="BH1977" t="s">
        <v>4947</v>
      </c>
      <c r="BI1977" t="s">
        <v>195</v>
      </c>
      <c r="BJ1977" t="s">
        <v>195</v>
      </c>
      <c r="BK1977" t="s">
        <v>3777</v>
      </c>
      <c r="BL1977" t="s">
        <v>7263</v>
      </c>
      <c r="BM1977" t="s">
        <v>4949</v>
      </c>
      <c r="BN1977" t="s">
        <v>5186</v>
      </c>
      <c r="BO1977" t="s">
        <v>4950</v>
      </c>
      <c r="BP1977" s="440" t="str">
        <f t="shared" si="30"/>
        <v>WA.2378.EBD.955.101.A.524111</v>
      </c>
    </row>
    <row r="1978" spans="1:68">
      <c r="A1978" t="s">
        <v>4935</v>
      </c>
      <c r="B1978" t="s">
        <v>4936</v>
      </c>
      <c r="C1978" t="s">
        <v>4937</v>
      </c>
      <c r="D1978" t="s">
        <v>3795</v>
      </c>
      <c r="E1978" t="s">
        <v>197</v>
      </c>
      <c r="F1978" t="s">
        <v>3842</v>
      </c>
      <c r="G1978" t="s">
        <v>2445</v>
      </c>
      <c r="H1978" t="s">
        <v>4938</v>
      </c>
      <c r="I1978">
        <v>5</v>
      </c>
      <c r="J1978" t="s">
        <v>5047</v>
      </c>
      <c r="K1978">
        <v>1</v>
      </c>
      <c r="L1978" t="s">
        <v>805</v>
      </c>
      <c r="M1978" t="s">
        <v>508</v>
      </c>
      <c r="N1978" t="s">
        <v>3124</v>
      </c>
      <c r="O1978" t="s">
        <v>510</v>
      </c>
      <c r="P1978" t="s">
        <v>8</v>
      </c>
      <c r="Q1978" t="s">
        <v>4570</v>
      </c>
      <c r="R1978" t="s">
        <v>4940</v>
      </c>
      <c r="S1978" t="s">
        <v>195</v>
      </c>
      <c r="T1978" t="s">
        <v>4570</v>
      </c>
      <c r="U1978" t="s">
        <v>4570</v>
      </c>
      <c r="V1978" t="s">
        <v>4496</v>
      </c>
      <c r="W1978" t="s">
        <v>4570</v>
      </c>
      <c r="X1978" t="s">
        <v>7264</v>
      </c>
      <c r="Y1978" t="s">
        <v>7265</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4943</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6084</v>
      </c>
      <c r="BG1978" t="s">
        <v>7133</v>
      </c>
      <c r="BH1978" t="s">
        <v>4947</v>
      </c>
      <c r="BI1978" t="s">
        <v>195</v>
      </c>
      <c r="BJ1978" t="s">
        <v>195</v>
      </c>
      <c r="BK1978" t="s">
        <v>3777</v>
      </c>
      <c r="BL1978" t="s">
        <v>7266</v>
      </c>
      <c r="BM1978" t="s">
        <v>4949</v>
      </c>
      <c r="BN1978" t="s">
        <v>5186</v>
      </c>
      <c r="BO1978" t="s">
        <v>4950</v>
      </c>
      <c r="BP1978" s="440" t="str">
        <f t="shared" si="30"/>
        <v>WA.2378.EBD.955.101.B.524111</v>
      </c>
    </row>
    <row r="1979" spans="1:68">
      <c r="A1979" t="s">
        <v>4935</v>
      </c>
      <c r="B1979" t="s">
        <v>4936</v>
      </c>
      <c r="C1979" t="s">
        <v>4937</v>
      </c>
      <c r="D1979" t="s">
        <v>3795</v>
      </c>
      <c r="E1979" t="s">
        <v>197</v>
      </c>
      <c r="F1979" t="s">
        <v>3842</v>
      </c>
      <c r="G1979" t="s">
        <v>2445</v>
      </c>
      <c r="H1979" t="s">
        <v>4938</v>
      </c>
      <c r="I1979">
        <v>5</v>
      </c>
      <c r="J1979" t="s">
        <v>5047</v>
      </c>
      <c r="K1979">
        <v>1</v>
      </c>
      <c r="L1979" t="s">
        <v>805</v>
      </c>
      <c r="M1979" t="s">
        <v>508</v>
      </c>
      <c r="N1979" t="s">
        <v>3124</v>
      </c>
      <c r="O1979" t="s">
        <v>510</v>
      </c>
      <c r="P1979" t="s">
        <v>8</v>
      </c>
      <c r="Q1979" t="s">
        <v>4570</v>
      </c>
      <c r="R1979" t="s">
        <v>4940</v>
      </c>
      <c r="S1979" t="s">
        <v>195</v>
      </c>
      <c r="T1979" t="s">
        <v>4570</v>
      </c>
      <c r="U1979" t="s">
        <v>4570</v>
      </c>
      <c r="V1979" t="s">
        <v>4951</v>
      </c>
      <c r="W1979" t="s">
        <v>4496</v>
      </c>
      <c r="X1979" t="s">
        <v>7267</v>
      </c>
      <c r="Y1979" t="s">
        <v>7268</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4943</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6084</v>
      </c>
      <c r="BG1979" t="s">
        <v>7133</v>
      </c>
      <c r="BH1979" t="s">
        <v>4947</v>
      </c>
      <c r="BI1979" t="s">
        <v>195</v>
      </c>
      <c r="BJ1979" t="s">
        <v>195</v>
      </c>
      <c r="BK1979" t="s">
        <v>3777</v>
      </c>
      <c r="BL1979" t="s">
        <v>7269</v>
      </c>
      <c r="BM1979" t="s">
        <v>4949</v>
      </c>
      <c r="BN1979" t="s">
        <v>5186</v>
      </c>
      <c r="BO1979" t="s">
        <v>4950</v>
      </c>
      <c r="BP1979" s="440" t="str">
        <f t="shared" si="30"/>
        <v>WA.2378.EBD.955.101.B.524111</v>
      </c>
    </row>
    <row r="1980" spans="1:68">
      <c r="A1980" t="s">
        <v>4935</v>
      </c>
      <c r="B1980" t="s">
        <v>4936</v>
      </c>
      <c r="C1980" t="s">
        <v>4937</v>
      </c>
      <c r="D1980" t="s">
        <v>3795</v>
      </c>
      <c r="E1980" t="s">
        <v>197</v>
      </c>
      <c r="F1980" t="s">
        <v>3842</v>
      </c>
      <c r="G1980" t="s">
        <v>2445</v>
      </c>
      <c r="H1980" t="s">
        <v>4938</v>
      </c>
      <c r="I1980">
        <v>5</v>
      </c>
      <c r="J1980" t="s">
        <v>5047</v>
      </c>
      <c r="K1980">
        <v>1</v>
      </c>
      <c r="L1980" t="s">
        <v>805</v>
      </c>
      <c r="M1980" t="s">
        <v>509</v>
      </c>
      <c r="N1980" t="s">
        <v>3156</v>
      </c>
      <c r="O1980" t="s">
        <v>510</v>
      </c>
      <c r="P1980" t="s">
        <v>8</v>
      </c>
      <c r="Q1980" t="s">
        <v>4570</v>
      </c>
      <c r="R1980" t="s">
        <v>4940</v>
      </c>
      <c r="S1980" t="s">
        <v>195</v>
      </c>
      <c r="T1980" t="s">
        <v>4570</v>
      </c>
      <c r="U1980" t="s">
        <v>4570</v>
      </c>
      <c r="V1980" t="s">
        <v>4496</v>
      </c>
      <c r="W1980" t="s">
        <v>4570</v>
      </c>
      <c r="X1980" t="s">
        <v>7270</v>
      </c>
      <c r="Y1980" t="s">
        <v>7271</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4943</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6084</v>
      </c>
      <c r="BG1980" t="s">
        <v>7146</v>
      </c>
      <c r="BH1980" t="s">
        <v>4947</v>
      </c>
      <c r="BI1980" t="s">
        <v>195</v>
      </c>
      <c r="BJ1980" t="s">
        <v>195</v>
      </c>
      <c r="BK1980" t="s">
        <v>3777</v>
      </c>
      <c r="BL1980" t="s">
        <v>7272</v>
      </c>
      <c r="BM1980" t="s">
        <v>4949</v>
      </c>
      <c r="BN1980" t="s">
        <v>5186</v>
      </c>
      <c r="BO1980" t="s">
        <v>4950</v>
      </c>
      <c r="BP1980" s="440" t="str">
        <f t="shared" si="30"/>
        <v>WA.2378.EBD.955.101.C.524111</v>
      </c>
    </row>
    <row r="1981" spans="1:68">
      <c r="A1981" t="s">
        <v>4935</v>
      </c>
      <c r="B1981" t="s">
        <v>4936</v>
      </c>
      <c r="C1981" t="s">
        <v>4937</v>
      </c>
      <c r="D1981" t="s">
        <v>3795</v>
      </c>
      <c r="E1981" t="s">
        <v>197</v>
      </c>
      <c r="F1981" t="s">
        <v>3842</v>
      </c>
      <c r="G1981" t="s">
        <v>2445</v>
      </c>
      <c r="H1981" t="s">
        <v>4938</v>
      </c>
      <c r="I1981">
        <v>5</v>
      </c>
      <c r="J1981" t="s">
        <v>5047</v>
      </c>
      <c r="K1981">
        <v>1</v>
      </c>
      <c r="L1981" t="s">
        <v>805</v>
      </c>
      <c r="M1981" t="s">
        <v>511</v>
      </c>
      <c r="N1981" t="s">
        <v>181</v>
      </c>
      <c r="O1981" t="s">
        <v>510</v>
      </c>
      <c r="P1981" t="s">
        <v>8</v>
      </c>
      <c r="Q1981" t="s">
        <v>4570</v>
      </c>
      <c r="R1981" t="s">
        <v>4940</v>
      </c>
      <c r="S1981" t="s">
        <v>195</v>
      </c>
      <c r="T1981" t="s">
        <v>4570</v>
      </c>
      <c r="U1981" t="s">
        <v>4570</v>
      </c>
      <c r="V1981" t="s">
        <v>4496</v>
      </c>
      <c r="W1981" t="s">
        <v>4570</v>
      </c>
      <c r="X1981" t="s">
        <v>7273</v>
      </c>
      <c r="Y1981" t="s">
        <v>7274</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4943</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6084</v>
      </c>
      <c r="BG1981" t="s">
        <v>7155</v>
      </c>
      <c r="BH1981" t="s">
        <v>4947</v>
      </c>
      <c r="BI1981" t="s">
        <v>195</v>
      </c>
      <c r="BJ1981" t="s">
        <v>195</v>
      </c>
      <c r="BK1981" t="s">
        <v>3777</v>
      </c>
      <c r="BL1981" t="s">
        <v>7275</v>
      </c>
      <c r="BM1981" t="s">
        <v>4949</v>
      </c>
      <c r="BN1981" t="s">
        <v>5186</v>
      </c>
      <c r="BO1981" t="s">
        <v>4950</v>
      </c>
      <c r="BP1981" s="440" t="str">
        <f t="shared" si="30"/>
        <v>WA.2378.EBD.955.101.D.524111</v>
      </c>
    </row>
    <row r="1982" spans="1:68">
      <c r="A1982" t="s">
        <v>4935</v>
      </c>
      <c r="B1982" t="s">
        <v>4936</v>
      </c>
      <c r="C1982" t="s">
        <v>4937</v>
      </c>
      <c r="D1982" t="s">
        <v>3795</v>
      </c>
      <c r="E1982" t="s">
        <v>197</v>
      </c>
      <c r="F1982" t="s">
        <v>3842</v>
      </c>
      <c r="G1982" t="s">
        <v>2445</v>
      </c>
      <c r="H1982" t="s">
        <v>4938</v>
      </c>
      <c r="I1982">
        <v>5</v>
      </c>
      <c r="J1982" t="s">
        <v>5047</v>
      </c>
      <c r="K1982">
        <v>1</v>
      </c>
      <c r="L1982" t="s">
        <v>805</v>
      </c>
      <c r="M1982" t="s">
        <v>511</v>
      </c>
      <c r="N1982" t="s">
        <v>181</v>
      </c>
      <c r="O1982" t="s">
        <v>510</v>
      </c>
      <c r="P1982" t="s">
        <v>8</v>
      </c>
      <c r="Q1982" t="s">
        <v>4570</v>
      </c>
      <c r="R1982" t="s">
        <v>4940</v>
      </c>
      <c r="S1982" t="s">
        <v>195</v>
      </c>
      <c r="T1982" t="s">
        <v>4570</v>
      </c>
      <c r="U1982" t="s">
        <v>4570</v>
      </c>
      <c r="V1982" t="s">
        <v>4951</v>
      </c>
      <c r="W1982" t="s">
        <v>4496</v>
      </c>
      <c r="X1982" t="s">
        <v>7276</v>
      </c>
      <c r="Y1982" t="s">
        <v>7277</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4943</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6084</v>
      </c>
      <c r="BG1982" t="s">
        <v>7155</v>
      </c>
      <c r="BH1982" t="s">
        <v>4947</v>
      </c>
      <c r="BI1982" t="s">
        <v>195</v>
      </c>
      <c r="BJ1982" t="s">
        <v>195</v>
      </c>
      <c r="BK1982" t="s">
        <v>3777</v>
      </c>
      <c r="BL1982" t="s">
        <v>7278</v>
      </c>
      <c r="BM1982" t="s">
        <v>4949</v>
      </c>
      <c r="BN1982" t="s">
        <v>5186</v>
      </c>
      <c r="BO1982" t="s">
        <v>4950</v>
      </c>
      <c r="BP1982" s="440" t="str">
        <f t="shared" si="30"/>
        <v>WA.2378.EBD.955.101.D.524111</v>
      </c>
    </row>
    <row r="1983" spans="1:68">
      <c r="A1983" t="s">
        <v>4935</v>
      </c>
      <c r="B1983" t="s">
        <v>4936</v>
      </c>
      <c r="C1983" t="s">
        <v>4937</v>
      </c>
      <c r="D1983" t="s">
        <v>3795</v>
      </c>
      <c r="E1983" t="s">
        <v>197</v>
      </c>
      <c r="F1983" t="s">
        <v>3842</v>
      </c>
      <c r="G1983" t="s">
        <v>2445</v>
      </c>
      <c r="H1983" t="s">
        <v>4938</v>
      </c>
      <c r="I1983">
        <v>5</v>
      </c>
      <c r="J1983" t="s">
        <v>5047</v>
      </c>
      <c r="K1983">
        <v>1</v>
      </c>
      <c r="L1983" t="s">
        <v>805</v>
      </c>
      <c r="M1983" t="s">
        <v>516</v>
      </c>
      <c r="N1983" t="s">
        <v>182</v>
      </c>
      <c r="O1983" t="s">
        <v>510</v>
      </c>
      <c r="P1983" t="s">
        <v>8</v>
      </c>
      <c r="Q1983" t="s">
        <v>4570</v>
      </c>
      <c r="R1983" t="s">
        <v>4940</v>
      </c>
      <c r="S1983" t="s">
        <v>195</v>
      </c>
      <c r="T1983" t="s">
        <v>4570</v>
      </c>
      <c r="U1983" t="s">
        <v>4570</v>
      </c>
      <c r="V1983" t="s">
        <v>4496</v>
      </c>
      <c r="W1983" t="s">
        <v>4570</v>
      </c>
      <c r="X1983" t="s">
        <v>7279</v>
      </c>
      <c r="Y1983" t="s">
        <v>7280</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4943</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6084</v>
      </c>
      <c r="BG1983" t="s">
        <v>7161</v>
      </c>
      <c r="BH1983" t="s">
        <v>4947</v>
      </c>
      <c r="BI1983" t="s">
        <v>195</v>
      </c>
      <c r="BJ1983" t="s">
        <v>195</v>
      </c>
      <c r="BK1983" t="s">
        <v>3777</v>
      </c>
      <c r="BL1983" t="s">
        <v>7281</v>
      </c>
      <c r="BM1983" t="s">
        <v>4949</v>
      </c>
      <c r="BN1983" t="s">
        <v>5186</v>
      </c>
      <c r="BO1983" t="s">
        <v>4950</v>
      </c>
      <c r="BP1983" s="440" t="str">
        <f t="shared" si="30"/>
        <v>WA.2378.EBD.955.101.E.524111</v>
      </c>
    </row>
    <row r="1984" spans="1:68">
      <c r="A1984" t="s">
        <v>4935</v>
      </c>
      <c r="B1984" t="s">
        <v>4936</v>
      </c>
      <c r="C1984" t="s">
        <v>4937</v>
      </c>
      <c r="D1984" t="s">
        <v>3795</v>
      </c>
      <c r="E1984" t="s">
        <v>197</v>
      </c>
      <c r="F1984" t="s">
        <v>3842</v>
      </c>
      <c r="G1984" t="s">
        <v>2445</v>
      </c>
      <c r="H1984" t="s">
        <v>4938</v>
      </c>
      <c r="I1984">
        <v>5</v>
      </c>
      <c r="J1984" t="s">
        <v>5047</v>
      </c>
      <c r="K1984">
        <v>1</v>
      </c>
      <c r="L1984" t="s">
        <v>805</v>
      </c>
      <c r="M1984" t="s">
        <v>516</v>
      </c>
      <c r="N1984" t="s">
        <v>182</v>
      </c>
      <c r="O1984" t="s">
        <v>510</v>
      </c>
      <c r="P1984" t="s">
        <v>8</v>
      </c>
      <c r="Q1984" t="s">
        <v>4570</v>
      </c>
      <c r="R1984" t="s">
        <v>4940</v>
      </c>
      <c r="S1984" t="s">
        <v>195</v>
      </c>
      <c r="T1984" t="s">
        <v>4570</v>
      </c>
      <c r="U1984" t="s">
        <v>4570</v>
      </c>
      <c r="V1984" t="s">
        <v>4951</v>
      </c>
      <c r="W1984" t="s">
        <v>4496</v>
      </c>
      <c r="X1984" t="s">
        <v>7282</v>
      </c>
      <c r="Y1984" t="s">
        <v>7283</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4943</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6084</v>
      </c>
      <c r="BG1984" t="s">
        <v>7161</v>
      </c>
      <c r="BH1984" t="s">
        <v>4947</v>
      </c>
      <c r="BI1984" t="s">
        <v>195</v>
      </c>
      <c r="BJ1984" t="s">
        <v>195</v>
      </c>
      <c r="BK1984" t="s">
        <v>3777</v>
      </c>
      <c r="BL1984" t="s">
        <v>7284</v>
      </c>
      <c r="BM1984" t="s">
        <v>4949</v>
      </c>
      <c r="BN1984" t="s">
        <v>5186</v>
      </c>
      <c r="BO1984" t="s">
        <v>4950</v>
      </c>
      <c r="BP1984" s="440" t="str">
        <f t="shared" si="30"/>
        <v>WA.2378.EBD.955.101.E.524111</v>
      </c>
    </row>
    <row r="1985" spans="1:68">
      <c r="A1985" t="s">
        <v>4935</v>
      </c>
      <c r="B1985" t="s">
        <v>4936</v>
      </c>
      <c r="C1985" t="s">
        <v>4937</v>
      </c>
      <c r="D1985" t="s">
        <v>3795</v>
      </c>
      <c r="E1985" t="s">
        <v>197</v>
      </c>
      <c r="F1985" t="s">
        <v>3842</v>
      </c>
      <c r="G1985" t="s">
        <v>2445</v>
      </c>
      <c r="H1985" t="s">
        <v>4938</v>
      </c>
      <c r="I1985">
        <v>5</v>
      </c>
      <c r="J1985" t="s">
        <v>5047</v>
      </c>
      <c r="K1985">
        <v>1</v>
      </c>
      <c r="L1985" t="s">
        <v>805</v>
      </c>
      <c r="M1985" t="s">
        <v>516</v>
      </c>
      <c r="N1985" t="s">
        <v>182</v>
      </c>
      <c r="O1985" t="s">
        <v>510</v>
      </c>
      <c r="P1985" t="s">
        <v>8</v>
      </c>
      <c r="Q1985" t="s">
        <v>4570</v>
      </c>
      <c r="R1985" t="s">
        <v>4940</v>
      </c>
      <c r="S1985" t="s">
        <v>195</v>
      </c>
      <c r="T1985" t="s">
        <v>4570</v>
      </c>
      <c r="U1985" t="s">
        <v>4570</v>
      </c>
      <c r="V1985" t="s">
        <v>5001</v>
      </c>
      <c r="W1985" t="s">
        <v>4951</v>
      </c>
      <c r="X1985" t="s">
        <v>7285</v>
      </c>
      <c r="Y1985" t="s">
        <v>7286</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4943</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6084</v>
      </c>
      <c r="BG1985" t="s">
        <v>7161</v>
      </c>
      <c r="BH1985" t="s">
        <v>4947</v>
      </c>
      <c r="BI1985" t="s">
        <v>195</v>
      </c>
      <c r="BJ1985" t="s">
        <v>195</v>
      </c>
      <c r="BK1985" t="s">
        <v>3777</v>
      </c>
      <c r="BL1985" t="s">
        <v>7287</v>
      </c>
      <c r="BM1985" t="s">
        <v>4949</v>
      </c>
      <c r="BN1985" t="s">
        <v>5186</v>
      </c>
      <c r="BO1985" t="s">
        <v>4950</v>
      </c>
      <c r="BP1985" s="440" t="str">
        <f t="shared" si="30"/>
        <v>WA.2378.EBD.955.101.E.524111</v>
      </c>
    </row>
    <row r="1986" spans="1:68">
      <c r="A1986" t="s">
        <v>4935</v>
      </c>
      <c r="B1986" t="s">
        <v>4936</v>
      </c>
      <c r="C1986" t="s">
        <v>4937</v>
      </c>
      <c r="D1986" t="s">
        <v>3795</v>
      </c>
      <c r="E1986" t="s">
        <v>197</v>
      </c>
      <c r="F1986" t="s">
        <v>3842</v>
      </c>
      <c r="G1986" t="s">
        <v>2445</v>
      </c>
      <c r="H1986" t="s">
        <v>4938</v>
      </c>
      <c r="I1986">
        <v>5</v>
      </c>
      <c r="J1986" t="s">
        <v>5047</v>
      </c>
      <c r="K1986">
        <v>1</v>
      </c>
      <c r="L1986" t="s">
        <v>805</v>
      </c>
      <c r="M1986" t="s">
        <v>566</v>
      </c>
      <c r="N1986" t="s">
        <v>183</v>
      </c>
      <c r="O1986" t="s">
        <v>510</v>
      </c>
      <c r="P1986" t="s">
        <v>8</v>
      </c>
      <c r="Q1986" t="s">
        <v>4570</v>
      </c>
      <c r="R1986" t="s">
        <v>4940</v>
      </c>
      <c r="S1986" t="s">
        <v>195</v>
      </c>
      <c r="T1986" t="s">
        <v>4570</v>
      </c>
      <c r="U1986" t="s">
        <v>4570</v>
      </c>
      <c r="V1986" t="s">
        <v>4496</v>
      </c>
      <c r="W1986" t="s">
        <v>4570</v>
      </c>
      <c r="X1986" t="s">
        <v>7288</v>
      </c>
      <c r="Y1986" t="s">
        <v>7289</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4943</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6084</v>
      </c>
      <c r="BG1986" t="s">
        <v>7173</v>
      </c>
      <c r="BH1986" t="s">
        <v>4947</v>
      </c>
      <c r="BI1986" t="s">
        <v>195</v>
      </c>
      <c r="BJ1986" t="s">
        <v>195</v>
      </c>
      <c r="BK1986" t="s">
        <v>3777</v>
      </c>
      <c r="BL1986" t="s">
        <v>7290</v>
      </c>
      <c r="BM1986" t="s">
        <v>4949</v>
      </c>
      <c r="BN1986" t="s">
        <v>5186</v>
      </c>
      <c r="BO1986" t="s">
        <v>4950</v>
      </c>
      <c r="BP1986" s="440" t="str">
        <f t="shared" ref="BP1986:BP2049" si="31">_xlfn.TEXTJOIN(".",TRUE,D1986,E1986,F1986,J1986,L1986,M1986,O1986)</f>
        <v>WA.2378.EBD.955.101.F.524111</v>
      </c>
    </row>
    <row r="1987" spans="1:68">
      <c r="A1987" t="s">
        <v>4935</v>
      </c>
      <c r="B1987" t="s">
        <v>4936</v>
      </c>
      <c r="C1987" t="s">
        <v>4937</v>
      </c>
      <c r="D1987" t="s">
        <v>3795</v>
      </c>
      <c r="E1987" t="s">
        <v>197</v>
      </c>
      <c r="F1987" t="s">
        <v>3842</v>
      </c>
      <c r="G1987" t="s">
        <v>2445</v>
      </c>
      <c r="H1987" t="s">
        <v>4938</v>
      </c>
      <c r="I1987">
        <v>5</v>
      </c>
      <c r="J1987" t="s">
        <v>5047</v>
      </c>
      <c r="K1987">
        <v>1</v>
      </c>
      <c r="L1987" t="s">
        <v>805</v>
      </c>
      <c r="M1987" t="s">
        <v>566</v>
      </c>
      <c r="N1987" t="s">
        <v>183</v>
      </c>
      <c r="O1987" t="s">
        <v>510</v>
      </c>
      <c r="P1987" t="s">
        <v>8</v>
      </c>
      <c r="Q1987" t="s">
        <v>4570</v>
      </c>
      <c r="R1987" t="s">
        <v>4940</v>
      </c>
      <c r="S1987" t="s">
        <v>195</v>
      </c>
      <c r="T1987" t="s">
        <v>4570</v>
      </c>
      <c r="U1987" t="s">
        <v>4570</v>
      </c>
      <c r="V1987" t="s">
        <v>4951</v>
      </c>
      <c r="W1987" t="s">
        <v>4496</v>
      </c>
      <c r="X1987" t="s">
        <v>7291</v>
      </c>
      <c r="Y1987" t="s">
        <v>7292</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4943</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6084</v>
      </c>
      <c r="BG1987" t="s">
        <v>7173</v>
      </c>
      <c r="BH1987" t="s">
        <v>4947</v>
      </c>
      <c r="BI1987" t="s">
        <v>195</v>
      </c>
      <c r="BJ1987" t="s">
        <v>195</v>
      </c>
      <c r="BK1987" t="s">
        <v>3777</v>
      </c>
      <c r="BL1987" t="s">
        <v>7293</v>
      </c>
      <c r="BM1987" t="s">
        <v>4949</v>
      </c>
      <c r="BN1987" t="s">
        <v>5186</v>
      </c>
      <c r="BO1987" t="s">
        <v>4950</v>
      </c>
      <c r="BP1987" s="440" t="str">
        <f t="shared" si="31"/>
        <v>WA.2378.EBD.955.101.F.524111</v>
      </c>
    </row>
    <row r="1988" spans="1:68">
      <c r="A1988" t="s">
        <v>4935</v>
      </c>
      <c r="B1988" t="s">
        <v>4936</v>
      </c>
      <c r="C1988" t="s">
        <v>4937</v>
      </c>
      <c r="D1988" t="s">
        <v>3795</v>
      </c>
      <c r="E1988" t="s">
        <v>197</v>
      </c>
      <c r="F1988" t="s">
        <v>3842</v>
      </c>
      <c r="G1988" t="s">
        <v>2445</v>
      </c>
      <c r="H1988" t="s">
        <v>4938</v>
      </c>
      <c r="I1988">
        <v>5</v>
      </c>
      <c r="J1988" t="s">
        <v>6085</v>
      </c>
      <c r="K1988">
        <v>1</v>
      </c>
      <c r="L1988" t="s">
        <v>805</v>
      </c>
      <c r="M1988" t="s">
        <v>8</v>
      </c>
      <c r="N1988" t="s">
        <v>133</v>
      </c>
      <c r="O1988" t="s">
        <v>510</v>
      </c>
      <c r="P1988" t="s">
        <v>8</v>
      </c>
      <c r="Q1988" t="s">
        <v>4570</v>
      </c>
      <c r="R1988" t="s">
        <v>4940</v>
      </c>
      <c r="S1988" t="s">
        <v>195</v>
      </c>
      <c r="T1988" t="s">
        <v>4570</v>
      </c>
      <c r="U1988" t="s">
        <v>4570</v>
      </c>
      <c r="V1988" t="s">
        <v>4496</v>
      </c>
      <c r="W1988" t="s">
        <v>4570</v>
      </c>
      <c r="X1988" t="s">
        <v>7294</v>
      </c>
      <c r="Y1988" t="s">
        <v>7295</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4943</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6087</v>
      </c>
      <c r="BF1988" t="s">
        <v>6088</v>
      </c>
      <c r="BG1988" t="s">
        <v>7179</v>
      </c>
      <c r="BH1988" t="s">
        <v>4947</v>
      </c>
      <c r="BI1988" t="s">
        <v>195</v>
      </c>
      <c r="BJ1988" t="s">
        <v>195</v>
      </c>
      <c r="BK1988" t="s">
        <v>3777</v>
      </c>
      <c r="BL1988" t="s">
        <v>7296</v>
      </c>
      <c r="BM1988" t="s">
        <v>4949</v>
      </c>
      <c r="BN1988" t="s">
        <v>5186</v>
      </c>
      <c r="BO1988" t="s">
        <v>4950</v>
      </c>
      <c r="BP1988" s="440" t="str">
        <f t="shared" si="31"/>
        <v>WA.2378.EBD.974.101.A.524111</v>
      </c>
    </row>
    <row r="1989" spans="1:68">
      <c r="A1989" t="s">
        <v>4935</v>
      </c>
      <c r="B1989" t="s">
        <v>4936</v>
      </c>
      <c r="C1989" t="s">
        <v>4937</v>
      </c>
      <c r="D1989" t="s">
        <v>3795</v>
      </c>
      <c r="E1989" t="s">
        <v>197</v>
      </c>
      <c r="F1989" t="s">
        <v>3842</v>
      </c>
      <c r="G1989" t="s">
        <v>2445</v>
      </c>
      <c r="H1989" t="s">
        <v>4938</v>
      </c>
      <c r="I1989">
        <v>5</v>
      </c>
      <c r="J1989" t="s">
        <v>6085</v>
      </c>
      <c r="K1989">
        <v>1</v>
      </c>
      <c r="L1989" t="s">
        <v>805</v>
      </c>
      <c r="M1989" t="s">
        <v>508</v>
      </c>
      <c r="N1989" t="s">
        <v>3383</v>
      </c>
      <c r="O1989" t="s">
        <v>510</v>
      </c>
      <c r="P1989" t="s">
        <v>8</v>
      </c>
      <c r="Q1989" t="s">
        <v>4570</v>
      </c>
      <c r="R1989" t="s">
        <v>4940</v>
      </c>
      <c r="S1989" t="s">
        <v>195</v>
      </c>
      <c r="T1989" t="s">
        <v>4570</v>
      </c>
      <c r="U1989" t="s">
        <v>4570</v>
      </c>
      <c r="V1989" t="s">
        <v>4496</v>
      </c>
      <c r="W1989" t="s">
        <v>4570</v>
      </c>
      <c r="X1989" t="s">
        <v>7297</v>
      </c>
      <c r="Y1989" t="s">
        <v>7298</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4943</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6087</v>
      </c>
      <c r="BF1989" t="s">
        <v>6088</v>
      </c>
      <c r="BG1989" t="s">
        <v>7183</v>
      </c>
      <c r="BH1989" t="s">
        <v>4947</v>
      </c>
      <c r="BI1989" t="s">
        <v>195</v>
      </c>
      <c r="BJ1989" t="s">
        <v>195</v>
      </c>
      <c r="BK1989" t="s">
        <v>3777</v>
      </c>
      <c r="BL1989" t="s">
        <v>7299</v>
      </c>
      <c r="BM1989" t="s">
        <v>4949</v>
      </c>
      <c r="BN1989" t="s">
        <v>5186</v>
      </c>
      <c r="BO1989" t="s">
        <v>4950</v>
      </c>
      <c r="BP1989" s="440" t="str">
        <f t="shared" si="31"/>
        <v>WA.2378.EBD.974.101.B.524111</v>
      </c>
    </row>
    <row r="1990" spans="1:68">
      <c r="A1990" t="s">
        <v>4935</v>
      </c>
      <c r="B1990" t="s">
        <v>4936</v>
      </c>
      <c r="C1990" t="s">
        <v>4937</v>
      </c>
      <c r="D1990" t="s">
        <v>3795</v>
      </c>
      <c r="E1990" t="s">
        <v>197</v>
      </c>
      <c r="F1990" t="s">
        <v>3842</v>
      </c>
      <c r="G1990" t="s">
        <v>2445</v>
      </c>
      <c r="H1990" t="s">
        <v>4938</v>
      </c>
      <c r="I1990">
        <v>5</v>
      </c>
      <c r="J1990" t="s">
        <v>6085</v>
      </c>
      <c r="K1990">
        <v>1</v>
      </c>
      <c r="L1990" t="s">
        <v>805</v>
      </c>
      <c r="M1990" t="s">
        <v>508</v>
      </c>
      <c r="N1990" t="s">
        <v>3383</v>
      </c>
      <c r="O1990" t="s">
        <v>510</v>
      </c>
      <c r="P1990" t="s">
        <v>8</v>
      </c>
      <c r="Q1990" t="s">
        <v>4570</v>
      </c>
      <c r="R1990" t="s">
        <v>4940</v>
      </c>
      <c r="S1990" t="s">
        <v>195</v>
      </c>
      <c r="T1990" t="s">
        <v>4570</v>
      </c>
      <c r="U1990" t="s">
        <v>4570</v>
      </c>
      <c r="V1990" t="s">
        <v>4951</v>
      </c>
      <c r="W1990" t="s">
        <v>4496</v>
      </c>
      <c r="X1990" t="s">
        <v>7300</v>
      </c>
      <c r="Y1990" t="s">
        <v>7301</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4943</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6087</v>
      </c>
      <c r="BF1990" t="s">
        <v>6088</v>
      </c>
      <c r="BG1990" t="s">
        <v>7183</v>
      </c>
      <c r="BH1990" t="s">
        <v>4947</v>
      </c>
      <c r="BI1990" t="s">
        <v>195</v>
      </c>
      <c r="BJ1990" t="s">
        <v>195</v>
      </c>
      <c r="BK1990" t="s">
        <v>3777</v>
      </c>
      <c r="BL1990" t="s">
        <v>7302</v>
      </c>
      <c r="BM1990" t="s">
        <v>4949</v>
      </c>
      <c r="BN1990" t="s">
        <v>5186</v>
      </c>
      <c r="BO1990" t="s">
        <v>4950</v>
      </c>
      <c r="BP1990" s="440" t="str">
        <f t="shared" si="31"/>
        <v>WA.2378.EBD.974.101.B.524111</v>
      </c>
    </row>
    <row r="1991" spans="1:68">
      <c r="A1991" t="s">
        <v>4935</v>
      </c>
      <c r="B1991" t="s">
        <v>4936</v>
      </c>
      <c r="C1991" t="s">
        <v>4937</v>
      </c>
      <c r="D1991" t="s">
        <v>3795</v>
      </c>
      <c r="E1991" t="s">
        <v>197</v>
      </c>
      <c r="F1991" t="s">
        <v>3842</v>
      </c>
      <c r="G1991" t="s">
        <v>2445</v>
      </c>
      <c r="H1991" t="s">
        <v>4938</v>
      </c>
      <c r="I1991">
        <v>5</v>
      </c>
      <c r="J1991" t="s">
        <v>6085</v>
      </c>
      <c r="K1991">
        <v>1</v>
      </c>
      <c r="L1991" t="s">
        <v>805</v>
      </c>
      <c r="M1991" t="s">
        <v>508</v>
      </c>
      <c r="N1991" t="s">
        <v>3383</v>
      </c>
      <c r="O1991" t="s">
        <v>510</v>
      </c>
      <c r="P1991" t="s">
        <v>8</v>
      </c>
      <c r="Q1991" t="s">
        <v>4570</v>
      </c>
      <c r="R1991" t="s">
        <v>4940</v>
      </c>
      <c r="S1991" t="s">
        <v>195</v>
      </c>
      <c r="T1991" t="s">
        <v>4570</v>
      </c>
      <c r="U1991" t="s">
        <v>4570</v>
      </c>
      <c r="V1991" t="s">
        <v>5001</v>
      </c>
      <c r="W1991" t="s">
        <v>4951</v>
      </c>
      <c r="X1991" t="s">
        <v>7303</v>
      </c>
      <c r="Y1991" t="s">
        <v>7304</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4943</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6087</v>
      </c>
      <c r="BF1991" t="s">
        <v>6088</v>
      </c>
      <c r="BG1991" t="s">
        <v>7183</v>
      </c>
      <c r="BH1991" t="s">
        <v>4947</v>
      </c>
      <c r="BI1991" t="s">
        <v>195</v>
      </c>
      <c r="BJ1991" t="s">
        <v>195</v>
      </c>
      <c r="BK1991" t="s">
        <v>3777</v>
      </c>
      <c r="BL1991" t="s">
        <v>7305</v>
      </c>
      <c r="BM1991" t="s">
        <v>4949</v>
      </c>
      <c r="BN1991" t="s">
        <v>5186</v>
      </c>
      <c r="BO1991" t="s">
        <v>4950</v>
      </c>
      <c r="BP1991" s="440" t="str">
        <f t="shared" si="31"/>
        <v>WA.2378.EBD.974.101.B.524111</v>
      </c>
    </row>
    <row r="1992" spans="1:68">
      <c r="A1992" t="s">
        <v>4935</v>
      </c>
      <c r="B1992" t="s">
        <v>4936</v>
      </c>
      <c r="C1992" t="s">
        <v>4937</v>
      </c>
      <c r="D1992" t="s">
        <v>3795</v>
      </c>
      <c r="E1992" t="s">
        <v>197</v>
      </c>
      <c r="F1992" t="s">
        <v>3842</v>
      </c>
      <c r="G1992" t="s">
        <v>2445</v>
      </c>
      <c r="H1992" t="s">
        <v>4938</v>
      </c>
      <c r="I1992">
        <v>5</v>
      </c>
      <c r="J1992" t="s">
        <v>6085</v>
      </c>
      <c r="K1992">
        <v>1</v>
      </c>
      <c r="L1992" t="s">
        <v>805</v>
      </c>
      <c r="M1992" t="s">
        <v>509</v>
      </c>
      <c r="N1992" t="s">
        <v>3406</v>
      </c>
      <c r="O1992" t="s">
        <v>510</v>
      </c>
      <c r="P1992" t="s">
        <v>8</v>
      </c>
      <c r="Q1992" t="s">
        <v>4570</v>
      </c>
      <c r="R1992" t="s">
        <v>4940</v>
      </c>
      <c r="S1992" t="s">
        <v>195</v>
      </c>
      <c r="T1992" t="s">
        <v>4570</v>
      </c>
      <c r="U1992" t="s">
        <v>4570</v>
      </c>
      <c r="V1992" t="s">
        <v>4496</v>
      </c>
      <c r="W1992" t="s">
        <v>4570</v>
      </c>
      <c r="X1992" t="s">
        <v>7306</v>
      </c>
      <c r="Y1992" t="s">
        <v>7307</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4943</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6087</v>
      </c>
      <c r="BF1992" t="s">
        <v>6088</v>
      </c>
      <c r="BG1992" t="s">
        <v>7186</v>
      </c>
      <c r="BH1992" t="s">
        <v>4947</v>
      </c>
      <c r="BI1992" t="s">
        <v>195</v>
      </c>
      <c r="BJ1992" t="s">
        <v>195</v>
      </c>
      <c r="BK1992" t="s">
        <v>3777</v>
      </c>
      <c r="BL1992" t="s">
        <v>7308</v>
      </c>
      <c r="BM1992" t="s">
        <v>4949</v>
      </c>
      <c r="BN1992" t="s">
        <v>5186</v>
      </c>
      <c r="BO1992" t="s">
        <v>4950</v>
      </c>
      <c r="BP1992" s="440" t="str">
        <f t="shared" si="31"/>
        <v>WA.2378.EBD.974.101.C.524111</v>
      </c>
    </row>
    <row r="1993" spans="1:68">
      <c r="A1993" t="s">
        <v>4935</v>
      </c>
      <c r="B1993" t="s">
        <v>4936</v>
      </c>
      <c r="C1993" t="s">
        <v>4937</v>
      </c>
      <c r="D1993" t="s">
        <v>3795</v>
      </c>
      <c r="E1993" t="s">
        <v>197</v>
      </c>
      <c r="F1993" t="s">
        <v>3842</v>
      </c>
      <c r="G1993" t="s">
        <v>2445</v>
      </c>
      <c r="H1993" t="s">
        <v>4938</v>
      </c>
      <c r="I1993">
        <v>5</v>
      </c>
      <c r="J1993" t="s">
        <v>6085</v>
      </c>
      <c r="K1993">
        <v>1</v>
      </c>
      <c r="L1993" t="s">
        <v>805</v>
      </c>
      <c r="M1993" t="s">
        <v>511</v>
      </c>
      <c r="N1993" t="s">
        <v>3416</v>
      </c>
      <c r="O1993" t="s">
        <v>510</v>
      </c>
      <c r="P1993" t="s">
        <v>8</v>
      </c>
      <c r="Q1993" t="s">
        <v>4570</v>
      </c>
      <c r="R1993" t="s">
        <v>4940</v>
      </c>
      <c r="S1993" t="s">
        <v>195</v>
      </c>
      <c r="T1993" t="s">
        <v>4570</v>
      </c>
      <c r="U1993" t="s">
        <v>4570</v>
      </c>
      <c r="V1993" t="s">
        <v>4496</v>
      </c>
      <c r="W1993" t="s">
        <v>4570</v>
      </c>
      <c r="X1993" t="s">
        <v>7309</v>
      </c>
      <c r="Y1993" t="s">
        <v>7310</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4943</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6087</v>
      </c>
      <c r="BF1993" t="s">
        <v>6088</v>
      </c>
      <c r="BG1993" t="s">
        <v>7188</v>
      </c>
      <c r="BH1993" t="s">
        <v>4947</v>
      </c>
      <c r="BI1993" t="s">
        <v>195</v>
      </c>
      <c r="BJ1993" t="s">
        <v>195</v>
      </c>
      <c r="BK1993" t="s">
        <v>3777</v>
      </c>
      <c r="BL1993" t="s">
        <v>7311</v>
      </c>
      <c r="BM1993" t="s">
        <v>4949</v>
      </c>
      <c r="BN1993" t="s">
        <v>5186</v>
      </c>
      <c r="BO1993" t="s">
        <v>4950</v>
      </c>
      <c r="BP1993" s="440" t="str">
        <f t="shared" si="31"/>
        <v>WA.2378.EBD.974.101.D.524111</v>
      </c>
    </row>
    <row r="1994" spans="1:68">
      <c r="A1994" t="s">
        <v>5010</v>
      </c>
      <c r="B1994" t="s">
        <v>4936</v>
      </c>
      <c r="C1994" t="s">
        <v>4937</v>
      </c>
      <c r="D1994" t="s">
        <v>3795</v>
      </c>
      <c r="E1994" t="s">
        <v>197</v>
      </c>
      <c r="F1994" t="s">
        <v>3842</v>
      </c>
      <c r="G1994" t="s">
        <v>2445</v>
      </c>
      <c r="H1994" t="s">
        <v>4938</v>
      </c>
      <c r="I1994">
        <v>5</v>
      </c>
      <c r="J1994" t="s">
        <v>5047</v>
      </c>
      <c r="K1994">
        <v>1</v>
      </c>
      <c r="L1994" t="s">
        <v>805</v>
      </c>
      <c r="M1994" t="s">
        <v>8</v>
      </c>
      <c r="N1994" t="s">
        <v>179</v>
      </c>
      <c r="O1994" t="s">
        <v>510</v>
      </c>
      <c r="P1994" t="s">
        <v>8</v>
      </c>
      <c r="Q1994" t="s">
        <v>4570</v>
      </c>
      <c r="R1994" t="s">
        <v>4940</v>
      </c>
      <c r="S1994" t="s">
        <v>195</v>
      </c>
      <c r="T1994" t="s">
        <v>4570</v>
      </c>
      <c r="U1994" t="s">
        <v>4570</v>
      </c>
      <c r="V1994" t="s">
        <v>4496</v>
      </c>
      <c r="W1994" t="s">
        <v>4570</v>
      </c>
      <c r="X1994" t="s">
        <v>7252</v>
      </c>
      <c r="Y1994" t="s">
        <v>7253</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5011</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6084</v>
      </c>
      <c r="BG1994" t="s">
        <v>7116</v>
      </c>
      <c r="BH1994" t="s">
        <v>4947</v>
      </c>
      <c r="BI1994" t="s">
        <v>195</v>
      </c>
      <c r="BJ1994" t="s">
        <v>195</v>
      </c>
      <c r="BK1994" t="s">
        <v>3777</v>
      </c>
      <c r="BL1994" t="s">
        <v>7254</v>
      </c>
      <c r="BM1994" t="s">
        <v>4949</v>
      </c>
      <c r="BN1994" t="s">
        <v>5186</v>
      </c>
      <c r="BO1994" t="s">
        <v>4950</v>
      </c>
      <c r="BP1994" s="440" t="str">
        <f t="shared" si="31"/>
        <v>WA.2378.EBD.955.101.A.524111</v>
      </c>
    </row>
    <row r="1995" spans="1:68">
      <c r="A1995" t="s">
        <v>5010</v>
      </c>
      <c r="B1995" t="s">
        <v>4936</v>
      </c>
      <c r="C1995" t="s">
        <v>4937</v>
      </c>
      <c r="D1995" t="s">
        <v>3795</v>
      </c>
      <c r="E1995" t="s">
        <v>197</v>
      </c>
      <c r="F1995" t="s">
        <v>3842</v>
      </c>
      <c r="G1995" t="s">
        <v>2445</v>
      </c>
      <c r="H1995" t="s">
        <v>4938</v>
      </c>
      <c r="I1995">
        <v>5</v>
      </c>
      <c r="J1995" t="s">
        <v>5047</v>
      </c>
      <c r="K1995">
        <v>1</v>
      </c>
      <c r="L1995" t="s">
        <v>805</v>
      </c>
      <c r="M1995" t="s">
        <v>8</v>
      </c>
      <c r="N1995" t="s">
        <v>179</v>
      </c>
      <c r="O1995" t="s">
        <v>510</v>
      </c>
      <c r="P1995" t="s">
        <v>8</v>
      </c>
      <c r="Q1995" t="s">
        <v>4570</v>
      </c>
      <c r="R1995" t="s">
        <v>4940</v>
      </c>
      <c r="S1995" t="s">
        <v>195</v>
      </c>
      <c r="T1995" t="s">
        <v>4570</v>
      </c>
      <c r="U1995" t="s">
        <v>4570</v>
      </c>
      <c r="V1995" t="s">
        <v>4951</v>
      </c>
      <c r="W1995" t="s">
        <v>4496</v>
      </c>
      <c r="X1995" t="s">
        <v>7255</v>
      </c>
      <c r="Y1995" t="s">
        <v>7256</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5011</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6084</v>
      </c>
      <c r="BG1995" t="s">
        <v>7116</v>
      </c>
      <c r="BH1995" t="s">
        <v>4947</v>
      </c>
      <c r="BI1995" t="s">
        <v>195</v>
      </c>
      <c r="BJ1995" t="s">
        <v>195</v>
      </c>
      <c r="BK1995" t="s">
        <v>3777</v>
      </c>
      <c r="BL1995" t="s">
        <v>7257</v>
      </c>
      <c r="BM1995" t="s">
        <v>4949</v>
      </c>
      <c r="BN1995" t="s">
        <v>5186</v>
      </c>
      <c r="BO1995" t="s">
        <v>4950</v>
      </c>
      <c r="BP1995" s="440" t="str">
        <f t="shared" si="31"/>
        <v>WA.2378.EBD.955.101.A.524111</v>
      </c>
    </row>
    <row r="1996" spans="1:68">
      <c r="A1996" t="s">
        <v>5010</v>
      </c>
      <c r="B1996" t="s">
        <v>4936</v>
      </c>
      <c r="C1996" t="s">
        <v>4937</v>
      </c>
      <c r="D1996" t="s">
        <v>3795</v>
      </c>
      <c r="E1996" t="s">
        <v>197</v>
      </c>
      <c r="F1996" t="s">
        <v>3842</v>
      </c>
      <c r="G1996" t="s">
        <v>2445</v>
      </c>
      <c r="H1996" t="s">
        <v>4938</v>
      </c>
      <c r="I1996">
        <v>5</v>
      </c>
      <c r="J1996" t="s">
        <v>5047</v>
      </c>
      <c r="K1996">
        <v>1</v>
      </c>
      <c r="L1996" t="s">
        <v>805</v>
      </c>
      <c r="M1996" t="s">
        <v>8</v>
      </c>
      <c r="N1996" t="s">
        <v>179</v>
      </c>
      <c r="O1996" t="s">
        <v>510</v>
      </c>
      <c r="P1996" t="s">
        <v>8</v>
      </c>
      <c r="Q1996" t="s">
        <v>4570</v>
      </c>
      <c r="R1996" t="s">
        <v>4940</v>
      </c>
      <c r="S1996" t="s">
        <v>195</v>
      </c>
      <c r="T1996" t="s">
        <v>4570</v>
      </c>
      <c r="U1996" t="s">
        <v>4570</v>
      </c>
      <c r="V1996" t="s">
        <v>5001</v>
      </c>
      <c r="W1996" t="s">
        <v>4951</v>
      </c>
      <c r="X1996" t="s">
        <v>7258</v>
      </c>
      <c r="Y1996" t="s">
        <v>7259</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5011</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6084</v>
      </c>
      <c r="BG1996" t="s">
        <v>7116</v>
      </c>
      <c r="BH1996" t="s">
        <v>4947</v>
      </c>
      <c r="BI1996" t="s">
        <v>195</v>
      </c>
      <c r="BJ1996" t="s">
        <v>195</v>
      </c>
      <c r="BK1996" t="s">
        <v>3777</v>
      </c>
      <c r="BL1996" t="s">
        <v>7260</v>
      </c>
      <c r="BM1996" t="s">
        <v>4949</v>
      </c>
      <c r="BN1996" t="s">
        <v>5186</v>
      </c>
      <c r="BO1996" t="s">
        <v>4950</v>
      </c>
      <c r="BP1996" s="440" t="str">
        <f t="shared" si="31"/>
        <v>WA.2378.EBD.955.101.A.524111</v>
      </c>
    </row>
    <row r="1997" spans="1:68">
      <c r="A1997" t="s">
        <v>5010</v>
      </c>
      <c r="B1997" t="s">
        <v>4936</v>
      </c>
      <c r="C1997" t="s">
        <v>4937</v>
      </c>
      <c r="D1997" t="s">
        <v>3795</v>
      </c>
      <c r="E1997" t="s">
        <v>197</v>
      </c>
      <c r="F1997" t="s">
        <v>3842</v>
      </c>
      <c r="G1997" t="s">
        <v>2445</v>
      </c>
      <c r="H1997" t="s">
        <v>4938</v>
      </c>
      <c r="I1997">
        <v>5</v>
      </c>
      <c r="J1997" t="s">
        <v>5047</v>
      </c>
      <c r="K1997">
        <v>1</v>
      </c>
      <c r="L1997" t="s">
        <v>805</v>
      </c>
      <c r="M1997" t="s">
        <v>8</v>
      </c>
      <c r="N1997" t="s">
        <v>179</v>
      </c>
      <c r="O1997" t="s">
        <v>510</v>
      </c>
      <c r="P1997" t="s">
        <v>8</v>
      </c>
      <c r="Q1997" t="s">
        <v>4570</v>
      </c>
      <c r="R1997" t="s">
        <v>4940</v>
      </c>
      <c r="S1997" t="s">
        <v>195</v>
      </c>
      <c r="T1997" t="s">
        <v>4570</v>
      </c>
      <c r="U1997" t="s">
        <v>4570</v>
      </c>
      <c r="V1997" t="s">
        <v>5092</v>
      </c>
      <c r="W1997" t="s">
        <v>5001</v>
      </c>
      <c r="X1997" t="s">
        <v>7261</v>
      </c>
      <c r="Y1997" t="s">
        <v>7262</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5011</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6084</v>
      </c>
      <c r="BG1997" t="s">
        <v>7116</v>
      </c>
      <c r="BH1997" t="s">
        <v>4947</v>
      </c>
      <c r="BI1997" t="s">
        <v>195</v>
      </c>
      <c r="BJ1997" t="s">
        <v>195</v>
      </c>
      <c r="BK1997" t="s">
        <v>3777</v>
      </c>
      <c r="BL1997" t="s">
        <v>7263</v>
      </c>
      <c r="BM1997" t="s">
        <v>4949</v>
      </c>
      <c r="BN1997" t="s">
        <v>5186</v>
      </c>
      <c r="BO1997" t="s">
        <v>4950</v>
      </c>
      <c r="BP1997" s="440" t="str">
        <f t="shared" si="31"/>
        <v>WA.2378.EBD.955.101.A.524111</v>
      </c>
    </row>
    <row r="1998" spans="1:68">
      <c r="A1998" t="s">
        <v>5010</v>
      </c>
      <c r="B1998" t="s">
        <v>4936</v>
      </c>
      <c r="C1998" t="s">
        <v>4937</v>
      </c>
      <c r="D1998" t="s">
        <v>3795</v>
      </c>
      <c r="E1998" t="s">
        <v>197</v>
      </c>
      <c r="F1998" t="s">
        <v>3842</v>
      </c>
      <c r="G1998" t="s">
        <v>2445</v>
      </c>
      <c r="H1998" t="s">
        <v>4938</v>
      </c>
      <c r="I1998">
        <v>5</v>
      </c>
      <c r="J1998" t="s">
        <v>5047</v>
      </c>
      <c r="K1998">
        <v>1</v>
      </c>
      <c r="L1998" t="s">
        <v>805</v>
      </c>
      <c r="M1998" t="s">
        <v>508</v>
      </c>
      <c r="N1998" t="s">
        <v>3124</v>
      </c>
      <c r="O1998" t="s">
        <v>510</v>
      </c>
      <c r="P1998" t="s">
        <v>8</v>
      </c>
      <c r="Q1998" t="s">
        <v>4570</v>
      </c>
      <c r="R1998" t="s">
        <v>4940</v>
      </c>
      <c r="S1998" t="s">
        <v>195</v>
      </c>
      <c r="T1998" t="s">
        <v>4570</v>
      </c>
      <c r="U1998" t="s">
        <v>4570</v>
      </c>
      <c r="V1998" t="s">
        <v>4496</v>
      </c>
      <c r="W1998" t="s">
        <v>4570</v>
      </c>
      <c r="X1998" t="s">
        <v>7264</v>
      </c>
      <c r="Y1998" t="s">
        <v>7265</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5011</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6084</v>
      </c>
      <c r="BG1998" t="s">
        <v>7133</v>
      </c>
      <c r="BH1998" t="s">
        <v>4947</v>
      </c>
      <c r="BI1998" t="s">
        <v>195</v>
      </c>
      <c r="BJ1998" t="s">
        <v>195</v>
      </c>
      <c r="BK1998" t="s">
        <v>3777</v>
      </c>
      <c r="BL1998" t="s">
        <v>7266</v>
      </c>
      <c r="BM1998" t="s">
        <v>4949</v>
      </c>
      <c r="BN1998" t="s">
        <v>5186</v>
      </c>
      <c r="BO1998" t="s">
        <v>4950</v>
      </c>
      <c r="BP1998" s="440" t="str">
        <f t="shared" si="31"/>
        <v>WA.2378.EBD.955.101.B.524111</v>
      </c>
    </row>
    <row r="1999" spans="1:68">
      <c r="A1999" t="s">
        <v>5010</v>
      </c>
      <c r="B1999" t="s">
        <v>4936</v>
      </c>
      <c r="C1999" t="s">
        <v>4937</v>
      </c>
      <c r="D1999" t="s">
        <v>3795</v>
      </c>
      <c r="E1999" t="s">
        <v>197</v>
      </c>
      <c r="F1999" t="s">
        <v>3842</v>
      </c>
      <c r="G1999" t="s">
        <v>2445</v>
      </c>
      <c r="H1999" t="s">
        <v>4938</v>
      </c>
      <c r="I1999">
        <v>5</v>
      </c>
      <c r="J1999" t="s">
        <v>5047</v>
      </c>
      <c r="K1999">
        <v>1</v>
      </c>
      <c r="L1999" t="s">
        <v>805</v>
      </c>
      <c r="M1999" t="s">
        <v>508</v>
      </c>
      <c r="N1999" t="s">
        <v>3124</v>
      </c>
      <c r="O1999" t="s">
        <v>510</v>
      </c>
      <c r="P1999" t="s">
        <v>8</v>
      </c>
      <c r="Q1999" t="s">
        <v>4570</v>
      </c>
      <c r="R1999" t="s">
        <v>4940</v>
      </c>
      <c r="S1999" t="s">
        <v>195</v>
      </c>
      <c r="T1999" t="s">
        <v>4570</v>
      </c>
      <c r="U1999" t="s">
        <v>4570</v>
      </c>
      <c r="V1999" t="s">
        <v>4951</v>
      </c>
      <c r="W1999" t="s">
        <v>4496</v>
      </c>
      <c r="X1999" t="s">
        <v>7267</v>
      </c>
      <c r="Y1999" t="s">
        <v>7268</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5011</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6084</v>
      </c>
      <c r="BG1999" t="s">
        <v>7133</v>
      </c>
      <c r="BH1999" t="s">
        <v>4947</v>
      </c>
      <c r="BI1999" t="s">
        <v>195</v>
      </c>
      <c r="BJ1999" t="s">
        <v>195</v>
      </c>
      <c r="BK1999" t="s">
        <v>3777</v>
      </c>
      <c r="BL1999" t="s">
        <v>7269</v>
      </c>
      <c r="BM1999" t="s">
        <v>4949</v>
      </c>
      <c r="BN1999" t="s">
        <v>5186</v>
      </c>
      <c r="BO1999" t="s">
        <v>4950</v>
      </c>
      <c r="BP1999" s="440" t="str">
        <f t="shared" si="31"/>
        <v>WA.2378.EBD.955.101.B.524111</v>
      </c>
    </row>
    <row r="2000" spans="1:68">
      <c r="A2000" t="s">
        <v>5010</v>
      </c>
      <c r="B2000" t="s">
        <v>4936</v>
      </c>
      <c r="C2000" t="s">
        <v>4937</v>
      </c>
      <c r="D2000" t="s">
        <v>3795</v>
      </c>
      <c r="E2000" t="s">
        <v>197</v>
      </c>
      <c r="F2000" t="s">
        <v>3842</v>
      </c>
      <c r="G2000" t="s">
        <v>2445</v>
      </c>
      <c r="H2000" t="s">
        <v>4938</v>
      </c>
      <c r="I2000">
        <v>5</v>
      </c>
      <c r="J2000" t="s">
        <v>5047</v>
      </c>
      <c r="K2000">
        <v>1</v>
      </c>
      <c r="L2000" t="s">
        <v>805</v>
      </c>
      <c r="M2000" t="s">
        <v>509</v>
      </c>
      <c r="N2000" t="s">
        <v>3156</v>
      </c>
      <c r="O2000" t="s">
        <v>510</v>
      </c>
      <c r="P2000" t="s">
        <v>8</v>
      </c>
      <c r="Q2000" t="s">
        <v>4570</v>
      </c>
      <c r="R2000" t="s">
        <v>4940</v>
      </c>
      <c r="S2000" t="s">
        <v>195</v>
      </c>
      <c r="T2000" t="s">
        <v>4570</v>
      </c>
      <c r="U2000" t="s">
        <v>4570</v>
      </c>
      <c r="V2000" t="s">
        <v>4496</v>
      </c>
      <c r="W2000" t="s">
        <v>4570</v>
      </c>
      <c r="X2000" t="s">
        <v>7270</v>
      </c>
      <c r="Y2000" t="s">
        <v>7271</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5011</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6084</v>
      </c>
      <c r="BG2000" t="s">
        <v>7146</v>
      </c>
      <c r="BH2000" t="s">
        <v>4947</v>
      </c>
      <c r="BI2000" t="s">
        <v>195</v>
      </c>
      <c r="BJ2000" t="s">
        <v>195</v>
      </c>
      <c r="BK2000" t="s">
        <v>3777</v>
      </c>
      <c r="BL2000" t="s">
        <v>7272</v>
      </c>
      <c r="BM2000" t="s">
        <v>4949</v>
      </c>
      <c r="BN2000" t="s">
        <v>5186</v>
      </c>
      <c r="BO2000" t="s">
        <v>4950</v>
      </c>
      <c r="BP2000" s="440" t="str">
        <f t="shared" si="31"/>
        <v>WA.2378.EBD.955.101.C.524111</v>
      </c>
    </row>
    <row r="2001" spans="1:68">
      <c r="A2001" t="s">
        <v>5010</v>
      </c>
      <c r="B2001" t="s">
        <v>4936</v>
      </c>
      <c r="C2001" t="s">
        <v>4937</v>
      </c>
      <c r="D2001" t="s">
        <v>3795</v>
      </c>
      <c r="E2001" t="s">
        <v>197</v>
      </c>
      <c r="F2001" t="s">
        <v>3842</v>
      </c>
      <c r="G2001" t="s">
        <v>2445</v>
      </c>
      <c r="H2001" t="s">
        <v>4938</v>
      </c>
      <c r="I2001">
        <v>5</v>
      </c>
      <c r="J2001" t="s">
        <v>5047</v>
      </c>
      <c r="K2001">
        <v>1</v>
      </c>
      <c r="L2001" t="s">
        <v>805</v>
      </c>
      <c r="M2001" t="s">
        <v>511</v>
      </c>
      <c r="N2001" t="s">
        <v>181</v>
      </c>
      <c r="O2001" t="s">
        <v>510</v>
      </c>
      <c r="P2001" t="s">
        <v>8</v>
      </c>
      <c r="Q2001" t="s">
        <v>4570</v>
      </c>
      <c r="R2001" t="s">
        <v>4940</v>
      </c>
      <c r="S2001" t="s">
        <v>195</v>
      </c>
      <c r="T2001" t="s">
        <v>4570</v>
      </c>
      <c r="U2001" t="s">
        <v>4570</v>
      </c>
      <c r="V2001" t="s">
        <v>4496</v>
      </c>
      <c r="W2001" t="s">
        <v>4570</v>
      </c>
      <c r="X2001" t="s">
        <v>7273</v>
      </c>
      <c r="Y2001" t="s">
        <v>7274</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5011</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6084</v>
      </c>
      <c r="BG2001" t="s">
        <v>7155</v>
      </c>
      <c r="BH2001" t="s">
        <v>4947</v>
      </c>
      <c r="BI2001" t="s">
        <v>195</v>
      </c>
      <c r="BJ2001" t="s">
        <v>195</v>
      </c>
      <c r="BK2001" t="s">
        <v>3777</v>
      </c>
      <c r="BL2001" t="s">
        <v>7275</v>
      </c>
      <c r="BM2001" t="s">
        <v>4949</v>
      </c>
      <c r="BN2001" t="s">
        <v>5186</v>
      </c>
      <c r="BO2001" t="s">
        <v>4950</v>
      </c>
      <c r="BP2001" s="440" t="str">
        <f t="shared" si="31"/>
        <v>WA.2378.EBD.955.101.D.524111</v>
      </c>
    </row>
    <row r="2002" spans="1:68">
      <c r="A2002" t="s">
        <v>5010</v>
      </c>
      <c r="B2002" t="s">
        <v>4936</v>
      </c>
      <c r="C2002" t="s">
        <v>4937</v>
      </c>
      <c r="D2002" t="s">
        <v>3795</v>
      </c>
      <c r="E2002" t="s">
        <v>197</v>
      </c>
      <c r="F2002" t="s">
        <v>3842</v>
      </c>
      <c r="G2002" t="s">
        <v>2445</v>
      </c>
      <c r="H2002" t="s">
        <v>4938</v>
      </c>
      <c r="I2002">
        <v>5</v>
      </c>
      <c r="J2002" t="s">
        <v>5047</v>
      </c>
      <c r="K2002">
        <v>1</v>
      </c>
      <c r="L2002" t="s">
        <v>805</v>
      </c>
      <c r="M2002" t="s">
        <v>511</v>
      </c>
      <c r="N2002" t="s">
        <v>181</v>
      </c>
      <c r="O2002" t="s">
        <v>510</v>
      </c>
      <c r="P2002" t="s">
        <v>8</v>
      </c>
      <c r="Q2002" t="s">
        <v>4570</v>
      </c>
      <c r="R2002" t="s">
        <v>4940</v>
      </c>
      <c r="S2002" t="s">
        <v>195</v>
      </c>
      <c r="T2002" t="s">
        <v>4570</v>
      </c>
      <c r="U2002" t="s">
        <v>4570</v>
      </c>
      <c r="V2002" t="s">
        <v>4951</v>
      </c>
      <c r="W2002" t="s">
        <v>4496</v>
      </c>
      <c r="X2002" t="s">
        <v>7276</v>
      </c>
      <c r="Y2002" t="s">
        <v>7277</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5011</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6084</v>
      </c>
      <c r="BG2002" t="s">
        <v>7155</v>
      </c>
      <c r="BH2002" t="s">
        <v>4947</v>
      </c>
      <c r="BI2002" t="s">
        <v>195</v>
      </c>
      <c r="BJ2002" t="s">
        <v>195</v>
      </c>
      <c r="BK2002" t="s">
        <v>3777</v>
      </c>
      <c r="BL2002" t="s">
        <v>7278</v>
      </c>
      <c r="BM2002" t="s">
        <v>4949</v>
      </c>
      <c r="BN2002" t="s">
        <v>5186</v>
      </c>
      <c r="BO2002" t="s">
        <v>4950</v>
      </c>
      <c r="BP2002" s="440" t="str">
        <f t="shared" si="31"/>
        <v>WA.2378.EBD.955.101.D.524111</v>
      </c>
    </row>
    <row r="2003" spans="1:68">
      <c r="A2003" t="s">
        <v>5010</v>
      </c>
      <c r="B2003" t="s">
        <v>4936</v>
      </c>
      <c r="C2003" t="s">
        <v>4937</v>
      </c>
      <c r="D2003" t="s">
        <v>3795</v>
      </c>
      <c r="E2003" t="s">
        <v>197</v>
      </c>
      <c r="F2003" t="s">
        <v>3842</v>
      </c>
      <c r="G2003" t="s">
        <v>2445</v>
      </c>
      <c r="H2003" t="s">
        <v>4938</v>
      </c>
      <c r="I2003">
        <v>5</v>
      </c>
      <c r="J2003" t="s">
        <v>5047</v>
      </c>
      <c r="K2003">
        <v>1</v>
      </c>
      <c r="L2003" t="s">
        <v>805</v>
      </c>
      <c r="M2003" t="s">
        <v>516</v>
      </c>
      <c r="N2003" t="s">
        <v>182</v>
      </c>
      <c r="O2003" t="s">
        <v>510</v>
      </c>
      <c r="P2003" t="s">
        <v>8</v>
      </c>
      <c r="Q2003" t="s">
        <v>4570</v>
      </c>
      <c r="R2003" t="s">
        <v>4940</v>
      </c>
      <c r="S2003" t="s">
        <v>195</v>
      </c>
      <c r="T2003" t="s">
        <v>4570</v>
      </c>
      <c r="U2003" t="s">
        <v>4570</v>
      </c>
      <c r="V2003" t="s">
        <v>4496</v>
      </c>
      <c r="W2003" t="s">
        <v>4570</v>
      </c>
      <c r="X2003" t="s">
        <v>7279</v>
      </c>
      <c r="Y2003" t="s">
        <v>7280</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5011</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6084</v>
      </c>
      <c r="BG2003" t="s">
        <v>7161</v>
      </c>
      <c r="BH2003" t="s">
        <v>4947</v>
      </c>
      <c r="BI2003" t="s">
        <v>195</v>
      </c>
      <c r="BJ2003" t="s">
        <v>195</v>
      </c>
      <c r="BK2003" t="s">
        <v>3777</v>
      </c>
      <c r="BL2003" t="s">
        <v>7281</v>
      </c>
      <c r="BM2003" t="s">
        <v>4949</v>
      </c>
      <c r="BN2003" t="s">
        <v>5186</v>
      </c>
      <c r="BO2003" t="s">
        <v>4950</v>
      </c>
      <c r="BP2003" s="440" t="str">
        <f t="shared" si="31"/>
        <v>WA.2378.EBD.955.101.E.524111</v>
      </c>
    </row>
    <row r="2004" spans="1:68">
      <c r="A2004" t="s">
        <v>5010</v>
      </c>
      <c r="B2004" t="s">
        <v>4936</v>
      </c>
      <c r="C2004" t="s">
        <v>4937</v>
      </c>
      <c r="D2004" t="s">
        <v>3795</v>
      </c>
      <c r="E2004" t="s">
        <v>197</v>
      </c>
      <c r="F2004" t="s">
        <v>3842</v>
      </c>
      <c r="G2004" t="s">
        <v>2445</v>
      </c>
      <c r="H2004" t="s">
        <v>4938</v>
      </c>
      <c r="I2004">
        <v>5</v>
      </c>
      <c r="J2004" t="s">
        <v>5047</v>
      </c>
      <c r="K2004">
        <v>1</v>
      </c>
      <c r="L2004" t="s">
        <v>805</v>
      </c>
      <c r="M2004" t="s">
        <v>516</v>
      </c>
      <c r="N2004" t="s">
        <v>182</v>
      </c>
      <c r="O2004" t="s">
        <v>510</v>
      </c>
      <c r="P2004" t="s">
        <v>8</v>
      </c>
      <c r="Q2004" t="s">
        <v>4570</v>
      </c>
      <c r="R2004" t="s">
        <v>4940</v>
      </c>
      <c r="S2004" t="s">
        <v>195</v>
      </c>
      <c r="T2004" t="s">
        <v>4570</v>
      </c>
      <c r="U2004" t="s">
        <v>4570</v>
      </c>
      <c r="V2004" t="s">
        <v>4951</v>
      </c>
      <c r="W2004" t="s">
        <v>4496</v>
      </c>
      <c r="X2004" t="s">
        <v>7282</v>
      </c>
      <c r="Y2004" t="s">
        <v>7283</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5011</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6084</v>
      </c>
      <c r="BG2004" t="s">
        <v>7161</v>
      </c>
      <c r="BH2004" t="s">
        <v>4947</v>
      </c>
      <c r="BI2004" t="s">
        <v>195</v>
      </c>
      <c r="BJ2004" t="s">
        <v>195</v>
      </c>
      <c r="BK2004" t="s">
        <v>3777</v>
      </c>
      <c r="BL2004" t="s">
        <v>7284</v>
      </c>
      <c r="BM2004" t="s">
        <v>4949</v>
      </c>
      <c r="BN2004" t="s">
        <v>5186</v>
      </c>
      <c r="BO2004" t="s">
        <v>4950</v>
      </c>
      <c r="BP2004" s="440" t="str">
        <f t="shared" si="31"/>
        <v>WA.2378.EBD.955.101.E.524111</v>
      </c>
    </row>
    <row r="2005" spans="1:68">
      <c r="A2005" t="s">
        <v>5010</v>
      </c>
      <c r="B2005" t="s">
        <v>4936</v>
      </c>
      <c r="C2005" t="s">
        <v>4937</v>
      </c>
      <c r="D2005" t="s">
        <v>3795</v>
      </c>
      <c r="E2005" t="s">
        <v>197</v>
      </c>
      <c r="F2005" t="s">
        <v>3842</v>
      </c>
      <c r="G2005" t="s">
        <v>2445</v>
      </c>
      <c r="H2005" t="s">
        <v>4938</v>
      </c>
      <c r="I2005">
        <v>5</v>
      </c>
      <c r="J2005" t="s">
        <v>5047</v>
      </c>
      <c r="K2005">
        <v>1</v>
      </c>
      <c r="L2005" t="s">
        <v>805</v>
      </c>
      <c r="M2005" t="s">
        <v>516</v>
      </c>
      <c r="N2005" t="s">
        <v>182</v>
      </c>
      <c r="O2005" t="s">
        <v>510</v>
      </c>
      <c r="P2005" t="s">
        <v>8</v>
      </c>
      <c r="Q2005" t="s">
        <v>4570</v>
      </c>
      <c r="R2005" t="s">
        <v>4940</v>
      </c>
      <c r="S2005" t="s">
        <v>195</v>
      </c>
      <c r="T2005" t="s">
        <v>4570</v>
      </c>
      <c r="U2005" t="s">
        <v>4570</v>
      </c>
      <c r="V2005" t="s">
        <v>5001</v>
      </c>
      <c r="W2005" t="s">
        <v>4951</v>
      </c>
      <c r="X2005" t="s">
        <v>7285</v>
      </c>
      <c r="Y2005" t="s">
        <v>7286</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5011</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6084</v>
      </c>
      <c r="BG2005" t="s">
        <v>7161</v>
      </c>
      <c r="BH2005" t="s">
        <v>4947</v>
      </c>
      <c r="BI2005" t="s">
        <v>195</v>
      </c>
      <c r="BJ2005" t="s">
        <v>195</v>
      </c>
      <c r="BK2005" t="s">
        <v>3777</v>
      </c>
      <c r="BL2005" t="s">
        <v>7287</v>
      </c>
      <c r="BM2005" t="s">
        <v>4949</v>
      </c>
      <c r="BN2005" t="s">
        <v>5186</v>
      </c>
      <c r="BO2005" t="s">
        <v>4950</v>
      </c>
      <c r="BP2005" s="440" t="str">
        <f t="shared" si="31"/>
        <v>WA.2378.EBD.955.101.E.524111</v>
      </c>
    </row>
    <row r="2006" spans="1:68">
      <c r="A2006" t="s">
        <v>5010</v>
      </c>
      <c r="B2006" t="s">
        <v>4936</v>
      </c>
      <c r="C2006" t="s">
        <v>4937</v>
      </c>
      <c r="D2006" t="s">
        <v>3795</v>
      </c>
      <c r="E2006" t="s">
        <v>197</v>
      </c>
      <c r="F2006" t="s">
        <v>3842</v>
      </c>
      <c r="G2006" t="s">
        <v>2445</v>
      </c>
      <c r="H2006" t="s">
        <v>4938</v>
      </c>
      <c r="I2006">
        <v>5</v>
      </c>
      <c r="J2006" t="s">
        <v>5047</v>
      </c>
      <c r="K2006">
        <v>1</v>
      </c>
      <c r="L2006" t="s">
        <v>805</v>
      </c>
      <c r="M2006" t="s">
        <v>566</v>
      </c>
      <c r="N2006" t="s">
        <v>183</v>
      </c>
      <c r="O2006" t="s">
        <v>510</v>
      </c>
      <c r="P2006" t="s">
        <v>8</v>
      </c>
      <c r="Q2006" t="s">
        <v>4570</v>
      </c>
      <c r="R2006" t="s">
        <v>4940</v>
      </c>
      <c r="S2006" t="s">
        <v>195</v>
      </c>
      <c r="T2006" t="s">
        <v>4570</v>
      </c>
      <c r="U2006" t="s">
        <v>4570</v>
      </c>
      <c r="V2006" t="s">
        <v>4496</v>
      </c>
      <c r="W2006" t="s">
        <v>4570</v>
      </c>
      <c r="X2006" t="s">
        <v>7288</v>
      </c>
      <c r="Y2006" t="s">
        <v>7289</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5011</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6084</v>
      </c>
      <c r="BG2006" t="s">
        <v>7173</v>
      </c>
      <c r="BH2006" t="s">
        <v>4947</v>
      </c>
      <c r="BI2006" t="s">
        <v>195</v>
      </c>
      <c r="BJ2006" t="s">
        <v>195</v>
      </c>
      <c r="BK2006" t="s">
        <v>3777</v>
      </c>
      <c r="BL2006" t="s">
        <v>7290</v>
      </c>
      <c r="BM2006" t="s">
        <v>4949</v>
      </c>
      <c r="BN2006" t="s">
        <v>5186</v>
      </c>
      <c r="BO2006" t="s">
        <v>4950</v>
      </c>
      <c r="BP2006" s="440" t="str">
        <f t="shared" si="31"/>
        <v>WA.2378.EBD.955.101.F.524111</v>
      </c>
    </row>
    <row r="2007" spans="1:68">
      <c r="A2007" t="s">
        <v>5010</v>
      </c>
      <c r="B2007" t="s">
        <v>4936</v>
      </c>
      <c r="C2007" t="s">
        <v>4937</v>
      </c>
      <c r="D2007" t="s">
        <v>3795</v>
      </c>
      <c r="E2007" t="s">
        <v>197</v>
      </c>
      <c r="F2007" t="s">
        <v>3842</v>
      </c>
      <c r="G2007" t="s">
        <v>2445</v>
      </c>
      <c r="H2007" t="s">
        <v>4938</v>
      </c>
      <c r="I2007">
        <v>5</v>
      </c>
      <c r="J2007" t="s">
        <v>5047</v>
      </c>
      <c r="K2007">
        <v>1</v>
      </c>
      <c r="L2007" t="s">
        <v>805</v>
      </c>
      <c r="M2007" t="s">
        <v>566</v>
      </c>
      <c r="N2007" t="s">
        <v>183</v>
      </c>
      <c r="O2007" t="s">
        <v>510</v>
      </c>
      <c r="P2007" t="s">
        <v>8</v>
      </c>
      <c r="Q2007" t="s">
        <v>4570</v>
      </c>
      <c r="R2007" t="s">
        <v>4940</v>
      </c>
      <c r="S2007" t="s">
        <v>195</v>
      </c>
      <c r="T2007" t="s">
        <v>4570</v>
      </c>
      <c r="U2007" t="s">
        <v>4570</v>
      </c>
      <c r="V2007" t="s">
        <v>4951</v>
      </c>
      <c r="W2007" t="s">
        <v>4496</v>
      </c>
      <c r="X2007" t="s">
        <v>7291</v>
      </c>
      <c r="Y2007" t="s">
        <v>7292</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5011</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6084</v>
      </c>
      <c r="BG2007" t="s">
        <v>7173</v>
      </c>
      <c r="BH2007" t="s">
        <v>4947</v>
      </c>
      <c r="BI2007" t="s">
        <v>195</v>
      </c>
      <c r="BJ2007" t="s">
        <v>195</v>
      </c>
      <c r="BK2007" t="s">
        <v>3777</v>
      </c>
      <c r="BL2007" t="s">
        <v>7293</v>
      </c>
      <c r="BM2007" t="s">
        <v>4949</v>
      </c>
      <c r="BN2007" t="s">
        <v>5186</v>
      </c>
      <c r="BO2007" t="s">
        <v>4950</v>
      </c>
      <c r="BP2007" s="440" t="str">
        <f t="shared" si="31"/>
        <v>WA.2378.EBD.955.101.F.524111</v>
      </c>
    </row>
    <row r="2008" spans="1:68">
      <c r="A2008" t="s">
        <v>5010</v>
      </c>
      <c r="B2008" t="s">
        <v>4936</v>
      </c>
      <c r="C2008" t="s">
        <v>4937</v>
      </c>
      <c r="D2008" t="s">
        <v>3795</v>
      </c>
      <c r="E2008" t="s">
        <v>197</v>
      </c>
      <c r="F2008" t="s">
        <v>3842</v>
      </c>
      <c r="G2008" t="s">
        <v>2445</v>
      </c>
      <c r="H2008" t="s">
        <v>4938</v>
      </c>
      <c r="I2008">
        <v>5</v>
      </c>
      <c r="J2008" t="s">
        <v>6085</v>
      </c>
      <c r="K2008">
        <v>1</v>
      </c>
      <c r="L2008" t="s">
        <v>805</v>
      </c>
      <c r="M2008" t="s">
        <v>8</v>
      </c>
      <c r="N2008" t="s">
        <v>133</v>
      </c>
      <c r="O2008" t="s">
        <v>510</v>
      </c>
      <c r="P2008" t="s">
        <v>8</v>
      </c>
      <c r="Q2008" t="s">
        <v>4570</v>
      </c>
      <c r="R2008" t="s">
        <v>4940</v>
      </c>
      <c r="S2008" t="s">
        <v>195</v>
      </c>
      <c r="T2008" t="s">
        <v>4570</v>
      </c>
      <c r="U2008" t="s">
        <v>4570</v>
      </c>
      <c r="V2008" t="s">
        <v>4496</v>
      </c>
      <c r="W2008" t="s">
        <v>4570</v>
      </c>
      <c r="X2008" t="s">
        <v>7294</v>
      </c>
      <c r="Y2008" t="s">
        <v>7295</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5011</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6087</v>
      </c>
      <c r="BF2008" t="s">
        <v>6088</v>
      </c>
      <c r="BG2008" t="s">
        <v>7179</v>
      </c>
      <c r="BH2008" t="s">
        <v>4947</v>
      </c>
      <c r="BI2008" t="s">
        <v>195</v>
      </c>
      <c r="BJ2008" t="s">
        <v>195</v>
      </c>
      <c r="BK2008" t="s">
        <v>3777</v>
      </c>
      <c r="BL2008" t="s">
        <v>7296</v>
      </c>
      <c r="BM2008" t="s">
        <v>4949</v>
      </c>
      <c r="BN2008" t="s">
        <v>5186</v>
      </c>
      <c r="BO2008" t="s">
        <v>4950</v>
      </c>
      <c r="BP2008" s="440" t="str">
        <f t="shared" si="31"/>
        <v>WA.2378.EBD.974.101.A.524111</v>
      </c>
    </row>
    <row r="2009" spans="1:68">
      <c r="A2009" t="s">
        <v>5010</v>
      </c>
      <c r="B2009" t="s">
        <v>4936</v>
      </c>
      <c r="C2009" t="s">
        <v>4937</v>
      </c>
      <c r="D2009" t="s">
        <v>3795</v>
      </c>
      <c r="E2009" t="s">
        <v>197</v>
      </c>
      <c r="F2009" t="s">
        <v>3842</v>
      </c>
      <c r="G2009" t="s">
        <v>2445</v>
      </c>
      <c r="H2009" t="s">
        <v>4938</v>
      </c>
      <c r="I2009">
        <v>5</v>
      </c>
      <c r="J2009" t="s">
        <v>6085</v>
      </c>
      <c r="K2009">
        <v>1</v>
      </c>
      <c r="L2009" t="s">
        <v>805</v>
      </c>
      <c r="M2009" t="s">
        <v>508</v>
      </c>
      <c r="N2009" t="s">
        <v>3383</v>
      </c>
      <c r="O2009" t="s">
        <v>510</v>
      </c>
      <c r="P2009" t="s">
        <v>8</v>
      </c>
      <c r="Q2009" t="s">
        <v>4570</v>
      </c>
      <c r="R2009" t="s">
        <v>4940</v>
      </c>
      <c r="S2009" t="s">
        <v>195</v>
      </c>
      <c r="T2009" t="s">
        <v>4570</v>
      </c>
      <c r="U2009" t="s">
        <v>4570</v>
      </c>
      <c r="V2009" t="s">
        <v>4496</v>
      </c>
      <c r="W2009" t="s">
        <v>4570</v>
      </c>
      <c r="X2009" t="s">
        <v>7297</v>
      </c>
      <c r="Y2009" t="s">
        <v>7298</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5011</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6087</v>
      </c>
      <c r="BF2009" t="s">
        <v>6088</v>
      </c>
      <c r="BG2009" t="s">
        <v>7183</v>
      </c>
      <c r="BH2009" t="s">
        <v>4947</v>
      </c>
      <c r="BI2009" t="s">
        <v>195</v>
      </c>
      <c r="BJ2009" t="s">
        <v>195</v>
      </c>
      <c r="BK2009" t="s">
        <v>3777</v>
      </c>
      <c r="BL2009" t="s">
        <v>7299</v>
      </c>
      <c r="BM2009" t="s">
        <v>4949</v>
      </c>
      <c r="BN2009" t="s">
        <v>5186</v>
      </c>
      <c r="BO2009" t="s">
        <v>4950</v>
      </c>
      <c r="BP2009" s="440" t="str">
        <f t="shared" si="31"/>
        <v>WA.2378.EBD.974.101.B.524111</v>
      </c>
    </row>
    <row r="2010" spans="1:68">
      <c r="A2010" t="s">
        <v>5010</v>
      </c>
      <c r="B2010" t="s">
        <v>4936</v>
      </c>
      <c r="C2010" t="s">
        <v>4937</v>
      </c>
      <c r="D2010" t="s">
        <v>3795</v>
      </c>
      <c r="E2010" t="s">
        <v>197</v>
      </c>
      <c r="F2010" t="s">
        <v>3842</v>
      </c>
      <c r="G2010" t="s">
        <v>2445</v>
      </c>
      <c r="H2010" t="s">
        <v>4938</v>
      </c>
      <c r="I2010">
        <v>5</v>
      </c>
      <c r="J2010" t="s">
        <v>6085</v>
      </c>
      <c r="K2010">
        <v>1</v>
      </c>
      <c r="L2010" t="s">
        <v>805</v>
      </c>
      <c r="M2010" t="s">
        <v>508</v>
      </c>
      <c r="N2010" t="s">
        <v>3383</v>
      </c>
      <c r="O2010" t="s">
        <v>510</v>
      </c>
      <c r="P2010" t="s">
        <v>8</v>
      </c>
      <c r="Q2010" t="s">
        <v>4570</v>
      </c>
      <c r="R2010" t="s">
        <v>4940</v>
      </c>
      <c r="S2010" t="s">
        <v>195</v>
      </c>
      <c r="T2010" t="s">
        <v>4570</v>
      </c>
      <c r="U2010" t="s">
        <v>4570</v>
      </c>
      <c r="V2010" t="s">
        <v>4951</v>
      </c>
      <c r="W2010" t="s">
        <v>4496</v>
      </c>
      <c r="X2010" t="s">
        <v>7300</v>
      </c>
      <c r="Y2010" t="s">
        <v>7301</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5011</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6087</v>
      </c>
      <c r="BF2010" t="s">
        <v>6088</v>
      </c>
      <c r="BG2010" t="s">
        <v>7183</v>
      </c>
      <c r="BH2010" t="s">
        <v>4947</v>
      </c>
      <c r="BI2010" t="s">
        <v>195</v>
      </c>
      <c r="BJ2010" t="s">
        <v>195</v>
      </c>
      <c r="BK2010" t="s">
        <v>3777</v>
      </c>
      <c r="BL2010" t="s">
        <v>7302</v>
      </c>
      <c r="BM2010" t="s">
        <v>4949</v>
      </c>
      <c r="BN2010" t="s">
        <v>5186</v>
      </c>
      <c r="BO2010" t="s">
        <v>4950</v>
      </c>
      <c r="BP2010" s="440" t="str">
        <f t="shared" si="31"/>
        <v>WA.2378.EBD.974.101.B.524111</v>
      </c>
    </row>
    <row r="2011" spans="1:68">
      <c r="A2011" t="s">
        <v>5010</v>
      </c>
      <c r="B2011" t="s">
        <v>4936</v>
      </c>
      <c r="C2011" t="s">
        <v>4937</v>
      </c>
      <c r="D2011" t="s">
        <v>3795</v>
      </c>
      <c r="E2011" t="s">
        <v>197</v>
      </c>
      <c r="F2011" t="s">
        <v>3842</v>
      </c>
      <c r="G2011" t="s">
        <v>2445</v>
      </c>
      <c r="H2011" t="s">
        <v>4938</v>
      </c>
      <c r="I2011">
        <v>5</v>
      </c>
      <c r="J2011" t="s">
        <v>6085</v>
      </c>
      <c r="K2011">
        <v>1</v>
      </c>
      <c r="L2011" t="s">
        <v>805</v>
      </c>
      <c r="M2011" t="s">
        <v>508</v>
      </c>
      <c r="N2011" t="s">
        <v>3383</v>
      </c>
      <c r="O2011" t="s">
        <v>510</v>
      </c>
      <c r="P2011" t="s">
        <v>8</v>
      </c>
      <c r="Q2011" t="s">
        <v>4570</v>
      </c>
      <c r="R2011" t="s">
        <v>4940</v>
      </c>
      <c r="S2011" t="s">
        <v>195</v>
      </c>
      <c r="T2011" t="s">
        <v>4570</v>
      </c>
      <c r="U2011" t="s">
        <v>4570</v>
      </c>
      <c r="V2011" t="s">
        <v>5001</v>
      </c>
      <c r="W2011" t="s">
        <v>4951</v>
      </c>
      <c r="X2011" t="s">
        <v>7303</v>
      </c>
      <c r="Y2011" t="s">
        <v>7304</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5011</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6087</v>
      </c>
      <c r="BF2011" t="s">
        <v>6088</v>
      </c>
      <c r="BG2011" t="s">
        <v>7183</v>
      </c>
      <c r="BH2011" t="s">
        <v>4947</v>
      </c>
      <c r="BI2011" t="s">
        <v>195</v>
      </c>
      <c r="BJ2011" t="s">
        <v>195</v>
      </c>
      <c r="BK2011" t="s">
        <v>3777</v>
      </c>
      <c r="BL2011" t="s">
        <v>7305</v>
      </c>
      <c r="BM2011" t="s">
        <v>4949</v>
      </c>
      <c r="BN2011" t="s">
        <v>5186</v>
      </c>
      <c r="BO2011" t="s">
        <v>4950</v>
      </c>
      <c r="BP2011" s="440" t="str">
        <f t="shared" si="31"/>
        <v>WA.2378.EBD.974.101.B.524111</v>
      </c>
    </row>
    <row r="2012" spans="1:68">
      <c r="A2012" t="s">
        <v>5010</v>
      </c>
      <c r="B2012" t="s">
        <v>4936</v>
      </c>
      <c r="C2012" t="s">
        <v>4937</v>
      </c>
      <c r="D2012" t="s">
        <v>3795</v>
      </c>
      <c r="E2012" t="s">
        <v>197</v>
      </c>
      <c r="F2012" t="s">
        <v>3842</v>
      </c>
      <c r="G2012" t="s">
        <v>2445</v>
      </c>
      <c r="H2012" t="s">
        <v>4938</v>
      </c>
      <c r="I2012">
        <v>5</v>
      </c>
      <c r="J2012" t="s">
        <v>6085</v>
      </c>
      <c r="K2012">
        <v>1</v>
      </c>
      <c r="L2012" t="s">
        <v>805</v>
      </c>
      <c r="M2012" t="s">
        <v>509</v>
      </c>
      <c r="N2012" t="s">
        <v>3406</v>
      </c>
      <c r="O2012" t="s">
        <v>510</v>
      </c>
      <c r="P2012" t="s">
        <v>8</v>
      </c>
      <c r="Q2012" t="s">
        <v>4570</v>
      </c>
      <c r="R2012" t="s">
        <v>4940</v>
      </c>
      <c r="S2012" t="s">
        <v>195</v>
      </c>
      <c r="T2012" t="s">
        <v>4570</v>
      </c>
      <c r="U2012" t="s">
        <v>4570</v>
      </c>
      <c r="V2012" t="s">
        <v>4496</v>
      </c>
      <c r="W2012" t="s">
        <v>4570</v>
      </c>
      <c r="X2012" t="s">
        <v>7306</v>
      </c>
      <c r="Y2012" t="s">
        <v>7307</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5011</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6087</v>
      </c>
      <c r="BF2012" t="s">
        <v>6088</v>
      </c>
      <c r="BG2012" t="s">
        <v>7186</v>
      </c>
      <c r="BH2012" t="s">
        <v>4947</v>
      </c>
      <c r="BI2012" t="s">
        <v>195</v>
      </c>
      <c r="BJ2012" t="s">
        <v>195</v>
      </c>
      <c r="BK2012" t="s">
        <v>3777</v>
      </c>
      <c r="BL2012" t="s">
        <v>7308</v>
      </c>
      <c r="BM2012" t="s">
        <v>4949</v>
      </c>
      <c r="BN2012" t="s">
        <v>5186</v>
      </c>
      <c r="BO2012" t="s">
        <v>4950</v>
      </c>
      <c r="BP2012" s="440" t="str">
        <f t="shared" si="31"/>
        <v>WA.2378.EBD.974.101.C.524111</v>
      </c>
    </row>
    <row r="2013" spans="1:68">
      <c r="A2013" t="s">
        <v>5010</v>
      </c>
      <c r="B2013" t="s">
        <v>4936</v>
      </c>
      <c r="C2013" t="s">
        <v>4937</v>
      </c>
      <c r="D2013" t="s">
        <v>3795</v>
      </c>
      <c r="E2013" t="s">
        <v>197</v>
      </c>
      <c r="F2013" t="s">
        <v>3842</v>
      </c>
      <c r="G2013" t="s">
        <v>2445</v>
      </c>
      <c r="H2013" t="s">
        <v>4938</v>
      </c>
      <c r="I2013">
        <v>5</v>
      </c>
      <c r="J2013" t="s">
        <v>6085</v>
      </c>
      <c r="K2013">
        <v>1</v>
      </c>
      <c r="L2013" t="s">
        <v>805</v>
      </c>
      <c r="M2013" t="s">
        <v>511</v>
      </c>
      <c r="N2013" t="s">
        <v>3416</v>
      </c>
      <c r="O2013" t="s">
        <v>510</v>
      </c>
      <c r="P2013" t="s">
        <v>8</v>
      </c>
      <c r="Q2013" t="s">
        <v>4570</v>
      </c>
      <c r="R2013" t="s">
        <v>4940</v>
      </c>
      <c r="S2013" t="s">
        <v>195</v>
      </c>
      <c r="T2013" t="s">
        <v>4570</v>
      </c>
      <c r="U2013" t="s">
        <v>4570</v>
      </c>
      <c r="V2013" t="s">
        <v>4496</v>
      </c>
      <c r="W2013" t="s">
        <v>4570</v>
      </c>
      <c r="X2013" t="s">
        <v>7309</v>
      </c>
      <c r="Y2013" t="s">
        <v>7310</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5011</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6087</v>
      </c>
      <c r="BF2013" t="s">
        <v>6088</v>
      </c>
      <c r="BG2013" t="s">
        <v>7188</v>
      </c>
      <c r="BH2013" t="s">
        <v>4947</v>
      </c>
      <c r="BI2013" t="s">
        <v>195</v>
      </c>
      <c r="BJ2013" t="s">
        <v>195</v>
      </c>
      <c r="BK2013" t="s">
        <v>3777</v>
      </c>
      <c r="BL2013" t="s">
        <v>7311</v>
      </c>
      <c r="BM2013" t="s">
        <v>4949</v>
      </c>
      <c r="BN2013" t="s">
        <v>5186</v>
      </c>
      <c r="BO2013" t="s">
        <v>4950</v>
      </c>
      <c r="BP2013" s="440" t="str">
        <f t="shared" si="31"/>
        <v>WA.2378.EBD.974.101.D.524111</v>
      </c>
    </row>
    <row r="2014" spans="1:68">
      <c r="A2014" t="s">
        <v>4935</v>
      </c>
      <c r="B2014" t="s">
        <v>4936</v>
      </c>
      <c r="C2014" t="s">
        <v>4937</v>
      </c>
      <c r="D2014" t="s">
        <v>3795</v>
      </c>
      <c r="E2014" t="s">
        <v>197</v>
      </c>
      <c r="F2014" t="s">
        <v>3812</v>
      </c>
      <c r="G2014" t="s">
        <v>820</v>
      </c>
      <c r="H2014" t="s">
        <v>4938</v>
      </c>
      <c r="I2014">
        <v>9</v>
      </c>
      <c r="J2014" t="s">
        <v>5050</v>
      </c>
      <c r="K2014">
        <v>1</v>
      </c>
      <c r="L2014" t="s">
        <v>805</v>
      </c>
      <c r="M2014" t="s">
        <v>509</v>
      </c>
      <c r="N2014" t="s">
        <v>185</v>
      </c>
      <c r="O2014" t="s">
        <v>512</v>
      </c>
      <c r="P2014" t="s">
        <v>8</v>
      </c>
      <c r="Q2014" t="s">
        <v>4570</v>
      </c>
      <c r="R2014" t="s">
        <v>4940</v>
      </c>
      <c r="S2014" t="s">
        <v>195</v>
      </c>
      <c r="T2014" t="s">
        <v>4570</v>
      </c>
      <c r="U2014" t="s">
        <v>4570</v>
      </c>
      <c r="V2014" t="s">
        <v>4496</v>
      </c>
      <c r="W2014" t="s">
        <v>4570</v>
      </c>
      <c r="X2014" t="s">
        <v>7312</v>
      </c>
      <c r="Y2014" t="s">
        <v>7313</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4943</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6045</v>
      </c>
      <c r="BF2014" t="s">
        <v>6046</v>
      </c>
      <c r="BG2014" t="s">
        <v>7099</v>
      </c>
      <c r="BH2014" t="s">
        <v>4947</v>
      </c>
      <c r="BI2014" t="s">
        <v>195</v>
      </c>
      <c r="BJ2014" t="s">
        <v>195</v>
      </c>
      <c r="BK2014" t="s">
        <v>3821</v>
      </c>
      <c r="BL2014" t="s">
        <v>7314</v>
      </c>
      <c r="BM2014" t="s">
        <v>4949</v>
      </c>
      <c r="BN2014" t="s">
        <v>5439</v>
      </c>
      <c r="BO2014" t="s">
        <v>5620</v>
      </c>
      <c r="BP2014" s="440" t="str">
        <f t="shared" si="31"/>
        <v>WA.2378.EBA.956.101.C.521241</v>
      </c>
    </row>
    <row r="2015" spans="1:68">
      <c r="A2015" t="s">
        <v>4935</v>
      </c>
      <c r="B2015" t="s">
        <v>4936</v>
      </c>
      <c r="C2015" t="s">
        <v>4937</v>
      </c>
      <c r="D2015" t="s">
        <v>3795</v>
      </c>
      <c r="E2015" t="s">
        <v>197</v>
      </c>
      <c r="F2015" t="s">
        <v>3812</v>
      </c>
      <c r="G2015" t="s">
        <v>820</v>
      </c>
      <c r="H2015" t="s">
        <v>4938</v>
      </c>
      <c r="I2015">
        <v>9</v>
      </c>
      <c r="J2015" t="s">
        <v>5050</v>
      </c>
      <c r="K2015">
        <v>1</v>
      </c>
      <c r="L2015" t="s">
        <v>805</v>
      </c>
      <c r="M2015" t="s">
        <v>509</v>
      </c>
      <c r="N2015" t="s">
        <v>185</v>
      </c>
      <c r="O2015" t="s">
        <v>512</v>
      </c>
      <c r="P2015" t="s">
        <v>8</v>
      </c>
      <c r="Q2015" t="s">
        <v>4570</v>
      </c>
      <c r="R2015" t="s">
        <v>4940</v>
      </c>
      <c r="S2015" t="s">
        <v>195</v>
      </c>
      <c r="T2015" t="s">
        <v>4570</v>
      </c>
      <c r="U2015" t="s">
        <v>4570</v>
      </c>
      <c r="V2015" t="s">
        <v>4951</v>
      </c>
      <c r="W2015" t="s">
        <v>4496</v>
      </c>
      <c r="X2015" t="s">
        <v>7315</v>
      </c>
      <c r="Y2015" t="s">
        <v>5622</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4943</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6045</v>
      </c>
      <c r="BF2015" t="s">
        <v>6046</v>
      </c>
      <c r="BG2015" t="s">
        <v>7099</v>
      </c>
      <c r="BH2015" t="s">
        <v>4947</v>
      </c>
      <c r="BI2015" t="s">
        <v>195</v>
      </c>
      <c r="BJ2015" t="s">
        <v>195</v>
      </c>
      <c r="BK2015" t="s">
        <v>3821</v>
      </c>
      <c r="BL2015" t="s">
        <v>5644</v>
      </c>
      <c r="BM2015" t="s">
        <v>4949</v>
      </c>
      <c r="BN2015" t="s">
        <v>5439</v>
      </c>
      <c r="BO2015" t="s">
        <v>5620</v>
      </c>
      <c r="BP2015" s="440" t="str">
        <f t="shared" si="31"/>
        <v>WA.2378.EBA.956.101.C.521241</v>
      </c>
    </row>
    <row r="2016" spans="1:68">
      <c r="A2016" t="s">
        <v>5010</v>
      </c>
      <c r="B2016" t="s">
        <v>4936</v>
      </c>
      <c r="C2016" t="s">
        <v>4937</v>
      </c>
      <c r="D2016" t="s">
        <v>3795</v>
      </c>
      <c r="E2016" t="s">
        <v>197</v>
      </c>
      <c r="F2016" t="s">
        <v>3812</v>
      </c>
      <c r="G2016" t="s">
        <v>820</v>
      </c>
      <c r="H2016" t="s">
        <v>4938</v>
      </c>
      <c r="I2016">
        <v>9</v>
      </c>
      <c r="J2016" t="s">
        <v>5050</v>
      </c>
      <c r="K2016">
        <v>1</v>
      </c>
      <c r="L2016" t="s">
        <v>805</v>
      </c>
      <c r="M2016" t="s">
        <v>509</v>
      </c>
      <c r="N2016" t="s">
        <v>185</v>
      </c>
      <c r="O2016" t="s">
        <v>512</v>
      </c>
      <c r="P2016" t="s">
        <v>8</v>
      </c>
      <c r="Q2016" t="s">
        <v>4570</v>
      </c>
      <c r="R2016" t="s">
        <v>4940</v>
      </c>
      <c r="S2016" t="s">
        <v>195</v>
      </c>
      <c r="T2016" t="s">
        <v>4570</v>
      </c>
      <c r="U2016" t="s">
        <v>4570</v>
      </c>
      <c r="V2016" t="s">
        <v>4496</v>
      </c>
      <c r="W2016" t="s">
        <v>4570</v>
      </c>
      <c r="X2016" t="s">
        <v>7312</v>
      </c>
      <c r="Y2016" t="s">
        <v>7313</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5011</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6045</v>
      </c>
      <c r="BF2016" t="s">
        <v>6046</v>
      </c>
      <c r="BG2016" t="s">
        <v>7099</v>
      </c>
      <c r="BH2016" t="s">
        <v>4947</v>
      </c>
      <c r="BI2016" t="s">
        <v>195</v>
      </c>
      <c r="BJ2016" t="s">
        <v>195</v>
      </c>
      <c r="BK2016" t="s">
        <v>3821</v>
      </c>
      <c r="BL2016" t="s">
        <v>7314</v>
      </c>
      <c r="BM2016" t="s">
        <v>4949</v>
      </c>
      <c r="BN2016" t="s">
        <v>5439</v>
      </c>
      <c r="BO2016" t="s">
        <v>5620</v>
      </c>
      <c r="BP2016" s="440" t="str">
        <f t="shared" si="31"/>
        <v>WA.2378.EBA.956.101.C.521241</v>
      </c>
    </row>
    <row r="2017" spans="1:68">
      <c r="A2017" t="s">
        <v>5010</v>
      </c>
      <c r="B2017" t="s">
        <v>4936</v>
      </c>
      <c r="C2017" t="s">
        <v>4937</v>
      </c>
      <c r="D2017" t="s">
        <v>3795</v>
      </c>
      <c r="E2017" t="s">
        <v>197</v>
      </c>
      <c r="F2017" t="s">
        <v>3812</v>
      </c>
      <c r="G2017" t="s">
        <v>820</v>
      </c>
      <c r="H2017" t="s">
        <v>4938</v>
      </c>
      <c r="I2017">
        <v>9</v>
      </c>
      <c r="J2017" t="s">
        <v>5050</v>
      </c>
      <c r="K2017">
        <v>1</v>
      </c>
      <c r="L2017" t="s">
        <v>805</v>
      </c>
      <c r="M2017" t="s">
        <v>509</v>
      </c>
      <c r="N2017" t="s">
        <v>185</v>
      </c>
      <c r="O2017" t="s">
        <v>512</v>
      </c>
      <c r="P2017" t="s">
        <v>8</v>
      </c>
      <c r="Q2017" t="s">
        <v>4570</v>
      </c>
      <c r="R2017" t="s">
        <v>4940</v>
      </c>
      <c r="S2017" t="s">
        <v>195</v>
      </c>
      <c r="T2017" t="s">
        <v>4570</v>
      </c>
      <c r="U2017" t="s">
        <v>4570</v>
      </c>
      <c r="V2017" t="s">
        <v>4951</v>
      </c>
      <c r="W2017" t="s">
        <v>4496</v>
      </c>
      <c r="X2017" t="s">
        <v>7315</v>
      </c>
      <c r="Y2017" t="s">
        <v>5622</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5011</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6045</v>
      </c>
      <c r="BF2017" t="s">
        <v>6046</v>
      </c>
      <c r="BG2017" t="s">
        <v>7099</v>
      </c>
      <c r="BH2017" t="s">
        <v>4947</v>
      </c>
      <c r="BI2017" t="s">
        <v>195</v>
      </c>
      <c r="BJ2017" t="s">
        <v>195</v>
      </c>
      <c r="BK2017" t="s">
        <v>3821</v>
      </c>
      <c r="BL2017" t="s">
        <v>5644</v>
      </c>
      <c r="BM2017" t="s">
        <v>4949</v>
      </c>
      <c r="BN2017" t="s">
        <v>5439</v>
      </c>
      <c r="BO2017" t="s">
        <v>5620</v>
      </c>
      <c r="BP2017" s="440" t="str">
        <f t="shared" si="31"/>
        <v>WA.2378.EBA.956.101.C.521241</v>
      </c>
    </row>
    <row r="2018" spans="1:68">
      <c r="A2018" t="s">
        <v>4935</v>
      </c>
      <c r="B2018" t="s">
        <v>4936</v>
      </c>
      <c r="C2018" t="s">
        <v>4937</v>
      </c>
      <c r="D2018" t="s">
        <v>3795</v>
      </c>
      <c r="E2018" t="s">
        <v>197</v>
      </c>
      <c r="F2018" t="s">
        <v>3842</v>
      </c>
      <c r="G2018" t="s">
        <v>2445</v>
      </c>
      <c r="H2018" t="s">
        <v>4938</v>
      </c>
      <c r="I2018">
        <v>5</v>
      </c>
      <c r="J2018" t="s">
        <v>5047</v>
      </c>
      <c r="K2018">
        <v>1</v>
      </c>
      <c r="L2018" t="s">
        <v>805</v>
      </c>
      <c r="M2018" t="s">
        <v>511</v>
      </c>
      <c r="N2018" t="s">
        <v>181</v>
      </c>
      <c r="O2018" t="s">
        <v>512</v>
      </c>
      <c r="P2018" t="s">
        <v>8</v>
      </c>
      <c r="Q2018" t="s">
        <v>4570</v>
      </c>
      <c r="R2018" t="s">
        <v>4940</v>
      </c>
      <c r="S2018" t="s">
        <v>195</v>
      </c>
      <c r="T2018" t="s">
        <v>4570</v>
      </c>
      <c r="U2018" t="s">
        <v>4570</v>
      </c>
      <c r="V2018" t="s">
        <v>4496</v>
      </c>
      <c r="W2018" t="s">
        <v>4570</v>
      </c>
      <c r="X2018" t="s">
        <v>7316</v>
      </c>
      <c r="Y2018" t="s">
        <v>7317</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4943</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6084</v>
      </c>
      <c r="BG2018" t="s">
        <v>7155</v>
      </c>
      <c r="BH2018" t="s">
        <v>4947</v>
      </c>
      <c r="BI2018" t="s">
        <v>195</v>
      </c>
      <c r="BJ2018" t="s">
        <v>195</v>
      </c>
      <c r="BK2018" t="s">
        <v>3821</v>
      </c>
      <c r="BL2018" t="s">
        <v>7318</v>
      </c>
      <c r="BM2018" t="s">
        <v>4949</v>
      </c>
      <c r="BN2018" t="s">
        <v>5439</v>
      </c>
      <c r="BO2018" t="s">
        <v>5620</v>
      </c>
      <c r="BP2018" s="440" t="str">
        <f t="shared" si="31"/>
        <v>WA.2378.EBD.955.101.D.521241</v>
      </c>
    </row>
    <row r="2019" spans="1:68">
      <c r="A2019" t="s">
        <v>5010</v>
      </c>
      <c r="B2019" t="s">
        <v>4936</v>
      </c>
      <c r="C2019" t="s">
        <v>4937</v>
      </c>
      <c r="D2019" t="s">
        <v>3795</v>
      </c>
      <c r="E2019" t="s">
        <v>197</v>
      </c>
      <c r="F2019" t="s">
        <v>3842</v>
      </c>
      <c r="G2019" t="s">
        <v>2445</v>
      </c>
      <c r="H2019" t="s">
        <v>4938</v>
      </c>
      <c r="I2019">
        <v>5</v>
      </c>
      <c r="J2019" t="s">
        <v>5047</v>
      </c>
      <c r="K2019">
        <v>1</v>
      </c>
      <c r="L2019" t="s">
        <v>805</v>
      </c>
      <c r="M2019" t="s">
        <v>511</v>
      </c>
      <c r="N2019" t="s">
        <v>181</v>
      </c>
      <c r="O2019" t="s">
        <v>512</v>
      </c>
      <c r="P2019" t="s">
        <v>8</v>
      </c>
      <c r="Q2019" t="s">
        <v>4570</v>
      </c>
      <c r="R2019" t="s">
        <v>4940</v>
      </c>
      <c r="S2019" t="s">
        <v>195</v>
      </c>
      <c r="T2019" t="s">
        <v>4570</v>
      </c>
      <c r="U2019" t="s">
        <v>4570</v>
      </c>
      <c r="V2019" t="s">
        <v>4496</v>
      </c>
      <c r="W2019" t="s">
        <v>4570</v>
      </c>
      <c r="X2019" t="s">
        <v>7316</v>
      </c>
      <c r="Y2019" t="s">
        <v>7317</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5011</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6084</v>
      </c>
      <c r="BG2019" t="s">
        <v>7155</v>
      </c>
      <c r="BH2019" t="s">
        <v>4947</v>
      </c>
      <c r="BI2019" t="s">
        <v>195</v>
      </c>
      <c r="BJ2019" t="s">
        <v>195</v>
      </c>
      <c r="BK2019" t="s">
        <v>3821</v>
      </c>
      <c r="BL2019" t="s">
        <v>7318</v>
      </c>
      <c r="BM2019" t="s">
        <v>4949</v>
      </c>
      <c r="BN2019" t="s">
        <v>5439</v>
      </c>
      <c r="BO2019" t="s">
        <v>5620</v>
      </c>
      <c r="BP2019" s="440" t="str">
        <f t="shared" si="31"/>
        <v>WA.2378.EBD.955.101.D.521241</v>
      </c>
    </row>
    <row r="2020" spans="1:68">
      <c r="A2020" t="s">
        <v>4935</v>
      </c>
      <c r="B2020" t="s">
        <v>4936</v>
      </c>
      <c r="C2020" t="s">
        <v>4937</v>
      </c>
      <c r="D2020" t="s">
        <v>3795</v>
      </c>
      <c r="E2020" t="s">
        <v>197</v>
      </c>
      <c r="F2020" t="s">
        <v>3812</v>
      </c>
      <c r="G2020" t="s">
        <v>820</v>
      </c>
      <c r="H2020" t="s">
        <v>4938</v>
      </c>
      <c r="I2020">
        <v>9</v>
      </c>
      <c r="J2020" t="s">
        <v>5716</v>
      </c>
      <c r="K2020">
        <v>1</v>
      </c>
      <c r="L2020" t="s">
        <v>546</v>
      </c>
      <c r="M2020" t="s">
        <v>547</v>
      </c>
      <c r="N2020" t="s">
        <v>1828</v>
      </c>
      <c r="O2020" t="s">
        <v>514</v>
      </c>
      <c r="P2020" t="s">
        <v>8</v>
      </c>
      <c r="Q2020" t="s">
        <v>4570</v>
      </c>
      <c r="R2020" t="s">
        <v>4940</v>
      </c>
      <c r="S2020" t="s">
        <v>195</v>
      </c>
      <c r="T2020" t="s">
        <v>4570</v>
      </c>
      <c r="U2020" t="s">
        <v>4570</v>
      </c>
      <c r="V2020" t="s">
        <v>4496</v>
      </c>
      <c r="W2020" t="s">
        <v>4570</v>
      </c>
      <c r="X2020" t="s">
        <v>7319</v>
      </c>
      <c r="Y2020" t="s">
        <v>7320</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4943</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7321</v>
      </c>
      <c r="BH2020" t="s">
        <v>4947</v>
      </c>
      <c r="BI2020" t="s">
        <v>195</v>
      </c>
      <c r="BJ2020" t="s">
        <v>195</v>
      </c>
      <c r="BK2020" t="s">
        <v>3866</v>
      </c>
      <c r="BL2020" t="s">
        <v>7322</v>
      </c>
      <c r="BM2020" t="s">
        <v>4949</v>
      </c>
      <c r="BN2020" t="s">
        <v>5121</v>
      </c>
      <c r="BO2020" t="s">
        <v>4950</v>
      </c>
      <c r="BP2020" s="440" t="str">
        <f t="shared" si="31"/>
        <v>WA.2378.EBA.994.002.AA.522191</v>
      </c>
    </row>
    <row r="2021" spans="1:68">
      <c r="A2021" t="s">
        <v>5010</v>
      </c>
      <c r="B2021" t="s">
        <v>4936</v>
      </c>
      <c r="C2021" t="s">
        <v>4937</v>
      </c>
      <c r="D2021" t="s">
        <v>3795</v>
      </c>
      <c r="E2021" t="s">
        <v>197</v>
      </c>
      <c r="F2021" t="s">
        <v>3812</v>
      </c>
      <c r="G2021" t="s">
        <v>820</v>
      </c>
      <c r="H2021" t="s">
        <v>4938</v>
      </c>
      <c r="I2021">
        <v>9</v>
      </c>
      <c r="J2021" t="s">
        <v>5716</v>
      </c>
      <c r="K2021">
        <v>1</v>
      </c>
      <c r="L2021" t="s">
        <v>546</v>
      </c>
      <c r="M2021" t="s">
        <v>547</v>
      </c>
      <c r="N2021" t="s">
        <v>1828</v>
      </c>
      <c r="O2021" t="s">
        <v>514</v>
      </c>
      <c r="P2021" t="s">
        <v>8</v>
      </c>
      <c r="Q2021" t="s">
        <v>4570</v>
      </c>
      <c r="R2021" t="s">
        <v>4940</v>
      </c>
      <c r="S2021" t="s">
        <v>195</v>
      </c>
      <c r="T2021" t="s">
        <v>4570</v>
      </c>
      <c r="U2021" t="s">
        <v>4570</v>
      </c>
      <c r="V2021" t="s">
        <v>4496</v>
      </c>
      <c r="W2021" t="s">
        <v>4570</v>
      </c>
      <c r="X2021" t="s">
        <v>7319</v>
      </c>
      <c r="Y2021" t="s">
        <v>7320</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5011</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7321</v>
      </c>
      <c r="BH2021" t="s">
        <v>4947</v>
      </c>
      <c r="BI2021" t="s">
        <v>195</v>
      </c>
      <c r="BJ2021" t="s">
        <v>195</v>
      </c>
      <c r="BK2021" t="s">
        <v>3866</v>
      </c>
      <c r="BL2021" t="s">
        <v>7322</v>
      </c>
      <c r="BM2021" t="s">
        <v>4949</v>
      </c>
      <c r="BN2021" t="s">
        <v>5121</v>
      </c>
      <c r="BO2021" t="s">
        <v>4950</v>
      </c>
      <c r="BP2021" s="440" t="str">
        <f t="shared" si="31"/>
        <v>WA.2378.EBA.994.002.AA.522191</v>
      </c>
    </row>
    <row r="2022" spans="1:68">
      <c r="A2022" t="s">
        <v>4935</v>
      </c>
      <c r="B2022" t="s">
        <v>4936</v>
      </c>
      <c r="C2022" t="s">
        <v>4937</v>
      </c>
      <c r="D2022" t="s">
        <v>3795</v>
      </c>
      <c r="E2022" t="s">
        <v>197</v>
      </c>
      <c r="F2022" t="s">
        <v>3812</v>
      </c>
      <c r="G2022" t="s">
        <v>820</v>
      </c>
      <c r="H2022" t="s">
        <v>4938</v>
      </c>
      <c r="I2022">
        <v>9</v>
      </c>
      <c r="J2022" t="s">
        <v>5050</v>
      </c>
      <c r="K2022">
        <v>1</v>
      </c>
      <c r="L2022" t="s">
        <v>805</v>
      </c>
      <c r="M2022" t="s">
        <v>509</v>
      </c>
      <c r="N2022" t="s">
        <v>185</v>
      </c>
      <c r="O2022" t="s">
        <v>515</v>
      </c>
      <c r="P2022" t="s">
        <v>8</v>
      </c>
      <c r="Q2022" t="s">
        <v>4570</v>
      </c>
      <c r="R2022" t="s">
        <v>4940</v>
      </c>
      <c r="S2022" t="s">
        <v>195</v>
      </c>
      <c r="T2022" t="s">
        <v>4570</v>
      </c>
      <c r="U2022" t="s">
        <v>4570</v>
      </c>
      <c r="V2022" t="s">
        <v>4496</v>
      </c>
      <c r="W2022" t="s">
        <v>4570</v>
      </c>
      <c r="X2022" t="s">
        <v>7323</v>
      </c>
      <c r="Y2022" t="s">
        <v>7324</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4943</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6045</v>
      </c>
      <c r="BF2022" t="s">
        <v>6046</v>
      </c>
      <c r="BG2022" t="s">
        <v>7099</v>
      </c>
      <c r="BH2022" t="s">
        <v>4947</v>
      </c>
      <c r="BI2022" t="s">
        <v>195</v>
      </c>
      <c r="BJ2022" t="s">
        <v>195</v>
      </c>
      <c r="BK2022" t="s">
        <v>3778</v>
      </c>
      <c r="BL2022" t="s">
        <v>7325</v>
      </c>
      <c r="BM2022" t="s">
        <v>4949</v>
      </c>
      <c r="BN2022" t="s">
        <v>5121</v>
      </c>
      <c r="BO2022" t="s">
        <v>5620</v>
      </c>
      <c r="BP2022" s="440" t="str">
        <f t="shared" si="31"/>
        <v>WA.2378.EBA.956.101.C.522192</v>
      </c>
    </row>
    <row r="2023" spans="1:68">
      <c r="A2023" t="s">
        <v>5010</v>
      </c>
      <c r="B2023" t="s">
        <v>4936</v>
      </c>
      <c r="C2023" t="s">
        <v>4937</v>
      </c>
      <c r="D2023" t="s">
        <v>3795</v>
      </c>
      <c r="E2023" t="s">
        <v>197</v>
      </c>
      <c r="F2023" t="s">
        <v>3812</v>
      </c>
      <c r="G2023" t="s">
        <v>820</v>
      </c>
      <c r="H2023" t="s">
        <v>4938</v>
      </c>
      <c r="I2023">
        <v>9</v>
      </c>
      <c r="J2023" t="s">
        <v>5050</v>
      </c>
      <c r="K2023">
        <v>1</v>
      </c>
      <c r="L2023" t="s">
        <v>805</v>
      </c>
      <c r="M2023" t="s">
        <v>509</v>
      </c>
      <c r="N2023" t="s">
        <v>185</v>
      </c>
      <c r="O2023" t="s">
        <v>515</v>
      </c>
      <c r="P2023" t="s">
        <v>8</v>
      </c>
      <c r="Q2023" t="s">
        <v>4570</v>
      </c>
      <c r="R2023" t="s">
        <v>4940</v>
      </c>
      <c r="S2023" t="s">
        <v>195</v>
      </c>
      <c r="T2023" t="s">
        <v>4570</v>
      </c>
      <c r="U2023" t="s">
        <v>4570</v>
      </c>
      <c r="V2023" t="s">
        <v>4496</v>
      </c>
      <c r="W2023" t="s">
        <v>4570</v>
      </c>
      <c r="X2023" t="s">
        <v>7323</v>
      </c>
      <c r="Y2023" t="s">
        <v>7324</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5011</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6045</v>
      </c>
      <c r="BF2023" t="s">
        <v>6046</v>
      </c>
      <c r="BG2023" t="s">
        <v>7099</v>
      </c>
      <c r="BH2023" t="s">
        <v>4947</v>
      </c>
      <c r="BI2023" t="s">
        <v>195</v>
      </c>
      <c r="BJ2023" t="s">
        <v>195</v>
      </c>
      <c r="BK2023" t="s">
        <v>3778</v>
      </c>
      <c r="BL2023" t="s">
        <v>7325</v>
      </c>
      <c r="BM2023" t="s">
        <v>4949</v>
      </c>
      <c r="BN2023" t="s">
        <v>5121</v>
      </c>
      <c r="BO2023" t="s">
        <v>5620</v>
      </c>
      <c r="BP2023" s="440" t="str">
        <f t="shared" si="31"/>
        <v>WA.2378.EBA.956.101.C.522192</v>
      </c>
    </row>
    <row r="2024" spans="1:68">
      <c r="A2024" t="s">
        <v>4935</v>
      </c>
      <c r="B2024" t="s">
        <v>4936</v>
      </c>
      <c r="C2024" t="s">
        <v>4937</v>
      </c>
      <c r="D2024" t="s">
        <v>3795</v>
      </c>
      <c r="E2024" t="s">
        <v>197</v>
      </c>
      <c r="F2024" t="s">
        <v>3842</v>
      </c>
      <c r="G2024" t="s">
        <v>2445</v>
      </c>
      <c r="H2024" t="s">
        <v>4938</v>
      </c>
      <c r="I2024">
        <v>5</v>
      </c>
      <c r="J2024" t="s">
        <v>5047</v>
      </c>
      <c r="K2024">
        <v>1</v>
      </c>
      <c r="L2024" t="s">
        <v>805</v>
      </c>
      <c r="M2024" t="s">
        <v>511</v>
      </c>
      <c r="N2024" t="s">
        <v>181</v>
      </c>
      <c r="O2024" t="s">
        <v>515</v>
      </c>
      <c r="P2024" t="s">
        <v>8</v>
      </c>
      <c r="Q2024" t="s">
        <v>4570</v>
      </c>
      <c r="R2024" t="s">
        <v>4940</v>
      </c>
      <c r="S2024" t="s">
        <v>195</v>
      </c>
      <c r="T2024" t="s">
        <v>4570</v>
      </c>
      <c r="U2024" t="s">
        <v>4570</v>
      </c>
      <c r="V2024" t="s">
        <v>4496</v>
      </c>
      <c r="W2024" t="s">
        <v>4570</v>
      </c>
      <c r="X2024" t="s">
        <v>7326</v>
      </c>
      <c r="Y2024" t="s">
        <v>7327</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4943</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6084</v>
      </c>
      <c r="BG2024" t="s">
        <v>7155</v>
      </c>
      <c r="BH2024" t="s">
        <v>4947</v>
      </c>
      <c r="BI2024" t="s">
        <v>195</v>
      </c>
      <c r="BJ2024" t="s">
        <v>195</v>
      </c>
      <c r="BK2024" t="s">
        <v>3778</v>
      </c>
      <c r="BL2024" t="s">
        <v>7328</v>
      </c>
      <c r="BM2024" t="s">
        <v>4949</v>
      </c>
      <c r="BN2024" t="s">
        <v>5121</v>
      </c>
      <c r="BO2024" t="s">
        <v>5620</v>
      </c>
      <c r="BP2024" s="440" t="str">
        <f t="shared" si="31"/>
        <v>WA.2378.EBD.955.101.D.522192</v>
      </c>
    </row>
    <row r="2025" spans="1:68">
      <c r="A2025" t="s">
        <v>5010</v>
      </c>
      <c r="B2025" t="s">
        <v>4936</v>
      </c>
      <c r="C2025" t="s">
        <v>4937</v>
      </c>
      <c r="D2025" t="s">
        <v>3795</v>
      </c>
      <c r="E2025" t="s">
        <v>197</v>
      </c>
      <c r="F2025" t="s">
        <v>3842</v>
      </c>
      <c r="G2025" t="s">
        <v>2445</v>
      </c>
      <c r="H2025" t="s">
        <v>4938</v>
      </c>
      <c r="I2025">
        <v>5</v>
      </c>
      <c r="J2025" t="s">
        <v>5047</v>
      </c>
      <c r="K2025">
        <v>1</v>
      </c>
      <c r="L2025" t="s">
        <v>805</v>
      </c>
      <c r="M2025" t="s">
        <v>511</v>
      </c>
      <c r="N2025" t="s">
        <v>181</v>
      </c>
      <c r="O2025" t="s">
        <v>515</v>
      </c>
      <c r="P2025" t="s">
        <v>8</v>
      </c>
      <c r="Q2025" t="s">
        <v>4570</v>
      </c>
      <c r="R2025" t="s">
        <v>4940</v>
      </c>
      <c r="S2025" t="s">
        <v>195</v>
      </c>
      <c r="T2025" t="s">
        <v>4570</v>
      </c>
      <c r="U2025" t="s">
        <v>4570</v>
      </c>
      <c r="V2025" t="s">
        <v>4496</v>
      </c>
      <c r="W2025" t="s">
        <v>4570</v>
      </c>
      <c r="X2025" t="s">
        <v>7326</v>
      </c>
      <c r="Y2025" t="s">
        <v>7327</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5011</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6084</v>
      </c>
      <c r="BG2025" t="s">
        <v>7155</v>
      </c>
      <c r="BH2025" t="s">
        <v>4947</v>
      </c>
      <c r="BI2025" t="s">
        <v>195</v>
      </c>
      <c r="BJ2025" t="s">
        <v>195</v>
      </c>
      <c r="BK2025" t="s">
        <v>3778</v>
      </c>
      <c r="BL2025" t="s">
        <v>7328</v>
      </c>
      <c r="BM2025" t="s">
        <v>4949</v>
      </c>
      <c r="BN2025" t="s">
        <v>5121</v>
      </c>
      <c r="BO2025" t="s">
        <v>5620</v>
      </c>
      <c r="BP2025" s="440" t="str">
        <f t="shared" si="31"/>
        <v>WA.2378.EBD.955.101.D.522192</v>
      </c>
    </row>
    <row r="2026" spans="1:68">
      <c r="A2026" t="s">
        <v>4935</v>
      </c>
      <c r="B2026" t="s">
        <v>4936</v>
      </c>
      <c r="C2026" t="s">
        <v>4937</v>
      </c>
      <c r="D2026" t="s">
        <v>3795</v>
      </c>
      <c r="E2026" t="s">
        <v>197</v>
      </c>
      <c r="F2026" t="s">
        <v>3812</v>
      </c>
      <c r="G2026" t="s">
        <v>820</v>
      </c>
      <c r="H2026" t="s">
        <v>4938</v>
      </c>
      <c r="I2026">
        <v>9</v>
      </c>
      <c r="J2026" t="s">
        <v>5050</v>
      </c>
      <c r="K2026">
        <v>1</v>
      </c>
      <c r="L2026" t="s">
        <v>805</v>
      </c>
      <c r="M2026" t="s">
        <v>8</v>
      </c>
      <c r="N2026" t="s">
        <v>828</v>
      </c>
      <c r="O2026" t="s">
        <v>530</v>
      </c>
      <c r="P2026" t="s">
        <v>8</v>
      </c>
      <c r="Q2026" t="s">
        <v>4570</v>
      </c>
      <c r="R2026" t="s">
        <v>4940</v>
      </c>
      <c r="S2026" t="s">
        <v>195</v>
      </c>
      <c r="T2026" t="s">
        <v>4570</v>
      </c>
      <c r="U2026" t="s">
        <v>4570</v>
      </c>
      <c r="V2026" t="s">
        <v>4496</v>
      </c>
      <c r="W2026" t="s">
        <v>4570</v>
      </c>
      <c r="X2026" t="s">
        <v>7329</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4943</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6045</v>
      </c>
      <c r="BF2026" t="s">
        <v>6046</v>
      </c>
      <c r="BG2026" t="s">
        <v>7091</v>
      </c>
      <c r="BH2026" t="s">
        <v>4947</v>
      </c>
      <c r="BI2026" t="s">
        <v>195</v>
      </c>
      <c r="BJ2026" t="s">
        <v>195</v>
      </c>
      <c r="BK2026" t="s">
        <v>3791</v>
      </c>
      <c r="BL2026" t="s">
        <v>5049</v>
      </c>
      <c r="BM2026" t="s">
        <v>4949</v>
      </c>
      <c r="BN2026" t="s">
        <v>5444</v>
      </c>
      <c r="BO2026" t="s">
        <v>4950</v>
      </c>
      <c r="BP2026" s="440" t="str">
        <f t="shared" si="31"/>
        <v>WA.2378.EBA.956.101.A.521811</v>
      </c>
    </row>
    <row r="2027" spans="1:68">
      <c r="A2027" t="s">
        <v>4935</v>
      </c>
      <c r="B2027" t="s">
        <v>4936</v>
      </c>
      <c r="C2027" t="s">
        <v>4937</v>
      </c>
      <c r="D2027" t="s">
        <v>3795</v>
      </c>
      <c r="E2027" t="s">
        <v>197</v>
      </c>
      <c r="F2027" t="s">
        <v>3812</v>
      </c>
      <c r="G2027" t="s">
        <v>820</v>
      </c>
      <c r="H2027" t="s">
        <v>4938</v>
      </c>
      <c r="I2027">
        <v>9</v>
      </c>
      <c r="J2027" t="s">
        <v>5050</v>
      </c>
      <c r="K2027">
        <v>1</v>
      </c>
      <c r="L2027" t="s">
        <v>805</v>
      </c>
      <c r="M2027" t="s">
        <v>8</v>
      </c>
      <c r="N2027" t="s">
        <v>828</v>
      </c>
      <c r="O2027" t="s">
        <v>530</v>
      </c>
      <c r="P2027" t="s">
        <v>8</v>
      </c>
      <c r="Q2027" t="s">
        <v>4570</v>
      </c>
      <c r="R2027" t="s">
        <v>4940</v>
      </c>
      <c r="S2027" t="s">
        <v>195</v>
      </c>
      <c r="T2027" t="s">
        <v>4570</v>
      </c>
      <c r="U2027" t="s">
        <v>4570</v>
      </c>
      <c r="V2027" t="s">
        <v>4951</v>
      </c>
      <c r="W2027" t="s">
        <v>4496</v>
      </c>
      <c r="X2027" t="s">
        <v>7330</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4943</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6045</v>
      </c>
      <c r="BF2027" t="s">
        <v>6046</v>
      </c>
      <c r="BG2027" t="s">
        <v>7091</v>
      </c>
      <c r="BH2027" t="s">
        <v>4947</v>
      </c>
      <c r="BI2027" t="s">
        <v>195</v>
      </c>
      <c r="BJ2027" t="s">
        <v>195</v>
      </c>
      <c r="BK2027" t="s">
        <v>3791</v>
      </c>
      <c r="BL2027" t="s">
        <v>5450</v>
      </c>
      <c r="BM2027" t="s">
        <v>4949</v>
      </c>
      <c r="BN2027" t="s">
        <v>5444</v>
      </c>
      <c r="BO2027" t="s">
        <v>4950</v>
      </c>
      <c r="BP2027" s="440" t="str">
        <f t="shared" si="31"/>
        <v>WA.2378.EBA.956.101.A.521811</v>
      </c>
    </row>
    <row r="2028" spans="1:68">
      <c r="A2028" t="s">
        <v>4935</v>
      </c>
      <c r="B2028" t="s">
        <v>4936</v>
      </c>
      <c r="C2028" t="s">
        <v>4937</v>
      </c>
      <c r="D2028" t="s">
        <v>3795</v>
      </c>
      <c r="E2028" t="s">
        <v>197</v>
      </c>
      <c r="F2028" t="s">
        <v>3812</v>
      </c>
      <c r="G2028" t="s">
        <v>820</v>
      </c>
      <c r="H2028" t="s">
        <v>4938</v>
      </c>
      <c r="I2028">
        <v>9</v>
      </c>
      <c r="J2028" t="s">
        <v>5050</v>
      </c>
      <c r="K2028">
        <v>1</v>
      </c>
      <c r="L2028" t="s">
        <v>805</v>
      </c>
      <c r="M2028" t="s">
        <v>508</v>
      </c>
      <c r="N2028" t="s">
        <v>184</v>
      </c>
      <c r="O2028" t="s">
        <v>530</v>
      </c>
      <c r="P2028" t="s">
        <v>8</v>
      </c>
      <c r="Q2028" t="s">
        <v>4570</v>
      </c>
      <c r="R2028" t="s">
        <v>4940</v>
      </c>
      <c r="S2028" t="s">
        <v>195</v>
      </c>
      <c r="T2028" t="s">
        <v>4570</v>
      </c>
      <c r="U2028" t="s">
        <v>4570</v>
      </c>
      <c r="V2028" t="s">
        <v>4496</v>
      </c>
      <c r="W2028" t="s">
        <v>4570</v>
      </c>
      <c r="X2028" t="s">
        <v>7331</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4943</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6045</v>
      </c>
      <c r="BF2028" t="s">
        <v>6046</v>
      </c>
      <c r="BG2028" t="s">
        <v>7097</v>
      </c>
      <c r="BH2028" t="s">
        <v>4947</v>
      </c>
      <c r="BI2028" t="s">
        <v>195</v>
      </c>
      <c r="BJ2028" t="s">
        <v>195</v>
      </c>
      <c r="BK2028" t="s">
        <v>3791</v>
      </c>
      <c r="BL2028" t="s">
        <v>5049</v>
      </c>
      <c r="BM2028" t="s">
        <v>4949</v>
      </c>
      <c r="BN2028" t="s">
        <v>5444</v>
      </c>
      <c r="BO2028" t="s">
        <v>4950</v>
      </c>
      <c r="BP2028" s="440" t="str">
        <f t="shared" si="31"/>
        <v>WA.2378.EBA.956.101.B.521811</v>
      </c>
    </row>
    <row r="2029" spans="1:68">
      <c r="A2029" t="s">
        <v>4935</v>
      </c>
      <c r="B2029" t="s">
        <v>4936</v>
      </c>
      <c r="C2029" t="s">
        <v>4937</v>
      </c>
      <c r="D2029" t="s">
        <v>3795</v>
      </c>
      <c r="E2029" t="s">
        <v>197</v>
      </c>
      <c r="F2029" t="s">
        <v>3812</v>
      </c>
      <c r="G2029" t="s">
        <v>820</v>
      </c>
      <c r="H2029" t="s">
        <v>4938</v>
      </c>
      <c r="I2029">
        <v>9</v>
      </c>
      <c r="J2029" t="s">
        <v>5050</v>
      </c>
      <c r="K2029">
        <v>1</v>
      </c>
      <c r="L2029" t="s">
        <v>805</v>
      </c>
      <c r="M2029" t="s">
        <v>508</v>
      </c>
      <c r="N2029" t="s">
        <v>184</v>
      </c>
      <c r="O2029" t="s">
        <v>530</v>
      </c>
      <c r="P2029" t="s">
        <v>8</v>
      </c>
      <c r="Q2029" t="s">
        <v>4570</v>
      </c>
      <c r="R2029" t="s">
        <v>4940</v>
      </c>
      <c r="S2029" t="s">
        <v>195</v>
      </c>
      <c r="T2029" t="s">
        <v>4570</v>
      </c>
      <c r="U2029" t="s">
        <v>4570</v>
      </c>
      <c r="V2029" t="s">
        <v>4951</v>
      </c>
      <c r="W2029" t="s">
        <v>4496</v>
      </c>
      <c r="X2029" t="s">
        <v>7332</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4943</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6045</v>
      </c>
      <c r="BF2029" t="s">
        <v>6046</v>
      </c>
      <c r="BG2029" t="s">
        <v>7097</v>
      </c>
      <c r="BH2029" t="s">
        <v>4947</v>
      </c>
      <c r="BI2029" t="s">
        <v>195</v>
      </c>
      <c r="BJ2029" t="s">
        <v>195</v>
      </c>
      <c r="BK2029" t="s">
        <v>3791</v>
      </c>
      <c r="BL2029" t="s">
        <v>5450</v>
      </c>
      <c r="BM2029" t="s">
        <v>4949</v>
      </c>
      <c r="BN2029" t="s">
        <v>5444</v>
      </c>
      <c r="BO2029" t="s">
        <v>4950</v>
      </c>
      <c r="BP2029" s="440" t="str">
        <f t="shared" si="31"/>
        <v>WA.2378.EBA.956.101.B.521811</v>
      </c>
    </row>
    <row r="2030" spans="1:68">
      <c r="A2030" t="s">
        <v>4935</v>
      </c>
      <c r="B2030" t="s">
        <v>4936</v>
      </c>
      <c r="C2030" t="s">
        <v>4937</v>
      </c>
      <c r="D2030" t="s">
        <v>3795</v>
      </c>
      <c r="E2030" t="s">
        <v>197</v>
      </c>
      <c r="F2030" t="s">
        <v>3812</v>
      </c>
      <c r="G2030" t="s">
        <v>820</v>
      </c>
      <c r="H2030" t="s">
        <v>4938</v>
      </c>
      <c r="I2030">
        <v>9</v>
      </c>
      <c r="J2030" t="s">
        <v>5050</v>
      </c>
      <c r="K2030">
        <v>1</v>
      </c>
      <c r="L2030" t="s">
        <v>805</v>
      </c>
      <c r="M2030" t="s">
        <v>509</v>
      </c>
      <c r="N2030" t="s">
        <v>185</v>
      </c>
      <c r="O2030" t="s">
        <v>530</v>
      </c>
      <c r="P2030" t="s">
        <v>8</v>
      </c>
      <c r="Q2030" t="s">
        <v>4570</v>
      </c>
      <c r="R2030" t="s">
        <v>4940</v>
      </c>
      <c r="S2030" t="s">
        <v>195</v>
      </c>
      <c r="T2030" t="s">
        <v>4570</v>
      </c>
      <c r="U2030" t="s">
        <v>4570</v>
      </c>
      <c r="V2030" t="s">
        <v>4496</v>
      </c>
      <c r="W2030" t="s">
        <v>4570</v>
      </c>
      <c r="X2030" t="s">
        <v>7333</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4943</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6045</v>
      </c>
      <c r="BF2030" t="s">
        <v>6046</v>
      </c>
      <c r="BG2030" t="s">
        <v>7099</v>
      </c>
      <c r="BH2030" t="s">
        <v>4947</v>
      </c>
      <c r="BI2030" t="s">
        <v>195</v>
      </c>
      <c r="BJ2030" t="s">
        <v>195</v>
      </c>
      <c r="BK2030" t="s">
        <v>3791</v>
      </c>
      <c r="BL2030" t="s">
        <v>5049</v>
      </c>
      <c r="BM2030" t="s">
        <v>4949</v>
      </c>
      <c r="BN2030" t="s">
        <v>5444</v>
      </c>
      <c r="BO2030" t="s">
        <v>4950</v>
      </c>
      <c r="BP2030" s="440" t="str">
        <f t="shared" si="31"/>
        <v>WA.2378.EBA.956.101.C.521811</v>
      </c>
    </row>
    <row r="2031" spans="1:68">
      <c r="A2031" t="s">
        <v>4935</v>
      </c>
      <c r="B2031" t="s">
        <v>4936</v>
      </c>
      <c r="C2031" t="s">
        <v>4937</v>
      </c>
      <c r="D2031" t="s">
        <v>3795</v>
      </c>
      <c r="E2031" t="s">
        <v>197</v>
      </c>
      <c r="F2031" t="s">
        <v>3812</v>
      </c>
      <c r="G2031" t="s">
        <v>820</v>
      </c>
      <c r="H2031" t="s">
        <v>4938</v>
      </c>
      <c r="I2031">
        <v>9</v>
      </c>
      <c r="J2031" t="s">
        <v>5050</v>
      </c>
      <c r="K2031">
        <v>1</v>
      </c>
      <c r="L2031" t="s">
        <v>805</v>
      </c>
      <c r="M2031" t="s">
        <v>509</v>
      </c>
      <c r="N2031" t="s">
        <v>185</v>
      </c>
      <c r="O2031" t="s">
        <v>530</v>
      </c>
      <c r="P2031" t="s">
        <v>8</v>
      </c>
      <c r="Q2031" t="s">
        <v>4570</v>
      </c>
      <c r="R2031" t="s">
        <v>4940</v>
      </c>
      <c r="S2031" t="s">
        <v>195</v>
      </c>
      <c r="T2031" t="s">
        <v>4570</v>
      </c>
      <c r="U2031" t="s">
        <v>4570</v>
      </c>
      <c r="V2031" t="s">
        <v>4951</v>
      </c>
      <c r="W2031" t="s">
        <v>4496</v>
      </c>
      <c r="X2031" t="s">
        <v>7334</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4943</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6045</v>
      </c>
      <c r="BF2031" t="s">
        <v>6046</v>
      </c>
      <c r="BG2031" t="s">
        <v>7099</v>
      </c>
      <c r="BH2031" t="s">
        <v>4947</v>
      </c>
      <c r="BI2031" t="s">
        <v>195</v>
      </c>
      <c r="BJ2031" t="s">
        <v>195</v>
      </c>
      <c r="BK2031" t="s">
        <v>3791</v>
      </c>
      <c r="BL2031" t="s">
        <v>5450</v>
      </c>
      <c r="BM2031" t="s">
        <v>4949</v>
      </c>
      <c r="BN2031" t="s">
        <v>5444</v>
      </c>
      <c r="BO2031" t="s">
        <v>4950</v>
      </c>
      <c r="BP2031" s="440" t="str">
        <f t="shared" si="31"/>
        <v>WA.2378.EBA.956.101.C.521811</v>
      </c>
    </row>
    <row r="2032" spans="1:68">
      <c r="A2032" t="s">
        <v>4935</v>
      </c>
      <c r="B2032" t="s">
        <v>4936</v>
      </c>
      <c r="C2032" t="s">
        <v>4937</v>
      </c>
      <c r="D2032" t="s">
        <v>3795</v>
      </c>
      <c r="E2032" t="s">
        <v>197</v>
      </c>
      <c r="F2032" t="s">
        <v>3812</v>
      </c>
      <c r="G2032" t="s">
        <v>820</v>
      </c>
      <c r="H2032" t="s">
        <v>4938</v>
      </c>
      <c r="I2032">
        <v>9</v>
      </c>
      <c r="J2032" t="s">
        <v>5050</v>
      </c>
      <c r="K2032">
        <v>1</v>
      </c>
      <c r="L2032" t="s">
        <v>805</v>
      </c>
      <c r="M2032" t="s">
        <v>516</v>
      </c>
      <c r="N2032" t="s">
        <v>186</v>
      </c>
      <c r="O2032" t="s">
        <v>530</v>
      </c>
      <c r="P2032" t="s">
        <v>8</v>
      </c>
      <c r="Q2032" t="s">
        <v>4570</v>
      </c>
      <c r="R2032" t="s">
        <v>4940</v>
      </c>
      <c r="S2032" t="s">
        <v>195</v>
      </c>
      <c r="T2032" t="s">
        <v>4570</v>
      </c>
      <c r="U2032" t="s">
        <v>4570</v>
      </c>
      <c r="V2032" t="s">
        <v>4496</v>
      </c>
      <c r="W2032" t="s">
        <v>4570</v>
      </c>
      <c r="X2032" t="s">
        <v>7335</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4943</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6045</v>
      </c>
      <c r="BF2032" t="s">
        <v>6046</v>
      </c>
      <c r="BG2032" t="s">
        <v>7105</v>
      </c>
      <c r="BH2032" t="s">
        <v>4947</v>
      </c>
      <c r="BI2032" t="s">
        <v>195</v>
      </c>
      <c r="BJ2032" t="s">
        <v>195</v>
      </c>
      <c r="BK2032" t="s">
        <v>3791</v>
      </c>
      <c r="BL2032" t="s">
        <v>5049</v>
      </c>
      <c r="BM2032" t="s">
        <v>4949</v>
      </c>
      <c r="BN2032" t="s">
        <v>5444</v>
      </c>
      <c r="BO2032" t="s">
        <v>4950</v>
      </c>
      <c r="BP2032" s="440" t="str">
        <f t="shared" si="31"/>
        <v>WA.2378.EBA.956.101.E.521811</v>
      </c>
    </row>
    <row r="2033" spans="1:68">
      <c r="A2033" t="s">
        <v>4935</v>
      </c>
      <c r="B2033" t="s">
        <v>4936</v>
      </c>
      <c r="C2033" t="s">
        <v>4937</v>
      </c>
      <c r="D2033" t="s">
        <v>3795</v>
      </c>
      <c r="E2033" t="s">
        <v>197</v>
      </c>
      <c r="F2033" t="s">
        <v>3812</v>
      </c>
      <c r="G2033" t="s">
        <v>820</v>
      </c>
      <c r="H2033" t="s">
        <v>4938</v>
      </c>
      <c r="I2033">
        <v>9</v>
      </c>
      <c r="J2033" t="s">
        <v>5050</v>
      </c>
      <c r="K2033">
        <v>1</v>
      </c>
      <c r="L2033" t="s">
        <v>805</v>
      </c>
      <c r="M2033" t="s">
        <v>516</v>
      </c>
      <c r="N2033" t="s">
        <v>186</v>
      </c>
      <c r="O2033" t="s">
        <v>530</v>
      </c>
      <c r="P2033" t="s">
        <v>8</v>
      </c>
      <c r="Q2033" t="s">
        <v>4570</v>
      </c>
      <c r="R2033" t="s">
        <v>4940</v>
      </c>
      <c r="S2033" t="s">
        <v>195</v>
      </c>
      <c r="T2033" t="s">
        <v>4570</v>
      </c>
      <c r="U2033" t="s">
        <v>4570</v>
      </c>
      <c r="V2033" t="s">
        <v>4951</v>
      </c>
      <c r="W2033" t="s">
        <v>4496</v>
      </c>
      <c r="X2033" t="s">
        <v>7336</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4943</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6045</v>
      </c>
      <c r="BF2033" t="s">
        <v>6046</v>
      </c>
      <c r="BG2033" t="s">
        <v>7105</v>
      </c>
      <c r="BH2033" t="s">
        <v>4947</v>
      </c>
      <c r="BI2033" t="s">
        <v>195</v>
      </c>
      <c r="BJ2033" t="s">
        <v>195</v>
      </c>
      <c r="BK2033" t="s">
        <v>3791</v>
      </c>
      <c r="BL2033" t="s">
        <v>5450</v>
      </c>
      <c r="BM2033" t="s">
        <v>4949</v>
      </c>
      <c r="BN2033" t="s">
        <v>5444</v>
      </c>
      <c r="BO2033" t="s">
        <v>4950</v>
      </c>
      <c r="BP2033" s="440" t="str">
        <f t="shared" si="31"/>
        <v>WA.2378.EBA.956.101.E.521811</v>
      </c>
    </row>
    <row r="2034" spans="1:68">
      <c r="A2034" t="s">
        <v>4935</v>
      </c>
      <c r="B2034" t="s">
        <v>4936</v>
      </c>
      <c r="C2034" t="s">
        <v>4937</v>
      </c>
      <c r="D2034" t="s">
        <v>3795</v>
      </c>
      <c r="E2034" t="s">
        <v>197</v>
      </c>
      <c r="F2034" t="s">
        <v>3812</v>
      </c>
      <c r="G2034" t="s">
        <v>820</v>
      </c>
      <c r="H2034" t="s">
        <v>4938</v>
      </c>
      <c r="I2034">
        <v>9</v>
      </c>
      <c r="J2034" t="s">
        <v>5050</v>
      </c>
      <c r="K2034">
        <v>1</v>
      </c>
      <c r="L2034" t="s">
        <v>805</v>
      </c>
      <c r="M2034" t="s">
        <v>567</v>
      </c>
      <c r="N2034" t="s">
        <v>187</v>
      </c>
      <c r="O2034" t="s">
        <v>530</v>
      </c>
      <c r="P2034" t="s">
        <v>8</v>
      </c>
      <c r="Q2034" t="s">
        <v>4570</v>
      </c>
      <c r="R2034" t="s">
        <v>4940</v>
      </c>
      <c r="S2034" t="s">
        <v>195</v>
      </c>
      <c r="T2034" t="s">
        <v>4570</v>
      </c>
      <c r="U2034" t="s">
        <v>4570</v>
      </c>
      <c r="V2034" t="s">
        <v>4496</v>
      </c>
      <c r="W2034" t="s">
        <v>4570</v>
      </c>
      <c r="X2034" t="s">
        <v>7337</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4943</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6045</v>
      </c>
      <c r="BF2034" t="s">
        <v>6046</v>
      </c>
      <c r="BG2034" t="s">
        <v>7107</v>
      </c>
      <c r="BH2034" t="s">
        <v>4947</v>
      </c>
      <c r="BI2034" t="s">
        <v>195</v>
      </c>
      <c r="BJ2034" t="s">
        <v>195</v>
      </c>
      <c r="BK2034" t="s">
        <v>3791</v>
      </c>
      <c r="BL2034" t="s">
        <v>5049</v>
      </c>
      <c r="BM2034" t="s">
        <v>4949</v>
      </c>
      <c r="BN2034" t="s">
        <v>5444</v>
      </c>
      <c r="BO2034" t="s">
        <v>4950</v>
      </c>
      <c r="BP2034" s="440" t="str">
        <f t="shared" si="31"/>
        <v>WA.2378.EBA.956.101.G.521811</v>
      </c>
    </row>
    <row r="2035" spans="1:68">
      <c r="A2035" t="s">
        <v>4935</v>
      </c>
      <c r="B2035" t="s">
        <v>4936</v>
      </c>
      <c r="C2035" t="s">
        <v>4937</v>
      </c>
      <c r="D2035" t="s">
        <v>3795</v>
      </c>
      <c r="E2035" t="s">
        <v>197</v>
      </c>
      <c r="F2035" t="s">
        <v>3812</v>
      </c>
      <c r="G2035" t="s">
        <v>820</v>
      </c>
      <c r="H2035" t="s">
        <v>4938</v>
      </c>
      <c r="I2035">
        <v>9</v>
      </c>
      <c r="J2035" t="s">
        <v>5050</v>
      </c>
      <c r="K2035">
        <v>1</v>
      </c>
      <c r="L2035" t="s">
        <v>805</v>
      </c>
      <c r="M2035" t="s">
        <v>567</v>
      </c>
      <c r="N2035" t="s">
        <v>187</v>
      </c>
      <c r="O2035" t="s">
        <v>530</v>
      </c>
      <c r="P2035" t="s">
        <v>8</v>
      </c>
      <c r="Q2035" t="s">
        <v>4570</v>
      </c>
      <c r="R2035" t="s">
        <v>4940</v>
      </c>
      <c r="S2035" t="s">
        <v>195</v>
      </c>
      <c r="T2035" t="s">
        <v>4570</v>
      </c>
      <c r="U2035" t="s">
        <v>4570</v>
      </c>
      <c r="V2035" t="s">
        <v>4951</v>
      </c>
      <c r="W2035" t="s">
        <v>4496</v>
      </c>
      <c r="X2035" t="s">
        <v>7338</v>
      </c>
      <c r="Y2035" t="s">
        <v>6040</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4943</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6045</v>
      </c>
      <c r="BF2035" t="s">
        <v>6046</v>
      </c>
      <c r="BG2035" t="s">
        <v>7107</v>
      </c>
      <c r="BH2035" t="s">
        <v>4947</v>
      </c>
      <c r="BI2035" t="s">
        <v>195</v>
      </c>
      <c r="BJ2035" t="s">
        <v>195</v>
      </c>
      <c r="BK2035" t="s">
        <v>3791</v>
      </c>
      <c r="BL2035" t="s">
        <v>6041</v>
      </c>
      <c r="BM2035" t="s">
        <v>4949</v>
      </c>
      <c r="BN2035" t="s">
        <v>5444</v>
      </c>
      <c r="BO2035" t="s">
        <v>4950</v>
      </c>
      <c r="BP2035" s="440" t="str">
        <f t="shared" si="31"/>
        <v>WA.2378.EBA.956.101.G.521811</v>
      </c>
    </row>
    <row r="2036" spans="1:68">
      <c r="A2036" t="s">
        <v>4935</v>
      </c>
      <c r="B2036" t="s">
        <v>4936</v>
      </c>
      <c r="C2036" t="s">
        <v>4937</v>
      </c>
      <c r="D2036" t="s">
        <v>3795</v>
      </c>
      <c r="E2036" t="s">
        <v>197</v>
      </c>
      <c r="F2036" t="s">
        <v>3812</v>
      </c>
      <c r="G2036" t="s">
        <v>820</v>
      </c>
      <c r="H2036" t="s">
        <v>4938</v>
      </c>
      <c r="I2036">
        <v>9</v>
      </c>
      <c r="J2036" t="s">
        <v>5716</v>
      </c>
      <c r="K2036">
        <v>1</v>
      </c>
      <c r="L2036" t="s">
        <v>546</v>
      </c>
      <c r="M2036" t="s">
        <v>558</v>
      </c>
      <c r="N2036" t="s">
        <v>103</v>
      </c>
      <c r="O2036" t="s">
        <v>530</v>
      </c>
      <c r="P2036" t="s">
        <v>8</v>
      </c>
      <c r="Q2036" t="s">
        <v>4570</v>
      </c>
      <c r="R2036" t="s">
        <v>4940</v>
      </c>
      <c r="S2036" t="s">
        <v>195</v>
      </c>
      <c r="T2036" t="s">
        <v>4570</v>
      </c>
      <c r="U2036" t="s">
        <v>4570</v>
      </c>
      <c r="V2036" t="s">
        <v>4496</v>
      </c>
      <c r="W2036" t="s">
        <v>4570</v>
      </c>
      <c r="X2036" t="s">
        <v>7339</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4943</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5719</v>
      </c>
      <c r="BH2036" t="s">
        <v>4947</v>
      </c>
      <c r="BI2036" t="s">
        <v>195</v>
      </c>
      <c r="BJ2036" t="s">
        <v>195</v>
      </c>
      <c r="BK2036" t="s">
        <v>3791</v>
      </c>
      <c r="BL2036" t="s">
        <v>5049</v>
      </c>
      <c r="BM2036" t="s">
        <v>4949</v>
      </c>
      <c r="BN2036" t="s">
        <v>5444</v>
      </c>
      <c r="BO2036" t="s">
        <v>4950</v>
      </c>
      <c r="BP2036" s="440" t="str">
        <f t="shared" si="31"/>
        <v>WA.2378.EBA.994.002.AD.521811</v>
      </c>
    </row>
    <row r="2037" spans="1:68">
      <c r="A2037" t="s">
        <v>4935</v>
      </c>
      <c r="B2037" t="s">
        <v>4936</v>
      </c>
      <c r="C2037" t="s">
        <v>4937</v>
      </c>
      <c r="D2037" t="s">
        <v>3795</v>
      </c>
      <c r="E2037" t="s">
        <v>197</v>
      </c>
      <c r="F2037" t="s">
        <v>3812</v>
      </c>
      <c r="G2037" t="s">
        <v>820</v>
      </c>
      <c r="H2037" t="s">
        <v>4938</v>
      </c>
      <c r="I2037">
        <v>9</v>
      </c>
      <c r="J2037" t="s">
        <v>5716</v>
      </c>
      <c r="K2037">
        <v>1</v>
      </c>
      <c r="L2037" t="s">
        <v>546</v>
      </c>
      <c r="M2037" t="s">
        <v>558</v>
      </c>
      <c r="N2037" t="s">
        <v>103</v>
      </c>
      <c r="O2037" t="s">
        <v>530</v>
      </c>
      <c r="P2037" t="s">
        <v>8</v>
      </c>
      <c r="Q2037" t="s">
        <v>4570</v>
      </c>
      <c r="R2037" t="s">
        <v>4940</v>
      </c>
      <c r="S2037" t="s">
        <v>195</v>
      </c>
      <c r="T2037" t="s">
        <v>4570</v>
      </c>
      <c r="U2037" t="s">
        <v>4570</v>
      </c>
      <c r="V2037" t="s">
        <v>4951</v>
      </c>
      <c r="W2037" t="s">
        <v>4496</v>
      </c>
      <c r="X2037" t="s">
        <v>7340</v>
      </c>
      <c r="Y2037" t="s">
        <v>7341</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4943</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5719</v>
      </c>
      <c r="BH2037" t="s">
        <v>4947</v>
      </c>
      <c r="BI2037" t="s">
        <v>195</v>
      </c>
      <c r="BJ2037" t="s">
        <v>195</v>
      </c>
      <c r="BK2037" t="s">
        <v>3791</v>
      </c>
      <c r="BL2037" t="s">
        <v>7342</v>
      </c>
      <c r="BM2037" t="s">
        <v>4949</v>
      </c>
      <c r="BN2037" t="s">
        <v>5444</v>
      </c>
      <c r="BO2037" t="s">
        <v>4950</v>
      </c>
      <c r="BP2037" s="440" t="str">
        <f t="shared" si="31"/>
        <v>WA.2378.EBA.994.002.AD.521811</v>
      </c>
    </row>
    <row r="2038" spans="1:68">
      <c r="A2038" t="s">
        <v>5010</v>
      </c>
      <c r="B2038" t="s">
        <v>4936</v>
      </c>
      <c r="C2038" t="s">
        <v>4937</v>
      </c>
      <c r="D2038" t="s">
        <v>3795</v>
      </c>
      <c r="E2038" t="s">
        <v>197</v>
      </c>
      <c r="F2038" t="s">
        <v>3812</v>
      </c>
      <c r="G2038" t="s">
        <v>820</v>
      </c>
      <c r="H2038" t="s">
        <v>4938</v>
      </c>
      <c r="I2038">
        <v>9</v>
      </c>
      <c r="J2038" t="s">
        <v>5050</v>
      </c>
      <c r="K2038">
        <v>1</v>
      </c>
      <c r="L2038" t="s">
        <v>805</v>
      </c>
      <c r="M2038" t="s">
        <v>8</v>
      </c>
      <c r="N2038" t="s">
        <v>828</v>
      </c>
      <c r="O2038" t="s">
        <v>530</v>
      </c>
      <c r="P2038" t="s">
        <v>8</v>
      </c>
      <c r="Q2038" t="s">
        <v>4570</v>
      </c>
      <c r="R2038" t="s">
        <v>4940</v>
      </c>
      <c r="S2038" t="s">
        <v>195</v>
      </c>
      <c r="T2038" t="s">
        <v>4570</v>
      </c>
      <c r="U2038" t="s">
        <v>4570</v>
      </c>
      <c r="V2038" t="s">
        <v>4496</v>
      </c>
      <c r="W2038" t="s">
        <v>4570</v>
      </c>
      <c r="X2038" t="s">
        <v>7329</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5011</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6045</v>
      </c>
      <c r="BF2038" t="s">
        <v>6046</v>
      </c>
      <c r="BG2038" t="s">
        <v>7091</v>
      </c>
      <c r="BH2038" t="s">
        <v>4947</v>
      </c>
      <c r="BI2038" t="s">
        <v>195</v>
      </c>
      <c r="BJ2038" t="s">
        <v>195</v>
      </c>
      <c r="BK2038" t="s">
        <v>3791</v>
      </c>
      <c r="BL2038" t="s">
        <v>5049</v>
      </c>
      <c r="BM2038" t="s">
        <v>4949</v>
      </c>
      <c r="BN2038" t="s">
        <v>5444</v>
      </c>
      <c r="BO2038" t="s">
        <v>4950</v>
      </c>
      <c r="BP2038" s="440" t="str">
        <f t="shared" si="31"/>
        <v>WA.2378.EBA.956.101.A.521811</v>
      </c>
    </row>
    <row r="2039" spans="1:68">
      <c r="A2039" t="s">
        <v>5010</v>
      </c>
      <c r="B2039" t="s">
        <v>4936</v>
      </c>
      <c r="C2039" t="s">
        <v>4937</v>
      </c>
      <c r="D2039" t="s">
        <v>3795</v>
      </c>
      <c r="E2039" t="s">
        <v>197</v>
      </c>
      <c r="F2039" t="s">
        <v>3812</v>
      </c>
      <c r="G2039" t="s">
        <v>820</v>
      </c>
      <c r="H2039" t="s">
        <v>4938</v>
      </c>
      <c r="I2039">
        <v>9</v>
      </c>
      <c r="J2039" t="s">
        <v>5050</v>
      </c>
      <c r="K2039">
        <v>1</v>
      </c>
      <c r="L2039" t="s">
        <v>805</v>
      </c>
      <c r="M2039" t="s">
        <v>8</v>
      </c>
      <c r="N2039" t="s">
        <v>828</v>
      </c>
      <c r="O2039" t="s">
        <v>530</v>
      </c>
      <c r="P2039" t="s">
        <v>8</v>
      </c>
      <c r="Q2039" t="s">
        <v>4570</v>
      </c>
      <c r="R2039" t="s">
        <v>4940</v>
      </c>
      <c r="S2039" t="s">
        <v>195</v>
      </c>
      <c r="T2039" t="s">
        <v>4570</v>
      </c>
      <c r="U2039" t="s">
        <v>4570</v>
      </c>
      <c r="V2039" t="s">
        <v>4951</v>
      </c>
      <c r="W2039" t="s">
        <v>4496</v>
      </c>
      <c r="X2039" t="s">
        <v>7330</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5011</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6045</v>
      </c>
      <c r="BF2039" t="s">
        <v>6046</v>
      </c>
      <c r="BG2039" t="s">
        <v>7091</v>
      </c>
      <c r="BH2039" t="s">
        <v>4947</v>
      </c>
      <c r="BI2039" t="s">
        <v>195</v>
      </c>
      <c r="BJ2039" t="s">
        <v>195</v>
      </c>
      <c r="BK2039" t="s">
        <v>3791</v>
      </c>
      <c r="BL2039" t="s">
        <v>5450</v>
      </c>
      <c r="BM2039" t="s">
        <v>4949</v>
      </c>
      <c r="BN2039" t="s">
        <v>5444</v>
      </c>
      <c r="BO2039" t="s">
        <v>4950</v>
      </c>
      <c r="BP2039" s="440" t="str">
        <f t="shared" si="31"/>
        <v>WA.2378.EBA.956.101.A.521811</v>
      </c>
    </row>
    <row r="2040" spans="1:68">
      <c r="A2040" t="s">
        <v>5010</v>
      </c>
      <c r="B2040" t="s">
        <v>4936</v>
      </c>
      <c r="C2040" t="s">
        <v>4937</v>
      </c>
      <c r="D2040" t="s">
        <v>3795</v>
      </c>
      <c r="E2040" t="s">
        <v>197</v>
      </c>
      <c r="F2040" t="s">
        <v>3812</v>
      </c>
      <c r="G2040" t="s">
        <v>820</v>
      </c>
      <c r="H2040" t="s">
        <v>4938</v>
      </c>
      <c r="I2040">
        <v>9</v>
      </c>
      <c r="J2040" t="s">
        <v>5050</v>
      </c>
      <c r="K2040">
        <v>1</v>
      </c>
      <c r="L2040" t="s">
        <v>805</v>
      </c>
      <c r="M2040" t="s">
        <v>508</v>
      </c>
      <c r="N2040" t="s">
        <v>184</v>
      </c>
      <c r="O2040" t="s">
        <v>530</v>
      </c>
      <c r="P2040" t="s">
        <v>8</v>
      </c>
      <c r="Q2040" t="s">
        <v>4570</v>
      </c>
      <c r="R2040" t="s">
        <v>4940</v>
      </c>
      <c r="S2040" t="s">
        <v>195</v>
      </c>
      <c r="T2040" t="s">
        <v>4570</v>
      </c>
      <c r="U2040" t="s">
        <v>4570</v>
      </c>
      <c r="V2040" t="s">
        <v>4496</v>
      </c>
      <c r="W2040" t="s">
        <v>4570</v>
      </c>
      <c r="X2040" t="s">
        <v>7331</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5011</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6045</v>
      </c>
      <c r="BF2040" t="s">
        <v>6046</v>
      </c>
      <c r="BG2040" t="s">
        <v>7097</v>
      </c>
      <c r="BH2040" t="s">
        <v>4947</v>
      </c>
      <c r="BI2040" t="s">
        <v>195</v>
      </c>
      <c r="BJ2040" t="s">
        <v>195</v>
      </c>
      <c r="BK2040" t="s">
        <v>3791</v>
      </c>
      <c r="BL2040" t="s">
        <v>5049</v>
      </c>
      <c r="BM2040" t="s">
        <v>4949</v>
      </c>
      <c r="BN2040" t="s">
        <v>5444</v>
      </c>
      <c r="BO2040" t="s">
        <v>4950</v>
      </c>
      <c r="BP2040" s="440" t="str">
        <f t="shared" si="31"/>
        <v>WA.2378.EBA.956.101.B.521811</v>
      </c>
    </row>
    <row r="2041" spans="1:68">
      <c r="A2041" t="s">
        <v>5010</v>
      </c>
      <c r="B2041" t="s">
        <v>4936</v>
      </c>
      <c r="C2041" t="s">
        <v>4937</v>
      </c>
      <c r="D2041" t="s">
        <v>3795</v>
      </c>
      <c r="E2041" t="s">
        <v>197</v>
      </c>
      <c r="F2041" t="s">
        <v>3812</v>
      </c>
      <c r="G2041" t="s">
        <v>820</v>
      </c>
      <c r="H2041" t="s">
        <v>4938</v>
      </c>
      <c r="I2041">
        <v>9</v>
      </c>
      <c r="J2041" t="s">
        <v>5050</v>
      </c>
      <c r="K2041">
        <v>1</v>
      </c>
      <c r="L2041" t="s">
        <v>805</v>
      </c>
      <c r="M2041" t="s">
        <v>508</v>
      </c>
      <c r="N2041" t="s">
        <v>184</v>
      </c>
      <c r="O2041" t="s">
        <v>530</v>
      </c>
      <c r="P2041" t="s">
        <v>8</v>
      </c>
      <c r="Q2041" t="s">
        <v>4570</v>
      </c>
      <c r="R2041" t="s">
        <v>4940</v>
      </c>
      <c r="S2041" t="s">
        <v>195</v>
      </c>
      <c r="T2041" t="s">
        <v>4570</v>
      </c>
      <c r="U2041" t="s">
        <v>4570</v>
      </c>
      <c r="V2041" t="s">
        <v>4951</v>
      </c>
      <c r="W2041" t="s">
        <v>4496</v>
      </c>
      <c r="X2041" t="s">
        <v>7332</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5011</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6045</v>
      </c>
      <c r="BF2041" t="s">
        <v>6046</v>
      </c>
      <c r="BG2041" t="s">
        <v>7097</v>
      </c>
      <c r="BH2041" t="s">
        <v>4947</v>
      </c>
      <c r="BI2041" t="s">
        <v>195</v>
      </c>
      <c r="BJ2041" t="s">
        <v>195</v>
      </c>
      <c r="BK2041" t="s">
        <v>3791</v>
      </c>
      <c r="BL2041" t="s">
        <v>5450</v>
      </c>
      <c r="BM2041" t="s">
        <v>4949</v>
      </c>
      <c r="BN2041" t="s">
        <v>5444</v>
      </c>
      <c r="BO2041" t="s">
        <v>4950</v>
      </c>
      <c r="BP2041" s="440" t="str">
        <f t="shared" si="31"/>
        <v>WA.2378.EBA.956.101.B.521811</v>
      </c>
    </row>
    <row r="2042" spans="1:68">
      <c r="A2042" t="s">
        <v>5010</v>
      </c>
      <c r="B2042" t="s">
        <v>4936</v>
      </c>
      <c r="C2042" t="s">
        <v>4937</v>
      </c>
      <c r="D2042" t="s">
        <v>3795</v>
      </c>
      <c r="E2042" t="s">
        <v>197</v>
      </c>
      <c r="F2042" t="s">
        <v>3812</v>
      </c>
      <c r="G2042" t="s">
        <v>820</v>
      </c>
      <c r="H2042" t="s">
        <v>4938</v>
      </c>
      <c r="I2042">
        <v>9</v>
      </c>
      <c r="J2042" t="s">
        <v>5050</v>
      </c>
      <c r="K2042">
        <v>1</v>
      </c>
      <c r="L2042" t="s">
        <v>805</v>
      </c>
      <c r="M2042" t="s">
        <v>509</v>
      </c>
      <c r="N2042" t="s">
        <v>185</v>
      </c>
      <c r="O2042" t="s">
        <v>530</v>
      </c>
      <c r="P2042" t="s">
        <v>8</v>
      </c>
      <c r="Q2042" t="s">
        <v>4570</v>
      </c>
      <c r="R2042" t="s">
        <v>4940</v>
      </c>
      <c r="S2042" t="s">
        <v>195</v>
      </c>
      <c r="T2042" t="s">
        <v>4570</v>
      </c>
      <c r="U2042" t="s">
        <v>4570</v>
      </c>
      <c r="V2042" t="s">
        <v>4496</v>
      </c>
      <c r="W2042" t="s">
        <v>4570</v>
      </c>
      <c r="X2042" t="s">
        <v>7333</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5011</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6045</v>
      </c>
      <c r="BF2042" t="s">
        <v>6046</v>
      </c>
      <c r="BG2042" t="s">
        <v>7099</v>
      </c>
      <c r="BH2042" t="s">
        <v>4947</v>
      </c>
      <c r="BI2042" t="s">
        <v>195</v>
      </c>
      <c r="BJ2042" t="s">
        <v>195</v>
      </c>
      <c r="BK2042" t="s">
        <v>3791</v>
      </c>
      <c r="BL2042" t="s">
        <v>5049</v>
      </c>
      <c r="BM2042" t="s">
        <v>4949</v>
      </c>
      <c r="BN2042" t="s">
        <v>5444</v>
      </c>
      <c r="BO2042" t="s">
        <v>4950</v>
      </c>
      <c r="BP2042" s="440" t="str">
        <f t="shared" si="31"/>
        <v>WA.2378.EBA.956.101.C.521811</v>
      </c>
    </row>
    <row r="2043" spans="1:68">
      <c r="A2043" t="s">
        <v>5010</v>
      </c>
      <c r="B2043" t="s">
        <v>4936</v>
      </c>
      <c r="C2043" t="s">
        <v>4937</v>
      </c>
      <c r="D2043" t="s">
        <v>3795</v>
      </c>
      <c r="E2043" t="s">
        <v>197</v>
      </c>
      <c r="F2043" t="s">
        <v>3812</v>
      </c>
      <c r="G2043" t="s">
        <v>820</v>
      </c>
      <c r="H2043" t="s">
        <v>4938</v>
      </c>
      <c r="I2043">
        <v>9</v>
      </c>
      <c r="J2043" t="s">
        <v>5050</v>
      </c>
      <c r="K2043">
        <v>1</v>
      </c>
      <c r="L2043" t="s">
        <v>805</v>
      </c>
      <c r="M2043" t="s">
        <v>509</v>
      </c>
      <c r="N2043" t="s">
        <v>185</v>
      </c>
      <c r="O2043" t="s">
        <v>530</v>
      </c>
      <c r="P2043" t="s">
        <v>8</v>
      </c>
      <c r="Q2043" t="s">
        <v>4570</v>
      </c>
      <c r="R2043" t="s">
        <v>4940</v>
      </c>
      <c r="S2043" t="s">
        <v>195</v>
      </c>
      <c r="T2043" t="s">
        <v>4570</v>
      </c>
      <c r="U2043" t="s">
        <v>4570</v>
      </c>
      <c r="V2043" t="s">
        <v>4951</v>
      </c>
      <c r="W2043" t="s">
        <v>4496</v>
      </c>
      <c r="X2043" t="s">
        <v>7334</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5011</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6045</v>
      </c>
      <c r="BF2043" t="s">
        <v>6046</v>
      </c>
      <c r="BG2043" t="s">
        <v>7099</v>
      </c>
      <c r="BH2043" t="s">
        <v>4947</v>
      </c>
      <c r="BI2043" t="s">
        <v>195</v>
      </c>
      <c r="BJ2043" t="s">
        <v>195</v>
      </c>
      <c r="BK2043" t="s">
        <v>3791</v>
      </c>
      <c r="BL2043" t="s">
        <v>5450</v>
      </c>
      <c r="BM2043" t="s">
        <v>4949</v>
      </c>
      <c r="BN2043" t="s">
        <v>5444</v>
      </c>
      <c r="BO2043" t="s">
        <v>4950</v>
      </c>
      <c r="BP2043" s="440" t="str">
        <f t="shared" si="31"/>
        <v>WA.2378.EBA.956.101.C.521811</v>
      </c>
    </row>
    <row r="2044" spans="1:68">
      <c r="A2044" t="s">
        <v>5010</v>
      </c>
      <c r="B2044" t="s">
        <v>4936</v>
      </c>
      <c r="C2044" t="s">
        <v>4937</v>
      </c>
      <c r="D2044" t="s">
        <v>3795</v>
      </c>
      <c r="E2044" t="s">
        <v>197</v>
      </c>
      <c r="F2044" t="s">
        <v>3812</v>
      </c>
      <c r="G2044" t="s">
        <v>820</v>
      </c>
      <c r="H2044" t="s">
        <v>4938</v>
      </c>
      <c r="I2044">
        <v>9</v>
      </c>
      <c r="J2044" t="s">
        <v>5050</v>
      </c>
      <c r="K2044">
        <v>1</v>
      </c>
      <c r="L2044" t="s">
        <v>805</v>
      </c>
      <c r="M2044" t="s">
        <v>516</v>
      </c>
      <c r="N2044" t="s">
        <v>186</v>
      </c>
      <c r="O2044" t="s">
        <v>530</v>
      </c>
      <c r="P2044" t="s">
        <v>8</v>
      </c>
      <c r="Q2044" t="s">
        <v>4570</v>
      </c>
      <c r="R2044" t="s">
        <v>4940</v>
      </c>
      <c r="S2044" t="s">
        <v>195</v>
      </c>
      <c r="T2044" t="s">
        <v>4570</v>
      </c>
      <c r="U2044" t="s">
        <v>4570</v>
      </c>
      <c r="V2044" t="s">
        <v>4496</v>
      </c>
      <c r="W2044" t="s">
        <v>4570</v>
      </c>
      <c r="X2044" t="s">
        <v>7335</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5011</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6045</v>
      </c>
      <c r="BF2044" t="s">
        <v>6046</v>
      </c>
      <c r="BG2044" t="s">
        <v>7105</v>
      </c>
      <c r="BH2044" t="s">
        <v>4947</v>
      </c>
      <c r="BI2044" t="s">
        <v>195</v>
      </c>
      <c r="BJ2044" t="s">
        <v>195</v>
      </c>
      <c r="BK2044" t="s">
        <v>3791</v>
      </c>
      <c r="BL2044" t="s">
        <v>5049</v>
      </c>
      <c r="BM2044" t="s">
        <v>4949</v>
      </c>
      <c r="BN2044" t="s">
        <v>5444</v>
      </c>
      <c r="BO2044" t="s">
        <v>4950</v>
      </c>
      <c r="BP2044" s="440" t="str">
        <f t="shared" si="31"/>
        <v>WA.2378.EBA.956.101.E.521811</v>
      </c>
    </row>
    <row r="2045" spans="1:68">
      <c r="A2045" t="s">
        <v>5010</v>
      </c>
      <c r="B2045" t="s">
        <v>4936</v>
      </c>
      <c r="C2045" t="s">
        <v>4937</v>
      </c>
      <c r="D2045" t="s">
        <v>3795</v>
      </c>
      <c r="E2045" t="s">
        <v>197</v>
      </c>
      <c r="F2045" t="s">
        <v>3812</v>
      </c>
      <c r="G2045" t="s">
        <v>820</v>
      </c>
      <c r="H2045" t="s">
        <v>4938</v>
      </c>
      <c r="I2045">
        <v>9</v>
      </c>
      <c r="J2045" t="s">
        <v>5050</v>
      </c>
      <c r="K2045">
        <v>1</v>
      </c>
      <c r="L2045" t="s">
        <v>805</v>
      </c>
      <c r="M2045" t="s">
        <v>516</v>
      </c>
      <c r="N2045" t="s">
        <v>186</v>
      </c>
      <c r="O2045" t="s">
        <v>530</v>
      </c>
      <c r="P2045" t="s">
        <v>8</v>
      </c>
      <c r="Q2045" t="s">
        <v>4570</v>
      </c>
      <c r="R2045" t="s">
        <v>4940</v>
      </c>
      <c r="S2045" t="s">
        <v>195</v>
      </c>
      <c r="T2045" t="s">
        <v>4570</v>
      </c>
      <c r="U2045" t="s">
        <v>4570</v>
      </c>
      <c r="V2045" t="s">
        <v>4951</v>
      </c>
      <c r="W2045" t="s">
        <v>4496</v>
      </c>
      <c r="X2045" t="s">
        <v>7336</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5011</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6045</v>
      </c>
      <c r="BF2045" t="s">
        <v>6046</v>
      </c>
      <c r="BG2045" t="s">
        <v>7105</v>
      </c>
      <c r="BH2045" t="s">
        <v>4947</v>
      </c>
      <c r="BI2045" t="s">
        <v>195</v>
      </c>
      <c r="BJ2045" t="s">
        <v>195</v>
      </c>
      <c r="BK2045" t="s">
        <v>3791</v>
      </c>
      <c r="BL2045" t="s">
        <v>5450</v>
      </c>
      <c r="BM2045" t="s">
        <v>4949</v>
      </c>
      <c r="BN2045" t="s">
        <v>5444</v>
      </c>
      <c r="BO2045" t="s">
        <v>4950</v>
      </c>
      <c r="BP2045" s="440" t="str">
        <f t="shared" si="31"/>
        <v>WA.2378.EBA.956.101.E.521811</v>
      </c>
    </row>
    <row r="2046" spans="1:68">
      <c r="A2046" t="s">
        <v>5010</v>
      </c>
      <c r="B2046" t="s">
        <v>4936</v>
      </c>
      <c r="C2046" t="s">
        <v>4937</v>
      </c>
      <c r="D2046" t="s">
        <v>3795</v>
      </c>
      <c r="E2046" t="s">
        <v>197</v>
      </c>
      <c r="F2046" t="s">
        <v>3812</v>
      </c>
      <c r="G2046" t="s">
        <v>820</v>
      </c>
      <c r="H2046" t="s">
        <v>4938</v>
      </c>
      <c r="I2046">
        <v>9</v>
      </c>
      <c r="J2046" t="s">
        <v>5050</v>
      </c>
      <c r="K2046">
        <v>1</v>
      </c>
      <c r="L2046" t="s">
        <v>805</v>
      </c>
      <c r="M2046" t="s">
        <v>567</v>
      </c>
      <c r="N2046" t="s">
        <v>187</v>
      </c>
      <c r="O2046" t="s">
        <v>530</v>
      </c>
      <c r="P2046" t="s">
        <v>8</v>
      </c>
      <c r="Q2046" t="s">
        <v>4570</v>
      </c>
      <c r="R2046" t="s">
        <v>4940</v>
      </c>
      <c r="S2046" t="s">
        <v>195</v>
      </c>
      <c r="T2046" t="s">
        <v>4570</v>
      </c>
      <c r="U2046" t="s">
        <v>4570</v>
      </c>
      <c r="V2046" t="s">
        <v>4496</v>
      </c>
      <c r="W2046" t="s">
        <v>4570</v>
      </c>
      <c r="X2046" t="s">
        <v>7337</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5011</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6045</v>
      </c>
      <c r="BF2046" t="s">
        <v>6046</v>
      </c>
      <c r="BG2046" t="s">
        <v>7107</v>
      </c>
      <c r="BH2046" t="s">
        <v>4947</v>
      </c>
      <c r="BI2046" t="s">
        <v>195</v>
      </c>
      <c r="BJ2046" t="s">
        <v>195</v>
      </c>
      <c r="BK2046" t="s">
        <v>3791</v>
      </c>
      <c r="BL2046" t="s">
        <v>5049</v>
      </c>
      <c r="BM2046" t="s">
        <v>4949</v>
      </c>
      <c r="BN2046" t="s">
        <v>5444</v>
      </c>
      <c r="BO2046" t="s">
        <v>4950</v>
      </c>
      <c r="BP2046" s="440" t="str">
        <f t="shared" si="31"/>
        <v>WA.2378.EBA.956.101.G.521811</v>
      </c>
    </row>
    <row r="2047" spans="1:68">
      <c r="A2047" t="s">
        <v>5010</v>
      </c>
      <c r="B2047" t="s">
        <v>4936</v>
      </c>
      <c r="C2047" t="s">
        <v>4937</v>
      </c>
      <c r="D2047" t="s">
        <v>3795</v>
      </c>
      <c r="E2047" t="s">
        <v>197</v>
      </c>
      <c r="F2047" t="s">
        <v>3812</v>
      </c>
      <c r="G2047" t="s">
        <v>820</v>
      </c>
      <c r="H2047" t="s">
        <v>4938</v>
      </c>
      <c r="I2047">
        <v>9</v>
      </c>
      <c r="J2047" t="s">
        <v>5050</v>
      </c>
      <c r="K2047">
        <v>1</v>
      </c>
      <c r="L2047" t="s">
        <v>805</v>
      </c>
      <c r="M2047" t="s">
        <v>567</v>
      </c>
      <c r="N2047" t="s">
        <v>187</v>
      </c>
      <c r="O2047" t="s">
        <v>530</v>
      </c>
      <c r="P2047" t="s">
        <v>8</v>
      </c>
      <c r="Q2047" t="s">
        <v>4570</v>
      </c>
      <c r="R2047" t="s">
        <v>4940</v>
      </c>
      <c r="S2047" t="s">
        <v>195</v>
      </c>
      <c r="T2047" t="s">
        <v>4570</v>
      </c>
      <c r="U2047" t="s">
        <v>4570</v>
      </c>
      <c r="V2047" t="s">
        <v>4951</v>
      </c>
      <c r="W2047" t="s">
        <v>4496</v>
      </c>
      <c r="X2047" t="s">
        <v>7338</v>
      </c>
      <c r="Y2047" t="s">
        <v>6040</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5011</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6045</v>
      </c>
      <c r="BF2047" t="s">
        <v>6046</v>
      </c>
      <c r="BG2047" t="s">
        <v>7107</v>
      </c>
      <c r="BH2047" t="s">
        <v>4947</v>
      </c>
      <c r="BI2047" t="s">
        <v>195</v>
      </c>
      <c r="BJ2047" t="s">
        <v>195</v>
      </c>
      <c r="BK2047" t="s">
        <v>3791</v>
      </c>
      <c r="BL2047" t="s">
        <v>6041</v>
      </c>
      <c r="BM2047" t="s">
        <v>4949</v>
      </c>
      <c r="BN2047" t="s">
        <v>5444</v>
      </c>
      <c r="BO2047" t="s">
        <v>4950</v>
      </c>
      <c r="BP2047" s="440" t="str">
        <f t="shared" si="31"/>
        <v>WA.2378.EBA.956.101.G.521811</v>
      </c>
    </row>
    <row r="2048" spans="1:68">
      <c r="A2048" t="s">
        <v>5010</v>
      </c>
      <c r="B2048" t="s">
        <v>4936</v>
      </c>
      <c r="C2048" t="s">
        <v>4937</v>
      </c>
      <c r="D2048" t="s">
        <v>3795</v>
      </c>
      <c r="E2048" t="s">
        <v>197</v>
      </c>
      <c r="F2048" t="s">
        <v>3812</v>
      </c>
      <c r="G2048" t="s">
        <v>820</v>
      </c>
      <c r="H2048" t="s">
        <v>4938</v>
      </c>
      <c r="I2048">
        <v>9</v>
      </c>
      <c r="J2048" t="s">
        <v>5716</v>
      </c>
      <c r="K2048">
        <v>1</v>
      </c>
      <c r="L2048" t="s">
        <v>546</v>
      </c>
      <c r="M2048" t="s">
        <v>547</v>
      </c>
      <c r="N2048" t="s">
        <v>1828</v>
      </c>
      <c r="O2048" t="s">
        <v>530</v>
      </c>
      <c r="P2048" t="s">
        <v>8</v>
      </c>
      <c r="Q2048" t="s">
        <v>4570</v>
      </c>
      <c r="R2048" t="s">
        <v>4940</v>
      </c>
      <c r="S2048" t="s">
        <v>195</v>
      </c>
      <c r="T2048" t="s">
        <v>4570</v>
      </c>
      <c r="U2048" t="s">
        <v>4570</v>
      </c>
      <c r="V2048" t="s">
        <v>4496</v>
      </c>
      <c r="W2048" t="s">
        <v>4570</v>
      </c>
      <c r="X2048" t="s">
        <v>7343</v>
      </c>
      <c r="Y2048" t="s">
        <v>7344</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5011</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7321</v>
      </c>
      <c r="BH2048" t="s">
        <v>4947</v>
      </c>
      <c r="BI2048" t="s">
        <v>195</v>
      </c>
      <c r="BJ2048" t="s">
        <v>195</v>
      </c>
      <c r="BK2048" t="s">
        <v>3791</v>
      </c>
      <c r="BL2048" t="s">
        <v>7345</v>
      </c>
      <c r="BM2048" t="s">
        <v>4949</v>
      </c>
      <c r="BN2048" t="s">
        <v>5444</v>
      </c>
      <c r="BO2048" t="s">
        <v>4950</v>
      </c>
      <c r="BP2048" s="440" t="str">
        <f t="shared" si="31"/>
        <v>WA.2378.EBA.994.002.AA.521811</v>
      </c>
    </row>
    <row r="2049" spans="1:68">
      <c r="A2049" t="s">
        <v>5010</v>
      </c>
      <c r="B2049" t="s">
        <v>4936</v>
      </c>
      <c r="C2049" t="s">
        <v>4937</v>
      </c>
      <c r="D2049" t="s">
        <v>3795</v>
      </c>
      <c r="E2049" t="s">
        <v>197</v>
      </c>
      <c r="F2049" t="s">
        <v>3812</v>
      </c>
      <c r="G2049" t="s">
        <v>820</v>
      </c>
      <c r="H2049" t="s">
        <v>4938</v>
      </c>
      <c r="I2049">
        <v>9</v>
      </c>
      <c r="J2049" t="s">
        <v>5716</v>
      </c>
      <c r="K2049">
        <v>1</v>
      </c>
      <c r="L2049" t="s">
        <v>546</v>
      </c>
      <c r="M2049" t="s">
        <v>558</v>
      </c>
      <c r="N2049" t="s">
        <v>103</v>
      </c>
      <c r="O2049" t="s">
        <v>530</v>
      </c>
      <c r="P2049" t="s">
        <v>8</v>
      </c>
      <c r="Q2049" t="s">
        <v>4570</v>
      </c>
      <c r="R2049" t="s">
        <v>4940</v>
      </c>
      <c r="S2049" t="s">
        <v>195</v>
      </c>
      <c r="T2049" t="s">
        <v>4570</v>
      </c>
      <c r="U2049" t="s">
        <v>4570</v>
      </c>
      <c r="V2049" t="s">
        <v>4496</v>
      </c>
      <c r="W2049" t="s">
        <v>4570</v>
      </c>
      <c r="X2049" t="s">
        <v>7339</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5011</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5719</v>
      </c>
      <c r="BH2049" t="s">
        <v>4947</v>
      </c>
      <c r="BI2049" t="s">
        <v>195</v>
      </c>
      <c r="BJ2049" t="s">
        <v>195</v>
      </c>
      <c r="BK2049" t="s">
        <v>3791</v>
      </c>
      <c r="BL2049" t="s">
        <v>5049</v>
      </c>
      <c r="BM2049" t="s">
        <v>4949</v>
      </c>
      <c r="BN2049" t="s">
        <v>5444</v>
      </c>
      <c r="BO2049" t="s">
        <v>4950</v>
      </c>
      <c r="BP2049" s="440" t="str">
        <f t="shared" si="31"/>
        <v>WA.2378.EBA.994.002.AD.521811</v>
      </c>
    </row>
    <row r="2050" spans="1:68">
      <c r="A2050" t="s">
        <v>5010</v>
      </c>
      <c r="B2050" t="s">
        <v>4936</v>
      </c>
      <c r="C2050" t="s">
        <v>4937</v>
      </c>
      <c r="D2050" t="s">
        <v>3795</v>
      </c>
      <c r="E2050" t="s">
        <v>197</v>
      </c>
      <c r="F2050" t="s">
        <v>3812</v>
      </c>
      <c r="G2050" t="s">
        <v>820</v>
      </c>
      <c r="H2050" t="s">
        <v>4938</v>
      </c>
      <c r="I2050">
        <v>9</v>
      </c>
      <c r="J2050" t="s">
        <v>5716</v>
      </c>
      <c r="K2050">
        <v>1</v>
      </c>
      <c r="L2050" t="s">
        <v>546</v>
      </c>
      <c r="M2050" t="s">
        <v>558</v>
      </c>
      <c r="N2050" t="s">
        <v>103</v>
      </c>
      <c r="O2050" t="s">
        <v>530</v>
      </c>
      <c r="P2050" t="s">
        <v>8</v>
      </c>
      <c r="Q2050" t="s">
        <v>4570</v>
      </c>
      <c r="R2050" t="s">
        <v>4940</v>
      </c>
      <c r="S2050" t="s">
        <v>195</v>
      </c>
      <c r="T2050" t="s">
        <v>4570</v>
      </c>
      <c r="U2050" t="s">
        <v>4570</v>
      </c>
      <c r="V2050" t="s">
        <v>4951</v>
      </c>
      <c r="W2050" t="s">
        <v>4496</v>
      </c>
      <c r="X2050" t="s">
        <v>7340</v>
      </c>
      <c r="Y2050" t="s">
        <v>7341</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5011</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5719</v>
      </c>
      <c r="BH2050" t="s">
        <v>4947</v>
      </c>
      <c r="BI2050" t="s">
        <v>195</v>
      </c>
      <c r="BJ2050" t="s">
        <v>195</v>
      </c>
      <c r="BK2050" t="s">
        <v>3791</v>
      </c>
      <c r="BL2050" t="s">
        <v>7342</v>
      </c>
      <c r="BM2050" t="s">
        <v>4949</v>
      </c>
      <c r="BN2050" t="s">
        <v>5444</v>
      </c>
      <c r="BO2050" t="s">
        <v>4950</v>
      </c>
      <c r="BP2050" s="440" t="str">
        <f t="shared" ref="BP2050:BP2113" si="32">_xlfn.TEXTJOIN(".",TRUE,D2050,E2050,F2050,J2050,L2050,M2050,O2050)</f>
        <v>WA.2378.EBA.994.002.AD.521811</v>
      </c>
    </row>
    <row r="2051" spans="1:68">
      <c r="A2051" t="s">
        <v>4935</v>
      </c>
      <c r="B2051" t="s">
        <v>4936</v>
      </c>
      <c r="C2051" t="s">
        <v>4937</v>
      </c>
      <c r="D2051" t="s">
        <v>3795</v>
      </c>
      <c r="E2051" t="s">
        <v>197</v>
      </c>
      <c r="F2051" t="s">
        <v>3842</v>
      </c>
      <c r="G2051" t="s">
        <v>2445</v>
      </c>
      <c r="H2051" t="s">
        <v>4938</v>
      </c>
      <c r="I2051">
        <v>5</v>
      </c>
      <c r="J2051" t="s">
        <v>5047</v>
      </c>
      <c r="K2051">
        <v>1</v>
      </c>
      <c r="L2051" t="s">
        <v>805</v>
      </c>
      <c r="M2051" t="s">
        <v>8</v>
      </c>
      <c r="N2051" t="s">
        <v>179</v>
      </c>
      <c r="O2051" t="s">
        <v>530</v>
      </c>
      <c r="P2051" t="s">
        <v>8</v>
      </c>
      <c r="Q2051" t="s">
        <v>4570</v>
      </c>
      <c r="R2051" t="s">
        <v>4940</v>
      </c>
      <c r="S2051" t="s">
        <v>195</v>
      </c>
      <c r="T2051" t="s">
        <v>4570</v>
      </c>
      <c r="U2051" t="s">
        <v>4570</v>
      </c>
      <c r="V2051" t="s">
        <v>4496</v>
      </c>
      <c r="W2051" t="s">
        <v>4570</v>
      </c>
      <c r="X2051" t="s">
        <v>7346</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4943</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6084</v>
      </c>
      <c r="BG2051" t="s">
        <v>7116</v>
      </c>
      <c r="BH2051" t="s">
        <v>4947</v>
      </c>
      <c r="BI2051" t="s">
        <v>195</v>
      </c>
      <c r="BJ2051" t="s">
        <v>195</v>
      </c>
      <c r="BK2051" t="s">
        <v>3791</v>
      </c>
      <c r="BL2051" t="s">
        <v>5049</v>
      </c>
      <c r="BM2051" t="s">
        <v>4949</v>
      </c>
      <c r="BN2051" t="s">
        <v>5444</v>
      </c>
      <c r="BO2051" t="s">
        <v>4950</v>
      </c>
      <c r="BP2051" s="440" t="str">
        <f t="shared" si="32"/>
        <v>WA.2378.EBD.955.101.A.521811</v>
      </c>
    </row>
    <row r="2052" spans="1:68">
      <c r="A2052" t="s">
        <v>4935</v>
      </c>
      <c r="B2052" t="s">
        <v>4936</v>
      </c>
      <c r="C2052" t="s">
        <v>4937</v>
      </c>
      <c r="D2052" t="s">
        <v>3795</v>
      </c>
      <c r="E2052" t="s">
        <v>197</v>
      </c>
      <c r="F2052" t="s">
        <v>3842</v>
      </c>
      <c r="G2052" t="s">
        <v>2445</v>
      </c>
      <c r="H2052" t="s">
        <v>4938</v>
      </c>
      <c r="I2052">
        <v>5</v>
      </c>
      <c r="J2052" t="s">
        <v>5047</v>
      </c>
      <c r="K2052">
        <v>1</v>
      </c>
      <c r="L2052" t="s">
        <v>805</v>
      </c>
      <c r="M2052" t="s">
        <v>8</v>
      </c>
      <c r="N2052" t="s">
        <v>179</v>
      </c>
      <c r="O2052" t="s">
        <v>530</v>
      </c>
      <c r="P2052" t="s">
        <v>8</v>
      </c>
      <c r="Q2052" t="s">
        <v>4570</v>
      </c>
      <c r="R2052" t="s">
        <v>4940</v>
      </c>
      <c r="S2052" t="s">
        <v>195</v>
      </c>
      <c r="T2052" t="s">
        <v>4570</v>
      </c>
      <c r="U2052" t="s">
        <v>4570</v>
      </c>
      <c r="V2052" t="s">
        <v>4951</v>
      </c>
      <c r="W2052" t="s">
        <v>4496</v>
      </c>
      <c r="X2052" t="s">
        <v>7347</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4943</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6084</v>
      </c>
      <c r="BG2052" t="s">
        <v>7116</v>
      </c>
      <c r="BH2052" t="s">
        <v>4947</v>
      </c>
      <c r="BI2052" t="s">
        <v>195</v>
      </c>
      <c r="BJ2052" t="s">
        <v>195</v>
      </c>
      <c r="BK2052" t="s">
        <v>3791</v>
      </c>
      <c r="BL2052" t="s">
        <v>5450</v>
      </c>
      <c r="BM2052" t="s">
        <v>4949</v>
      </c>
      <c r="BN2052" t="s">
        <v>5444</v>
      </c>
      <c r="BO2052" t="s">
        <v>4950</v>
      </c>
      <c r="BP2052" s="440" t="str">
        <f t="shared" si="32"/>
        <v>WA.2378.EBD.955.101.A.521811</v>
      </c>
    </row>
    <row r="2053" spans="1:68">
      <c r="A2053" t="s">
        <v>4935</v>
      </c>
      <c r="B2053" t="s">
        <v>4936</v>
      </c>
      <c r="C2053" t="s">
        <v>4937</v>
      </c>
      <c r="D2053" t="s">
        <v>3795</v>
      </c>
      <c r="E2053" t="s">
        <v>197</v>
      </c>
      <c r="F2053" t="s">
        <v>3842</v>
      </c>
      <c r="G2053" t="s">
        <v>2445</v>
      </c>
      <c r="H2053" t="s">
        <v>4938</v>
      </c>
      <c r="I2053">
        <v>5</v>
      </c>
      <c r="J2053" t="s">
        <v>5047</v>
      </c>
      <c r="K2053">
        <v>1</v>
      </c>
      <c r="L2053" t="s">
        <v>805</v>
      </c>
      <c r="M2053" t="s">
        <v>508</v>
      </c>
      <c r="N2053" t="s">
        <v>3124</v>
      </c>
      <c r="O2053" t="s">
        <v>530</v>
      </c>
      <c r="P2053" t="s">
        <v>8</v>
      </c>
      <c r="Q2053" t="s">
        <v>4570</v>
      </c>
      <c r="R2053" t="s">
        <v>4940</v>
      </c>
      <c r="S2053" t="s">
        <v>195</v>
      </c>
      <c r="T2053" t="s">
        <v>4570</v>
      </c>
      <c r="U2053" t="s">
        <v>4570</v>
      </c>
      <c r="V2053" t="s">
        <v>4496</v>
      </c>
      <c r="W2053" t="s">
        <v>4570</v>
      </c>
      <c r="X2053" t="s">
        <v>7348</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4943</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6084</v>
      </c>
      <c r="BG2053" t="s">
        <v>7133</v>
      </c>
      <c r="BH2053" t="s">
        <v>4947</v>
      </c>
      <c r="BI2053" t="s">
        <v>195</v>
      </c>
      <c r="BJ2053" t="s">
        <v>195</v>
      </c>
      <c r="BK2053" t="s">
        <v>3791</v>
      </c>
      <c r="BL2053" t="s">
        <v>5049</v>
      </c>
      <c r="BM2053" t="s">
        <v>4949</v>
      </c>
      <c r="BN2053" t="s">
        <v>5444</v>
      </c>
      <c r="BO2053" t="s">
        <v>4950</v>
      </c>
      <c r="BP2053" s="440" t="str">
        <f t="shared" si="32"/>
        <v>WA.2378.EBD.955.101.B.521811</v>
      </c>
    </row>
    <row r="2054" spans="1:68">
      <c r="A2054" t="s">
        <v>4935</v>
      </c>
      <c r="B2054" t="s">
        <v>4936</v>
      </c>
      <c r="C2054" t="s">
        <v>4937</v>
      </c>
      <c r="D2054" t="s">
        <v>3795</v>
      </c>
      <c r="E2054" t="s">
        <v>197</v>
      </c>
      <c r="F2054" t="s">
        <v>3842</v>
      </c>
      <c r="G2054" t="s">
        <v>2445</v>
      </c>
      <c r="H2054" t="s">
        <v>4938</v>
      </c>
      <c r="I2054">
        <v>5</v>
      </c>
      <c r="J2054" t="s">
        <v>5047</v>
      </c>
      <c r="K2054">
        <v>1</v>
      </c>
      <c r="L2054" t="s">
        <v>805</v>
      </c>
      <c r="M2054" t="s">
        <v>508</v>
      </c>
      <c r="N2054" t="s">
        <v>3124</v>
      </c>
      <c r="O2054" t="s">
        <v>530</v>
      </c>
      <c r="P2054" t="s">
        <v>8</v>
      </c>
      <c r="Q2054" t="s">
        <v>4570</v>
      </c>
      <c r="R2054" t="s">
        <v>4940</v>
      </c>
      <c r="S2054" t="s">
        <v>195</v>
      </c>
      <c r="T2054" t="s">
        <v>4570</v>
      </c>
      <c r="U2054" t="s">
        <v>4570</v>
      </c>
      <c r="V2054" t="s">
        <v>4951</v>
      </c>
      <c r="W2054" t="s">
        <v>4496</v>
      </c>
      <c r="X2054" t="s">
        <v>7349</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4943</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6084</v>
      </c>
      <c r="BG2054" t="s">
        <v>7133</v>
      </c>
      <c r="BH2054" t="s">
        <v>4947</v>
      </c>
      <c r="BI2054" t="s">
        <v>195</v>
      </c>
      <c r="BJ2054" t="s">
        <v>195</v>
      </c>
      <c r="BK2054" t="s">
        <v>3791</v>
      </c>
      <c r="BL2054" t="s">
        <v>5450</v>
      </c>
      <c r="BM2054" t="s">
        <v>4949</v>
      </c>
      <c r="BN2054" t="s">
        <v>5444</v>
      </c>
      <c r="BO2054" t="s">
        <v>4950</v>
      </c>
      <c r="BP2054" s="440" t="str">
        <f t="shared" si="32"/>
        <v>WA.2378.EBD.955.101.B.521811</v>
      </c>
    </row>
    <row r="2055" spans="1:68">
      <c r="A2055" t="s">
        <v>4935</v>
      </c>
      <c r="B2055" t="s">
        <v>4936</v>
      </c>
      <c r="C2055" t="s">
        <v>4937</v>
      </c>
      <c r="D2055" t="s">
        <v>3795</v>
      </c>
      <c r="E2055" t="s">
        <v>197</v>
      </c>
      <c r="F2055" t="s">
        <v>3842</v>
      </c>
      <c r="G2055" t="s">
        <v>2445</v>
      </c>
      <c r="H2055" t="s">
        <v>4938</v>
      </c>
      <c r="I2055">
        <v>5</v>
      </c>
      <c r="J2055" t="s">
        <v>5047</v>
      </c>
      <c r="K2055">
        <v>1</v>
      </c>
      <c r="L2055" t="s">
        <v>805</v>
      </c>
      <c r="M2055" t="s">
        <v>511</v>
      </c>
      <c r="N2055" t="s">
        <v>181</v>
      </c>
      <c r="O2055" t="s">
        <v>530</v>
      </c>
      <c r="P2055" t="s">
        <v>8</v>
      </c>
      <c r="Q2055" t="s">
        <v>4570</v>
      </c>
      <c r="R2055" t="s">
        <v>4940</v>
      </c>
      <c r="S2055" t="s">
        <v>195</v>
      </c>
      <c r="T2055" t="s">
        <v>4570</v>
      </c>
      <c r="U2055" t="s">
        <v>4570</v>
      </c>
      <c r="V2055" t="s">
        <v>4496</v>
      </c>
      <c r="W2055" t="s">
        <v>4570</v>
      </c>
      <c r="X2055" t="s">
        <v>7350</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4943</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6084</v>
      </c>
      <c r="BG2055" t="s">
        <v>7155</v>
      </c>
      <c r="BH2055" t="s">
        <v>4947</v>
      </c>
      <c r="BI2055" t="s">
        <v>195</v>
      </c>
      <c r="BJ2055" t="s">
        <v>195</v>
      </c>
      <c r="BK2055" t="s">
        <v>3791</v>
      </c>
      <c r="BL2055" t="s">
        <v>5049</v>
      </c>
      <c r="BM2055" t="s">
        <v>4949</v>
      </c>
      <c r="BN2055" t="s">
        <v>5444</v>
      </c>
      <c r="BO2055" t="s">
        <v>4950</v>
      </c>
      <c r="BP2055" s="440" t="str">
        <f t="shared" si="32"/>
        <v>WA.2378.EBD.955.101.D.521811</v>
      </c>
    </row>
    <row r="2056" spans="1:68">
      <c r="A2056" t="s">
        <v>4935</v>
      </c>
      <c r="B2056" t="s">
        <v>4936</v>
      </c>
      <c r="C2056" t="s">
        <v>4937</v>
      </c>
      <c r="D2056" t="s">
        <v>3795</v>
      </c>
      <c r="E2056" t="s">
        <v>197</v>
      </c>
      <c r="F2056" t="s">
        <v>3842</v>
      </c>
      <c r="G2056" t="s">
        <v>2445</v>
      </c>
      <c r="H2056" t="s">
        <v>4938</v>
      </c>
      <c r="I2056">
        <v>5</v>
      </c>
      <c r="J2056" t="s">
        <v>5047</v>
      </c>
      <c r="K2056">
        <v>1</v>
      </c>
      <c r="L2056" t="s">
        <v>805</v>
      </c>
      <c r="M2056" t="s">
        <v>511</v>
      </c>
      <c r="N2056" t="s">
        <v>181</v>
      </c>
      <c r="O2056" t="s">
        <v>530</v>
      </c>
      <c r="P2056" t="s">
        <v>8</v>
      </c>
      <c r="Q2056" t="s">
        <v>4570</v>
      </c>
      <c r="R2056" t="s">
        <v>4940</v>
      </c>
      <c r="S2056" t="s">
        <v>195</v>
      </c>
      <c r="T2056" t="s">
        <v>4570</v>
      </c>
      <c r="U2056" t="s">
        <v>4570</v>
      </c>
      <c r="V2056" t="s">
        <v>4951</v>
      </c>
      <c r="W2056" t="s">
        <v>4496</v>
      </c>
      <c r="X2056" t="s">
        <v>7351</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4943</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6084</v>
      </c>
      <c r="BG2056" t="s">
        <v>7155</v>
      </c>
      <c r="BH2056" t="s">
        <v>4947</v>
      </c>
      <c r="BI2056" t="s">
        <v>195</v>
      </c>
      <c r="BJ2056" t="s">
        <v>195</v>
      </c>
      <c r="BK2056" t="s">
        <v>3791</v>
      </c>
      <c r="BL2056" t="s">
        <v>5450</v>
      </c>
      <c r="BM2056" t="s">
        <v>4949</v>
      </c>
      <c r="BN2056" t="s">
        <v>5444</v>
      </c>
      <c r="BO2056" t="s">
        <v>4950</v>
      </c>
      <c r="BP2056" s="440" t="str">
        <f t="shared" si="32"/>
        <v>WA.2378.EBD.955.101.D.521811</v>
      </c>
    </row>
    <row r="2057" spans="1:68">
      <c r="A2057" t="s">
        <v>4935</v>
      </c>
      <c r="B2057" t="s">
        <v>4936</v>
      </c>
      <c r="C2057" t="s">
        <v>4937</v>
      </c>
      <c r="D2057" t="s">
        <v>3795</v>
      </c>
      <c r="E2057" t="s">
        <v>197</v>
      </c>
      <c r="F2057" t="s">
        <v>3842</v>
      </c>
      <c r="G2057" t="s">
        <v>2445</v>
      </c>
      <c r="H2057" t="s">
        <v>4938</v>
      </c>
      <c r="I2057">
        <v>5</v>
      </c>
      <c r="J2057" t="s">
        <v>5047</v>
      </c>
      <c r="K2057">
        <v>1</v>
      </c>
      <c r="L2057" t="s">
        <v>805</v>
      </c>
      <c r="M2057" t="s">
        <v>516</v>
      </c>
      <c r="N2057" t="s">
        <v>182</v>
      </c>
      <c r="O2057" t="s">
        <v>530</v>
      </c>
      <c r="P2057" t="s">
        <v>8</v>
      </c>
      <c r="Q2057" t="s">
        <v>4570</v>
      </c>
      <c r="R2057" t="s">
        <v>4940</v>
      </c>
      <c r="S2057" t="s">
        <v>195</v>
      </c>
      <c r="T2057" t="s">
        <v>4570</v>
      </c>
      <c r="U2057" t="s">
        <v>4570</v>
      </c>
      <c r="V2057" t="s">
        <v>4496</v>
      </c>
      <c r="W2057" t="s">
        <v>4570</v>
      </c>
      <c r="X2057" t="s">
        <v>7352</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4943</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6084</v>
      </c>
      <c r="BG2057" t="s">
        <v>7161</v>
      </c>
      <c r="BH2057" t="s">
        <v>4947</v>
      </c>
      <c r="BI2057" t="s">
        <v>195</v>
      </c>
      <c r="BJ2057" t="s">
        <v>195</v>
      </c>
      <c r="BK2057" t="s">
        <v>3791</v>
      </c>
      <c r="BL2057" t="s">
        <v>5049</v>
      </c>
      <c r="BM2057" t="s">
        <v>4949</v>
      </c>
      <c r="BN2057" t="s">
        <v>5444</v>
      </c>
      <c r="BO2057" t="s">
        <v>4950</v>
      </c>
      <c r="BP2057" s="440" t="str">
        <f t="shared" si="32"/>
        <v>WA.2378.EBD.955.101.E.521811</v>
      </c>
    </row>
    <row r="2058" spans="1:68">
      <c r="A2058" t="s">
        <v>4935</v>
      </c>
      <c r="B2058" t="s">
        <v>4936</v>
      </c>
      <c r="C2058" t="s">
        <v>4937</v>
      </c>
      <c r="D2058" t="s">
        <v>3795</v>
      </c>
      <c r="E2058" t="s">
        <v>197</v>
      </c>
      <c r="F2058" t="s">
        <v>3842</v>
      </c>
      <c r="G2058" t="s">
        <v>2445</v>
      </c>
      <c r="H2058" t="s">
        <v>4938</v>
      </c>
      <c r="I2058">
        <v>5</v>
      </c>
      <c r="J2058" t="s">
        <v>5047</v>
      </c>
      <c r="K2058">
        <v>1</v>
      </c>
      <c r="L2058" t="s">
        <v>805</v>
      </c>
      <c r="M2058" t="s">
        <v>516</v>
      </c>
      <c r="N2058" t="s">
        <v>182</v>
      </c>
      <c r="O2058" t="s">
        <v>530</v>
      </c>
      <c r="P2058" t="s">
        <v>8</v>
      </c>
      <c r="Q2058" t="s">
        <v>4570</v>
      </c>
      <c r="R2058" t="s">
        <v>4940</v>
      </c>
      <c r="S2058" t="s">
        <v>195</v>
      </c>
      <c r="T2058" t="s">
        <v>4570</v>
      </c>
      <c r="U2058" t="s">
        <v>4570</v>
      </c>
      <c r="V2058" t="s">
        <v>4951</v>
      </c>
      <c r="W2058" t="s">
        <v>4496</v>
      </c>
      <c r="X2058" t="s">
        <v>7353</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4943</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6084</v>
      </c>
      <c r="BG2058" t="s">
        <v>7161</v>
      </c>
      <c r="BH2058" t="s">
        <v>4947</v>
      </c>
      <c r="BI2058" t="s">
        <v>195</v>
      </c>
      <c r="BJ2058" t="s">
        <v>195</v>
      </c>
      <c r="BK2058" t="s">
        <v>3791</v>
      </c>
      <c r="BL2058" t="s">
        <v>5450</v>
      </c>
      <c r="BM2058" t="s">
        <v>4949</v>
      </c>
      <c r="BN2058" t="s">
        <v>5444</v>
      </c>
      <c r="BO2058" t="s">
        <v>4950</v>
      </c>
      <c r="BP2058" s="440" t="str">
        <f t="shared" si="32"/>
        <v>WA.2378.EBD.955.101.E.521811</v>
      </c>
    </row>
    <row r="2059" spans="1:68">
      <c r="A2059" t="s">
        <v>4935</v>
      </c>
      <c r="B2059" t="s">
        <v>4936</v>
      </c>
      <c r="C2059" t="s">
        <v>4937</v>
      </c>
      <c r="D2059" t="s">
        <v>3795</v>
      </c>
      <c r="E2059" t="s">
        <v>197</v>
      </c>
      <c r="F2059" t="s">
        <v>3842</v>
      </c>
      <c r="G2059" t="s">
        <v>2445</v>
      </c>
      <c r="H2059" t="s">
        <v>4938</v>
      </c>
      <c r="I2059">
        <v>5</v>
      </c>
      <c r="J2059" t="s">
        <v>5047</v>
      </c>
      <c r="K2059">
        <v>1</v>
      </c>
      <c r="L2059" t="s">
        <v>805</v>
      </c>
      <c r="M2059" t="s">
        <v>566</v>
      </c>
      <c r="N2059" t="s">
        <v>183</v>
      </c>
      <c r="O2059" t="s">
        <v>530</v>
      </c>
      <c r="P2059" t="s">
        <v>8</v>
      </c>
      <c r="Q2059" t="s">
        <v>4570</v>
      </c>
      <c r="R2059" t="s">
        <v>4940</v>
      </c>
      <c r="S2059" t="s">
        <v>195</v>
      </c>
      <c r="T2059" t="s">
        <v>4570</v>
      </c>
      <c r="U2059" t="s">
        <v>4570</v>
      </c>
      <c r="V2059" t="s">
        <v>4496</v>
      </c>
      <c r="W2059" t="s">
        <v>4570</v>
      </c>
      <c r="X2059" t="s">
        <v>7354</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4943</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6084</v>
      </c>
      <c r="BG2059" t="s">
        <v>7173</v>
      </c>
      <c r="BH2059" t="s">
        <v>4947</v>
      </c>
      <c r="BI2059" t="s">
        <v>195</v>
      </c>
      <c r="BJ2059" t="s">
        <v>195</v>
      </c>
      <c r="BK2059" t="s">
        <v>3791</v>
      </c>
      <c r="BL2059" t="s">
        <v>5049</v>
      </c>
      <c r="BM2059" t="s">
        <v>4949</v>
      </c>
      <c r="BN2059" t="s">
        <v>5444</v>
      </c>
      <c r="BO2059" t="s">
        <v>4950</v>
      </c>
      <c r="BP2059" s="440" t="str">
        <f t="shared" si="32"/>
        <v>WA.2378.EBD.955.101.F.521811</v>
      </c>
    </row>
    <row r="2060" spans="1:68">
      <c r="A2060" t="s">
        <v>4935</v>
      </c>
      <c r="B2060" t="s">
        <v>4936</v>
      </c>
      <c r="C2060" t="s">
        <v>4937</v>
      </c>
      <c r="D2060" t="s">
        <v>3795</v>
      </c>
      <c r="E2060" t="s">
        <v>197</v>
      </c>
      <c r="F2060" t="s">
        <v>3842</v>
      </c>
      <c r="G2060" t="s">
        <v>2445</v>
      </c>
      <c r="H2060" t="s">
        <v>4938</v>
      </c>
      <c r="I2060">
        <v>5</v>
      </c>
      <c r="J2060" t="s">
        <v>5047</v>
      </c>
      <c r="K2060">
        <v>1</v>
      </c>
      <c r="L2060" t="s">
        <v>805</v>
      </c>
      <c r="M2060" t="s">
        <v>566</v>
      </c>
      <c r="N2060" t="s">
        <v>183</v>
      </c>
      <c r="O2060" t="s">
        <v>530</v>
      </c>
      <c r="P2060" t="s">
        <v>8</v>
      </c>
      <c r="Q2060" t="s">
        <v>4570</v>
      </c>
      <c r="R2060" t="s">
        <v>4940</v>
      </c>
      <c r="S2060" t="s">
        <v>195</v>
      </c>
      <c r="T2060" t="s">
        <v>4570</v>
      </c>
      <c r="U2060" t="s">
        <v>4570</v>
      </c>
      <c r="V2060" t="s">
        <v>4951</v>
      </c>
      <c r="W2060" t="s">
        <v>4496</v>
      </c>
      <c r="X2060" t="s">
        <v>7355</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4943</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6084</v>
      </c>
      <c r="BG2060" t="s">
        <v>7173</v>
      </c>
      <c r="BH2060" t="s">
        <v>4947</v>
      </c>
      <c r="BI2060" t="s">
        <v>195</v>
      </c>
      <c r="BJ2060" t="s">
        <v>195</v>
      </c>
      <c r="BK2060" t="s">
        <v>3791</v>
      </c>
      <c r="BL2060" t="s">
        <v>5450</v>
      </c>
      <c r="BM2060" t="s">
        <v>4949</v>
      </c>
      <c r="BN2060" t="s">
        <v>5444</v>
      </c>
      <c r="BO2060" t="s">
        <v>4950</v>
      </c>
      <c r="BP2060" s="440" t="str">
        <f t="shared" si="32"/>
        <v>WA.2378.EBD.955.101.F.521811</v>
      </c>
    </row>
    <row r="2061" spans="1:68">
      <c r="A2061" t="s">
        <v>4935</v>
      </c>
      <c r="B2061" t="s">
        <v>4936</v>
      </c>
      <c r="C2061" t="s">
        <v>4937</v>
      </c>
      <c r="D2061" t="s">
        <v>3795</v>
      </c>
      <c r="E2061" t="s">
        <v>197</v>
      </c>
      <c r="F2061" t="s">
        <v>3842</v>
      </c>
      <c r="G2061" t="s">
        <v>2445</v>
      </c>
      <c r="H2061" t="s">
        <v>4938</v>
      </c>
      <c r="I2061">
        <v>5</v>
      </c>
      <c r="J2061" t="s">
        <v>6085</v>
      </c>
      <c r="K2061">
        <v>1</v>
      </c>
      <c r="L2061" t="s">
        <v>805</v>
      </c>
      <c r="M2061" t="s">
        <v>8</v>
      </c>
      <c r="N2061" t="s">
        <v>133</v>
      </c>
      <c r="O2061" t="s">
        <v>530</v>
      </c>
      <c r="P2061" t="s">
        <v>8</v>
      </c>
      <c r="Q2061" t="s">
        <v>4570</v>
      </c>
      <c r="R2061" t="s">
        <v>4940</v>
      </c>
      <c r="S2061" t="s">
        <v>195</v>
      </c>
      <c r="T2061" t="s">
        <v>4570</v>
      </c>
      <c r="U2061" t="s">
        <v>4570</v>
      </c>
      <c r="V2061" t="s">
        <v>4496</v>
      </c>
      <c r="W2061" t="s">
        <v>4570</v>
      </c>
      <c r="X2061" t="s">
        <v>7356</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4943</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6087</v>
      </c>
      <c r="BF2061" t="s">
        <v>6088</v>
      </c>
      <c r="BG2061" t="s">
        <v>7179</v>
      </c>
      <c r="BH2061" t="s">
        <v>4947</v>
      </c>
      <c r="BI2061" t="s">
        <v>195</v>
      </c>
      <c r="BJ2061" t="s">
        <v>195</v>
      </c>
      <c r="BK2061" t="s">
        <v>3791</v>
      </c>
      <c r="BL2061" t="s">
        <v>5049</v>
      </c>
      <c r="BM2061" t="s">
        <v>4949</v>
      </c>
      <c r="BN2061" t="s">
        <v>5444</v>
      </c>
      <c r="BO2061" t="s">
        <v>4950</v>
      </c>
      <c r="BP2061" s="440" t="str">
        <f t="shared" si="32"/>
        <v>WA.2378.EBD.974.101.A.521811</v>
      </c>
    </row>
    <row r="2062" spans="1:68">
      <c r="A2062" t="s">
        <v>4935</v>
      </c>
      <c r="B2062" t="s">
        <v>4936</v>
      </c>
      <c r="C2062" t="s">
        <v>4937</v>
      </c>
      <c r="D2062" t="s">
        <v>3795</v>
      </c>
      <c r="E2062" t="s">
        <v>197</v>
      </c>
      <c r="F2062" t="s">
        <v>3842</v>
      </c>
      <c r="G2062" t="s">
        <v>2445</v>
      </c>
      <c r="H2062" t="s">
        <v>4938</v>
      </c>
      <c r="I2062">
        <v>5</v>
      </c>
      <c r="J2062" t="s">
        <v>6085</v>
      </c>
      <c r="K2062">
        <v>1</v>
      </c>
      <c r="L2062" t="s">
        <v>805</v>
      </c>
      <c r="M2062" t="s">
        <v>8</v>
      </c>
      <c r="N2062" t="s">
        <v>133</v>
      </c>
      <c r="O2062" t="s">
        <v>530</v>
      </c>
      <c r="P2062" t="s">
        <v>8</v>
      </c>
      <c r="Q2062" t="s">
        <v>4570</v>
      </c>
      <c r="R2062" t="s">
        <v>4940</v>
      </c>
      <c r="S2062" t="s">
        <v>195</v>
      </c>
      <c r="T2062" t="s">
        <v>4570</v>
      </c>
      <c r="U2062" t="s">
        <v>4570</v>
      </c>
      <c r="V2062" t="s">
        <v>4951</v>
      </c>
      <c r="W2062" t="s">
        <v>4496</v>
      </c>
      <c r="X2062" t="s">
        <v>7357</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4943</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6087</v>
      </c>
      <c r="BF2062" t="s">
        <v>6088</v>
      </c>
      <c r="BG2062" t="s">
        <v>7179</v>
      </c>
      <c r="BH2062" t="s">
        <v>4947</v>
      </c>
      <c r="BI2062" t="s">
        <v>195</v>
      </c>
      <c r="BJ2062" t="s">
        <v>195</v>
      </c>
      <c r="BK2062" t="s">
        <v>3791</v>
      </c>
      <c r="BL2062" t="s">
        <v>5450</v>
      </c>
      <c r="BM2062" t="s">
        <v>4949</v>
      </c>
      <c r="BN2062" t="s">
        <v>5444</v>
      </c>
      <c r="BO2062" t="s">
        <v>4950</v>
      </c>
      <c r="BP2062" s="440" t="str">
        <f t="shared" si="32"/>
        <v>WA.2378.EBD.974.101.A.521811</v>
      </c>
    </row>
    <row r="2063" spans="1:68">
      <c r="A2063" t="s">
        <v>4935</v>
      </c>
      <c r="B2063" t="s">
        <v>4936</v>
      </c>
      <c r="C2063" t="s">
        <v>4937</v>
      </c>
      <c r="D2063" t="s">
        <v>3795</v>
      </c>
      <c r="E2063" t="s">
        <v>197</v>
      </c>
      <c r="F2063" t="s">
        <v>3842</v>
      </c>
      <c r="G2063" t="s">
        <v>2445</v>
      </c>
      <c r="H2063" t="s">
        <v>4938</v>
      </c>
      <c r="I2063">
        <v>5</v>
      </c>
      <c r="J2063" t="s">
        <v>6085</v>
      </c>
      <c r="K2063">
        <v>1</v>
      </c>
      <c r="L2063" t="s">
        <v>805</v>
      </c>
      <c r="M2063" t="s">
        <v>508</v>
      </c>
      <c r="N2063" t="s">
        <v>3383</v>
      </c>
      <c r="O2063" t="s">
        <v>530</v>
      </c>
      <c r="P2063" t="s">
        <v>8</v>
      </c>
      <c r="Q2063" t="s">
        <v>4570</v>
      </c>
      <c r="R2063" t="s">
        <v>4940</v>
      </c>
      <c r="S2063" t="s">
        <v>195</v>
      </c>
      <c r="T2063" t="s">
        <v>4570</v>
      </c>
      <c r="U2063" t="s">
        <v>4570</v>
      </c>
      <c r="V2063" t="s">
        <v>4496</v>
      </c>
      <c r="W2063" t="s">
        <v>4570</v>
      </c>
      <c r="X2063" t="s">
        <v>7358</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4943</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6087</v>
      </c>
      <c r="BF2063" t="s">
        <v>6088</v>
      </c>
      <c r="BG2063" t="s">
        <v>7183</v>
      </c>
      <c r="BH2063" t="s">
        <v>4947</v>
      </c>
      <c r="BI2063" t="s">
        <v>195</v>
      </c>
      <c r="BJ2063" t="s">
        <v>195</v>
      </c>
      <c r="BK2063" t="s">
        <v>3791</v>
      </c>
      <c r="BL2063" t="s">
        <v>5049</v>
      </c>
      <c r="BM2063" t="s">
        <v>4949</v>
      </c>
      <c r="BN2063" t="s">
        <v>5444</v>
      </c>
      <c r="BO2063" t="s">
        <v>4950</v>
      </c>
      <c r="BP2063" s="440" t="str">
        <f t="shared" si="32"/>
        <v>WA.2378.EBD.974.101.B.521811</v>
      </c>
    </row>
    <row r="2064" spans="1:68">
      <c r="A2064" t="s">
        <v>4935</v>
      </c>
      <c r="B2064" t="s">
        <v>4936</v>
      </c>
      <c r="C2064" t="s">
        <v>4937</v>
      </c>
      <c r="D2064" t="s">
        <v>3795</v>
      </c>
      <c r="E2064" t="s">
        <v>197</v>
      </c>
      <c r="F2064" t="s">
        <v>3842</v>
      </c>
      <c r="G2064" t="s">
        <v>2445</v>
      </c>
      <c r="H2064" t="s">
        <v>4938</v>
      </c>
      <c r="I2064">
        <v>5</v>
      </c>
      <c r="J2064" t="s">
        <v>6085</v>
      </c>
      <c r="K2064">
        <v>1</v>
      </c>
      <c r="L2064" t="s">
        <v>805</v>
      </c>
      <c r="M2064" t="s">
        <v>508</v>
      </c>
      <c r="N2064" t="s">
        <v>3383</v>
      </c>
      <c r="O2064" t="s">
        <v>530</v>
      </c>
      <c r="P2064" t="s">
        <v>8</v>
      </c>
      <c r="Q2064" t="s">
        <v>4570</v>
      </c>
      <c r="R2064" t="s">
        <v>4940</v>
      </c>
      <c r="S2064" t="s">
        <v>195</v>
      </c>
      <c r="T2064" t="s">
        <v>4570</v>
      </c>
      <c r="U2064" t="s">
        <v>4570</v>
      </c>
      <c r="V2064" t="s">
        <v>4951</v>
      </c>
      <c r="W2064" t="s">
        <v>4496</v>
      </c>
      <c r="X2064" t="s">
        <v>7359</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4943</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6087</v>
      </c>
      <c r="BF2064" t="s">
        <v>6088</v>
      </c>
      <c r="BG2064" t="s">
        <v>7183</v>
      </c>
      <c r="BH2064" t="s">
        <v>4947</v>
      </c>
      <c r="BI2064" t="s">
        <v>195</v>
      </c>
      <c r="BJ2064" t="s">
        <v>195</v>
      </c>
      <c r="BK2064" t="s">
        <v>3791</v>
      </c>
      <c r="BL2064" t="s">
        <v>5450</v>
      </c>
      <c r="BM2064" t="s">
        <v>4949</v>
      </c>
      <c r="BN2064" t="s">
        <v>5444</v>
      </c>
      <c r="BO2064" t="s">
        <v>4950</v>
      </c>
      <c r="BP2064" s="440" t="str">
        <f t="shared" si="32"/>
        <v>WA.2378.EBD.974.101.B.521811</v>
      </c>
    </row>
    <row r="2065" spans="1:68">
      <c r="A2065" t="s">
        <v>4935</v>
      </c>
      <c r="B2065" t="s">
        <v>4936</v>
      </c>
      <c r="C2065" t="s">
        <v>4937</v>
      </c>
      <c r="D2065" t="s">
        <v>3795</v>
      </c>
      <c r="E2065" t="s">
        <v>197</v>
      </c>
      <c r="F2065" t="s">
        <v>3842</v>
      </c>
      <c r="G2065" t="s">
        <v>2445</v>
      </c>
      <c r="H2065" t="s">
        <v>4938</v>
      </c>
      <c r="I2065">
        <v>5</v>
      </c>
      <c r="J2065" t="s">
        <v>6085</v>
      </c>
      <c r="K2065">
        <v>1</v>
      </c>
      <c r="L2065" t="s">
        <v>805</v>
      </c>
      <c r="M2065" t="s">
        <v>509</v>
      </c>
      <c r="N2065" t="s">
        <v>3406</v>
      </c>
      <c r="O2065" t="s">
        <v>530</v>
      </c>
      <c r="P2065" t="s">
        <v>8</v>
      </c>
      <c r="Q2065" t="s">
        <v>4570</v>
      </c>
      <c r="R2065" t="s">
        <v>4940</v>
      </c>
      <c r="S2065" t="s">
        <v>195</v>
      </c>
      <c r="T2065" t="s">
        <v>4570</v>
      </c>
      <c r="U2065" t="s">
        <v>4570</v>
      </c>
      <c r="V2065" t="s">
        <v>4496</v>
      </c>
      <c r="W2065" t="s">
        <v>4570</v>
      </c>
      <c r="X2065" t="s">
        <v>7360</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4943</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6087</v>
      </c>
      <c r="BF2065" t="s">
        <v>6088</v>
      </c>
      <c r="BG2065" t="s">
        <v>7186</v>
      </c>
      <c r="BH2065" t="s">
        <v>4947</v>
      </c>
      <c r="BI2065" t="s">
        <v>195</v>
      </c>
      <c r="BJ2065" t="s">
        <v>195</v>
      </c>
      <c r="BK2065" t="s">
        <v>3791</v>
      </c>
      <c r="BL2065" t="s">
        <v>5049</v>
      </c>
      <c r="BM2065" t="s">
        <v>4949</v>
      </c>
      <c r="BN2065" t="s">
        <v>5444</v>
      </c>
      <c r="BO2065" t="s">
        <v>4950</v>
      </c>
      <c r="BP2065" s="440" t="str">
        <f t="shared" si="32"/>
        <v>WA.2378.EBD.974.101.C.521811</v>
      </c>
    </row>
    <row r="2066" spans="1:68">
      <c r="A2066" t="s">
        <v>4935</v>
      </c>
      <c r="B2066" t="s">
        <v>4936</v>
      </c>
      <c r="C2066" t="s">
        <v>4937</v>
      </c>
      <c r="D2066" t="s">
        <v>3795</v>
      </c>
      <c r="E2066" t="s">
        <v>197</v>
      </c>
      <c r="F2066" t="s">
        <v>3842</v>
      </c>
      <c r="G2066" t="s">
        <v>2445</v>
      </c>
      <c r="H2066" t="s">
        <v>4938</v>
      </c>
      <c r="I2066">
        <v>5</v>
      </c>
      <c r="J2066" t="s">
        <v>6085</v>
      </c>
      <c r="K2066">
        <v>1</v>
      </c>
      <c r="L2066" t="s">
        <v>805</v>
      </c>
      <c r="M2066" t="s">
        <v>509</v>
      </c>
      <c r="N2066" t="s">
        <v>3406</v>
      </c>
      <c r="O2066" t="s">
        <v>530</v>
      </c>
      <c r="P2066" t="s">
        <v>8</v>
      </c>
      <c r="Q2066" t="s">
        <v>4570</v>
      </c>
      <c r="R2066" t="s">
        <v>4940</v>
      </c>
      <c r="S2066" t="s">
        <v>195</v>
      </c>
      <c r="T2066" t="s">
        <v>4570</v>
      </c>
      <c r="U2066" t="s">
        <v>4570</v>
      </c>
      <c r="V2066" t="s">
        <v>4951</v>
      </c>
      <c r="W2066" t="s">
        <v>4496</v>
      </c>
      <c r="X2066" t="s">
        <v>7361</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4943</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6087</v>
      </c>
      <c r="BF2066" t="s">
        <v>6088</v>
      </c>
      <c r="BG2066" t="s">
        <v>7186</v>
      </c>
      <c r="BH2066" t="s">
        <v>4947</v>
      </c>
      <c r="BI2066" t="s">
        <v>195</v>
      </c>
      <c r="BJ2066" t="s">
        <v>195</v>
      </c>
      <c r="BK2066" t="s">
        <v>3791</v>
      </c>
      <c r="BL2066" t="s">
        <v>5450</v>
      </c>
      <c r="BM2066" t="s">
        <v>4949</v>
      </c>
      <c r="BN2066" t="s">
        <v>5444</v>
      </c>
      <c r="BO2066" t="s">
        <v>4950</v>
      </c>
      <c r="BP2066" s="440" t="str">
        <f t="shared" si="32"/>
        <v>WA.2378.EBD.974.101.C.521811</v>
      </c>
    </row>
    <row r="2067" spans="1:68">
      <c r="A2067" t="s">
        <v>4935</v>
      </c>
      <c r="B2067" t="s">
        <v>4936</v>
      </c>
      <c r="C2067" t="s">
        <v>4937</v>
      </c>
      <c r="D2067" t="s">
        <v>3795</v>
      </c>
      <c r="E2067" t="s">
        <v>197</v>
      </c>
      <c r="F2067" t="s">
        <v>3842</v>
      </c>
      <c r="G2067" t="s">
        <v>2445</v>
      </c>
      <c r="H2067" t="s">
        <v>4938</v>
      </c>
      <c r="I2067">
        <v>5</v>
      </c>
      <c r="J2067" t="s">
        <v>6085</v>
      </c>
      <c r="K2067">
        <v>1</v>
      </c>
      <c r="L2067" t="s">
        <v>805</v>
      </c>
      <c r="M2067" t="s">
        <v>511</v>
      </c>
      <c r="N2067" t="s">
        <v>3416</v>
      </c>
      <c r="O2067" t="s">
        <v>530</v>
      </c>
      <c r="P2067" t="s">
        <v>8</v>
      </c>
      <c r="Q2067" t="s">
        <v>4570</v>
      </c>
      <c r="R2067" t="s">
        <v>4940</v>
      </c>
      <c r="S2067" t="s">
        <v>195</v>
      </c>
      <c r="T2067" t="s">
        <v>4570</v>
      </c>
      <c r="U2067" t="s">
        <v>4570</v>
      </c>
      <c r="V2067" t="s">
        <v>4496</v>
      </c>
      <c r="W2067" t="s">
        <v>4570</v>
      </c>
      <c r="X2067" t="s">
        <v>7362</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4943</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6087</v>
      </c>
      <c r="BF2067" t="s">
        <v>6088</v>
      </c>
      <c r="BG2067" t="s">
        <v>7188</v>
      </c>
      <c r="BH2067" t="s">
        <v>4947</v>
      </c>
      <c r="BI2067" t="s">
        <v>195</v>
      </c>
      <c r="BJ2067" t="s">
        <v>195</v>
      </c>
      <c r="BK2067" t="s">
        <v>3791</v>
      </c>
      <c r="BL2067" t="s">
        <v>5049</v>
      </c>
      <c r="BM2067" t="s">
        <v>4949</v>
      </c>
      <c r="BN2067" t="s">
        <v>5444</v>
      </c>
      <c r="BO2067" t="s">
        <v>4950</v>
      </c>
      <c r="BP2067" s="440" t="str">
        <f t="shared" si="32"/>
        <v>WA.2378.EBD.974.101.D.521811</v>
      </c>
    </row>
    <row r="2068" spans="1:68">
      <c r="A2068" t="s">
        <v>4935</v>
      </c>
      <c r="B2068" t="s">
        <v>4936</v>
      </c>
      <c r="C2068" t="s">
        <v>4937</v>
      </c>
      <c r="D2068" t="s">
        <v>3795</v>
      </c>
      <c r="E2068" t="s">
        <v>197</v>
      </c>
      <c r="F2068" t="s">
        <v>3842</v>
      </c>
      <c r="G2068" t="s">
        <v>2445</v>
      </c>
      <c r="H2068" t="s">
        <v>4938</v>
      </c>
      <c r="I2068">
        <v>5</v>
      </c>
      <c r="J2068" t="s">
        <v>6085</v>
      </c>
      <c r="K2068">
        <v>1</v>
      </c>
      <c r="L2068" t="s">
        <v>805</v>
      </c>
      <c r="M2068" t="s">
        <v>511</v>
      </c>
      <c r="N2068" t="s">
        <v>3416</v>
      </c>
      <c r="O2068" t="s">
        <v>530</v>
      </c>
      <c r="P2068" t="s">
        <v>8</v>
      </c>
      <c r="Q2068" t="s">
        <v>4570</v>
      </c>
      <c r="R2068" t="s">
        <v>4940</v>
      </c>
      <c r="S2068" t="s">
        <v>195</v>
      </c>
      <c r="T2068" t="s">
        <v>4570</v>
      </c>
      <c r="U2068" t="s">
        <v>4570</v>
      </c>
      <c r="V2068" t="s">
        <v>4951</v>
      </c>
      <c r="W2068" t="s">
        <v>4496</v>
      </c>
      <c r="X2068" t="s">
        <v>7363</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4943</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6087</v>
      </c>
      <c r="BF2068" t="s">
        <v>6088</v>
      </c>
      <c r="BG2068" t="s">
        <v>7188</v>
      </c>
      <c r="BH2068" t="s">
        <v>4947</v>
      </c>
      <c r="BI2068" t="s">
        <v>195</v>
      </c>
      <c r="BJ2068" t="s">
        <v>195</v>
      </c>
      <c r="BK2068" t="s">
        <v>3791</v>
      </c>
      <c r="BL2068" t="s">
        <v>5450</v>
      </c>
      <c r="BM2068" t="s">
        <v>4949</v>
      </c>
      <c r="BN2068" t="s">
        <v>5444</v>
      </c>
      <c r="BO2068" t="s">
        <v>4950</v>
      </c>
      <c r="BP2068" s="440" t="str">
        <f t="shared" si="32"/>
        <v>WA.2378.EBD.974.101.D.521811</v>
      </c>
    </row>
    <row r="2069" spans="1:68">
      <c r="A2069" t="s">
        <v>5010</v>
      </c>
      <c r="B2069" t="s">
        <v>4936</v>
      </c>
      <c r="C2069" t="s">
        <v>4937</v>
      </c>
      <c r="D2069" t="s">
        <v>3795</v>
      </c>
      <c r="E2069" t="s">
        <v>197</v>
      </c>
      <c r="F2069" t="s">
        <v>3842</v>
      </c>
      <c r="G2069" t="s">
        <v>2445</v>
      </c>
      <c r="H2069" t="s">
        <v>4938</v>
      </c>
      <c r="I2069">
        <v>5</v>
      </c>
      <c r="J2069" t="s">
        <v>5047</v>
      </c>
      <c r="K2069">
        <v>1</v>
      </c>
      <c r="L2069" t="s">
        <v>805</v>
      </c>
      <c r="M2069" t="s">
        <v>8</v>
      </c>
      <c r="N2069" t="s">
        <v>179</v>
      </c>
      <c r="O2069" t="s">
        <v>530</v>
      </c>
      <c r="P2069" t="s">
        <v>8</v>
      </c>
      <c r="Q2069" t="s">
        <v>4570</v>
      </c>
      <c r="R2069" t="s">
        <v>4940</v>
      </c>
      <c r="S2069" t="s">
        <v>195</v>
      </c>
      <c r="T2069" t="s">
        <v>4570</v>
      </c>
      <c r="U2069" t="s">
        <v>4570</v>
      </c>
      <c r="V2069" t="s">
        <v>4496</v>
      </c>
      <c r="W2069" t="s">
        <v>4570</v>
      </c>
      <c r="X2069" t="s">
        <v>7346</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5011</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6084</v>
      </c>
      <c r="BG2069" t="s">
        <v>7116</v>
      </c>
      <c r="BH2069" t="s">
        <v>4947</v>
      </c>
      <c r="BI2069" t="s">
        <v>195</v>
      </c>
      <c r="BJ2069" t="s">
        <v>195</v>
      </c>
      <c r="BK2069" t="s">
        <v>3791</v>
      </c>
      <c r="BL2069" t="s">
        <v>5049</v>
      </c>
      <c r="BM2069" t="s">
        <v>4949</v>
      </c>
      <c r="BN2069" t="s">
        <v>5444</v>
      </c>
      <c r="BO2069" t="s">
        <v>4950</v>
      </c>
      <c r="BP2069" s="440" t="str">
        <f t="shared" si="32"/>
        <v>WA.2378.EBD.955.101.A.521811</v>
      </c>
    </row>
    <row r="2070" spans="1:68">
      <c r="A2070" t="s">
        <v>5010</v>
      </c>
      <c r="B2070" t="s">
        <v>4936</v>
      </c>
      <c r="C2070" t="s">
        <v>4937</v>
      </c>
      <c r="D2070" t="s">
        <v>3795</v>
      </c>
      <c r="E2070" t="s">
        <v>197</v>
      </c>
      <c r="F2070" t="s">
        <v>3842</v>
      </c>
      <c r="G2070" t="s">
        <v>2445</v>
      </c>
      <c r="H2070" t="s">
        <v>4938</v>
      </c>
      <c r="I2070">
        <v>5</v>
      </c>
      <c r="J2070" t="s">
        <v>5047</v>
      </c>
      <c r="K2070">
        <v>1</v>
      </c>
      <c r="L2070" t="s">
        <v>805</v>
      </c>
      <c r="M2070" t="s">
        <v>8</v>
      </c>
      <c r="N2070" t="s">
        <v>179</v>
      </c>
      <c r="O2070" t="s">
        <v>530</v>
      </c>
      <c r="P2070" t="s">
        <v>8</v>
      </c>
      <c r="Q2070" t="s">
        <v>4570</v>
      </c>
      <c r="R2070" t="s">
        <v>4940</v>
      </c>
      <c r="S2070" t="s">
        <v>195</v>
      </c>
      <c r="T2070" t="s">
        <v>4570</v>
      </c>
      <c r="U2070" t="s">
        <v>4570</v>
      </c>
      <c r="V2070" t="s">
        <v>4951</v>
      </c>
      <c r="W2070" t="s">
        <v>4496</v>
      </c>
      <c r="X2070" t="s">
        <v>7347</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5011</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6084</v>
      </c>
      <c r="BG2070" t="s">
        <v>7116</v>
      </c>
      <c r="BH2070" t="s">
        <v>4947</v>
      </c>
      <c r="BI2070" t="s">
        <v>195</v>
      </c>
      <c r="BJ2070" t="s">
        <v>195</v>
      </c>
      <c r="BK2070" t="s">
        <v>3791</v>
      </c>
      <c r="BL2070" t="s">
        <v>5450</v>
      </c>
      <c r="BM2070" t="s">
        <v>4949</v>
      </c>
      <c r="BN2070" t="s">
        <v>5444</v>
      </c>
      <c r="BO2070" t="s">
        <v>4950</v>
      </c>
      <c r="BP2070" s="440" t="str">
        <f t="shared" si="32"/>
        <v>WA.2378.EBD.955.101.A.521811</v>
      </c>
    </row>
    <row r="2071" spans="1:68">
      <c r="A2071" t="s">
        <v>5010</v>
      </c>
      <c r="B2071" t="s">
        <v>4936</v>
      </c>
      <c r="C2071" t="s">
        <v>4937</v>
      </c>
      <c r="D2071" t="s">
        <v>3795</v>
      </c>
      <c r="E2071" t="s">
        <v>197</v>
      </c>
      <c r="F2071" t="s">
        <v>3842</v>
      </c>
      <c r="G2071" t="s">
        <v>2445</v>
      </c>
      <c r="H2071" t="s">
        <v>4938</v>
      </c>
      <c r="I2071">
        <v>5</v>
      </c>
      <c r="J2071" t="s">
        <v>5047</v>
      </c>
      <c r="K2071">
        <v>1</v>
      </c>
      <c r="L2071" t="s">
        <v>805</v>
      </c>
      <c r="M2071" t="s">
        <v>508</v>
      </c>
      <c r="N2071" t="s">
        <v>3124</v>
      </c>
      <c r="O2071" t="s">
        <v>530</v>
      </c>
      <c r="P2071" t="s">
        <v>8</v>
      </c>
      <c r="Q2071" t="s">
        <v>4570</v>
      </c>
      <c r="R2071" t="s">
        <v>4940</v>
      </c>
      <c r="S2071" t="s">
        <v>195</v>
      </c>
      <c r="T2071" t="s">
        <v>4570</v>
      </c>
      <c r="U2071" t="s">
        <v>4570</v>
      </c>
      <c r="V2071" t="s">
        <v>4496</v>
      </c>
      <c r="W2071" t="s">
        <v>4570</v>
      </c>
      <c r="X2071" t="s">
        <v>7348</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5011</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6084</v>
      </c>
      <c r="BG2071" t="s">
        <v>7133</v>
      </c>
      <c r="BH2071" t="s">
        <v>4947</v>
      </c>
      <c r="BI2071" t="s">
        <v>195</v>
      </c>
      <c r="BJ2071" t="s">
        <v>195</v>
      </c>
      <c r="BK2071" t="s">
        <v>3791</v>
      </c>
      <c r="BL2071" t="s">
        <v>5049</v>
      </c>
      <c r="BM2071" t="s">
        <v>4949</v>
      </c>
      <c r="BN2071" t="s">
        <v>5444</v>
      </c>
      <c r="BO2071" t="s">
        <v>4950</v>
      </c>
      <c r="BP2071" s="440" t="str">
        <f t="shared" si="32"/>
        <v>WA.2378.EBD.955.101.B.521811</v>
      </c>
    </row>
    <row r="2072" spans="1:68">
      <c r="A2072" t="s">
        <v>5010</v>
      </c>
      <c r="B2072" t="s">
        <v>4936</v>
      </c>
      <c r="C2072" t="s">
        <v>4937</v>
      </c>
      <c r="D2072" t="s">
        <v>3795</v>
      </c>
      <c r="E2072" t="s">
        <v>197</v>
      </c>
      <c r="F2072" t="s">
        <v>3842</v>
      </c>
      <c r="G2072" t="s">
        <v>2445</v>
      </c>
      <c r="H2072" t="s">
        <v>4938</v>
      </c>
      <c r="I2072">
        <v>5</v>
      </c>
      <c r="J2072" t="s">
        <v>5047</v>
      </c>
      <c r="K2072">
        <v>1</v>
      </c>
      <c r="L2072" t="s">
        <v>805</v>
      </c>
      <c r="M2072" t="s">
        <v>508</v>
      </c>
      <c r="N2072" t="s">
        <v>3124</v>
      </c>
      <c r="O2072" t="s">
        <v>530</v>
      </c>
      <c r="P2072" t="s">
        <v>8</v>
      </c>
      <c r="Q2072" t="s">
        <v>4570</v>
      </c>
      <c r="R2072" t="s">
        <v>4940</v>
      </c>
      <c r="S2072" t="s">
        <v>195</v>
      </c>
      <c r="T2072" t="s">
        <v>4570</v>
      </c>
      <c r="U2072" t="s">
        <v>4570</v>
      </c>
      <c r="V2072" t="s">
        <v>4951</v>
      </c>
      <c r="W2072" t="s">
        <v>4496</v>
      </c>
      <c r="X2072" t="s">
        <v>7349</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5011</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6084</v>
      </c>
      <c r="BG2072" t="s">
        <v>7133</v>
      </c>
      <c r="BH2072" t="s">
        <v>4947</v>
      </c>
      <c r="BI2072" t="s">
        <v>195</v>
      </c>
      <c r="BJ2072" t="s">
        <v>195</v>
      </c>
      <c r="BK2072" t="s">
        <v>3791</v>
      </c>
      <c r="BL2072" t="s">
        <v>5450</v>
      </c>
      <c r="BM2072" t="s">
        <v>4949</v>
      </c>
      <c r="BN2072" t="s">
        <v>5444</v>
      </c>
      <c r="BO2072" t="s">
        <v>4950</v>
      </c>
      <c r="BP2072" s="440" t="str">
        <f t="shared" si="32"/>
        <v>WA.2378.EBD.955.101.B.521811</v>
      </c>
    </row>
    <row r="2073" spans="1:68">
      <c r="A2073" t="s">
        <v>5010</v>
      </c>
      <c r="B2073" t="s">
        <v>4936</v>
      </c>
      <c r="C2073" t="s">
        <v>4937</v>
      </c>
      <c r="D2073" t="s">
        <v>3795</v>
      </c>
      <c r="E2073" t="s">
        <v>197</v>
      </c>
      <c r="F2073" t="s">
        <v>3842</v>
      </c>
      <c r="G2073" t="s">
        <v>2445</v>
      </c>
      <c r="H2073" t="s">
        <v>4938</v>
      </c>
      <c r="I2073">
        <v>5</v>
      </c>
      <c r="J2073" t="s">
        <v>5047</v>
      </c>
      <c r="K2073">
        <v>1</v>
      </c>
      <c r="L2073" t="s">
        <v>805</v>
      </c>
      <c r="M2073" t="s">
        <v>511</v>
      </c>
      <c r="N2073" t="s">
        <v>181</v>
      </c>
      <c r="O2073" t="s">
        <v>530</v>
      </c>
      <c r="P2073" t="s">
        <v>8</v>
      </c>
      <c r="Q2073" t="s">
        <v>4570</v>
      </c>
      <c r="R2073" t="s">
        <v>4940</v>
      </c>
      <c r="S2073" t="s">
        <v>195</v>
      </c>
      <c r="T2073" t="s">
        <v>4570</v>
      </c>
      <c r="U2073" t="s">
        <v>4570</v>
      </c>
      <c r="V2073" t="s">
        <v>4496</v>
      </c>
      <c r="W2073" t="s">
        <v>4570</v>
      </c>
      <c r="X2073" t="s">
        <v>7350</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5011</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6084</v>
      </c>
      <c r="BG2073" t="s">
        <v>7155</v>
      </c>
      <c r="BH2073" t="s">
        <v>4947</v>
      </c>
      <c r="BI2073" t="s">
        <v>195</v>
      </c>
      <c r="BJ2073" t="s">
        <v>195</v>
      </c>
      <c r="BK2073" t="s">
        <v>3791</v>
      </c>
      <c r="BL2073" t="s">
        <v>5049</v>
      </c>
      <c r="BM2073" t="s">
        <v>4949</v>
      </c>
      <c r="BN2073" t="s">
        <v>5444</v>
      </c>
      <c r="BO2073" t="s">
        <v>4950</v>
      </c>
      <c r="BP2073" s="440" t="str">
        <f t="shared" si="32"/>
        <v>WA.2378.EBD.955.101.D.521811</v>
      </c>
    </row>
    <row r="2074" spans="1:68">
      <c r="A2074" t="s">
        <v>5010</v>
      </c>
      <c r="B2074" t="s">
        <v>4936</v>
      </c>
      <c r="C2074" t="s">
        <v>4937</v>
      </c>
      <c r="D2074" t="s">
        <v>3795</v>
      </c>
      <c r="E2074" t="s">
        <v>197</v>
      </c>
      <c r="F2074" t="s">
        <v>3842</v>
      </c>
      <c r="G2074" t="s">
        <v>2445</v>
      </c>
      <c r="H2074" t="s">
        <v>4938</v>
      </c>
      <c r="I2074">
        <v>5</v>
      </c>
      <c r="J2074" t="s">
        <v>5047</v>
      </c>
      <c r="K2074">
        <v>1</v>
      </c>
      <c r="L2074" t="s">
        <v>805</v>
      </c>
      <c r="M2074" t="s">
        <v>511</v>
      </c>
      <c r="N2074" t="s">
        <v>181</v>
      </c>
      <c r="O2074" t="s">
        <v>530</v>
      </c>
      <c r="P2074" t="s">
        <v>8</v>
      </c>
      <c r="Q2074" t="s">
        <v>4570</v>
      </c>
      <c r="R2074" t="s">
        <v>4940</v>
      </c>
      <c r="S2074" t="s">
        <v>195</v>
      </c>
      <c r="T2074" t="s">
        <v>4570</v>
      </c>
      <c r="U2074" t="s">
        <v>4570</v>
      </c>
      <c r="V2074" t="s">
        <v>4951</v>
      </c>
      <c r="W2074" t="s">
        <v>4496</v>
      </c>
      <c r="X2074" t="s">
        <v>7351</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5011</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6084</v>
      </c>
      <c r="BG2074" t="s">
        <v>7155</v>
      </c>
      <c r="BH2074" t="s">
        <v>4947</v>
      </c>
      <c r="BI2074" t="s">
        <v>195</v>
      </c>
      <c r="BJ2074" t="s">
        <v>195</v>
      </c>
      <c r="BK2074" t="s">
        <v>3791</v>
      </c>
      <c r="BL2074" t="s">
        <v>5450</v>
      </c>
      <c r="BM2074" t="s">
        <v>4949</v>
      </c>
      <c r="BN2074" t="s">
        <v>5444</v>
      </c>
      <c r="BO2074" t="s">
        <v>4950</v>
      </c>
      <c r="BP2074" s="440" t="str">
        <f t="shared" si="32"/>
        <v>WA.2378.EBD.955.101.D.521811</v>
      </c>
    </row>
    <row r="2075" spans="1:68">
      <c r="A2075" t="s">
        <v>5010</v>
      </c>
      <c r="B2075" t="s">
        <v>4936</v>
      </c>
      <c r="C2075" t="s">
        <v>4937</v>
      </c>
      <c r="D2075" t="s">
        <v>3795</v>
      </c>
      <c r="E2075" t="s">
        <v>197</v>
      </c>
      <c r="F2075" t="s">
        <v>3842</v>
      </c>
      <c r="G2075" t="s">
        <v>2445</v>
      </c>
      <c r="H2075" t="s">
        <v>4938</v>
      </c>
      <c r="I2075">
        <v>5</v>
      </c>
      <c r="J2075" t="s">
        <v>5047</v>
      </c>
      <c r="K2075">
        <v>1</v>
      </c>
      <c r="L2075" t="s">
        <v>805</v>
      </c>
      <c r="M2075" t="s">
        <v>516</v>
      </c>
      <c r="N2075" t="s">
        <v>182</v>
      </c>
      <c r="O2075" t="s">
        <v>530</v>
      </c>
      <c r="P2075" t="s">
        <v>8</v>
      </c>
      <c r="Q2075" t="s">
        <v>4570</v>
      </c>
      <c r="R2075" t="s">
        <v>4940</v>
      </c>
      <c r="S2075" t="s">
        <v>195</v>
      </c>
      <c r="T2075" t="s">
        <v>4570</v>
      </c>
      <c r="U2075" t="s">
        <v>4570</v>
      </c>
      <c r="V2075" t="s">
        <v>4496</v>
      </c>
      <c r="W2075" t="s">
        <v>4570</v>
      </c>
      <c r="X2075" t="s">
        <v>7352</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5011</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6084</v>
      </c>
      <c r="BG2075" t="s">
        <v>7161</v>
      </c>
      <c r="BH2075" t="s">
        <v>4947</v>
      </c>
      <c r="BI2075" t="s">
        <v>195</v>
      </c>
      <c r="BJ2075" t="s">
        <v>195</v>
      </c>
      <c r="BK2075" t="s">
        <v>3791</v>
      </c>
      <c r="BL2075" t="s">
        <v>5049</v>
      </c>
      <c r="BM2075" t="s">
        <v>4949</v>
      </c>
      <c r="BN2075" t="s">
        <v>5444</v>
      </c>
      <c r="BO2075" t="s">
        <v>4950</v>
      </c>
      <c r="BP2075" s="440" t="str">
        <f t="shared" si="32"/>
        <v>WA.2378.EBD.955.101.E.521811</v>
      </c>
    </row>
    <row r="2076" spans="1:68">
      <c r="A2076" t="s">
        <v>5010</v>
      </c>
      <c r="B2076" t="s">
        <v>4936</v>
      </c>
      <c r="C2076" t="s">
        <v>4937</v>
      </c>
      <c r="D2076" t="s">
        <v>3795</v>
      </c>
      <c r="E2076" t="s">
        <v>197</v>
      </c>
      <c r="F2076" t="s">
        <v>3842</v>
      </c>
      <c r="G2076" t="s">
        <v>2445</v>
      </c>
      <c r="H2076" t="s">
        <v>4938</v>
      </c>
      <c r="I2076">
        <v>5</v>
      </c>
      <c r="J2076" t="s">
        <v>5047</v>
      </c>
      <c r="K2076">
        <v>1</v>
      </c>
      <c r="L2076" t="s">
        <v>805</v>
      </c>
      <c r="M2076" t="s">
        <v>516</v>
      </c>
      <c r="N2076" t="s">
        <v>182</v>
      </c>
      <c r="O2076" t="s">
        <v>530</v>
      </c>
      <c r="P2076" t="s">
        <v>8</v>
      </c>
      <c r="Q2076" t="s">
        <v>4570</v>
      </c>
      <c r="R2076" t="s">
        <v>4940</v>
      </c>
      <c r="S2076" t="s">
        <v>195</v>
      </c>
      <c r="T2076" t="s">
        <v>4570</v>
      </c>
      <c r="U2076" t="s">
        <v>4570</v>
      </c>
      <c r="V2076" t="s">
        <v>4951</v>
      </c>
      <c r="W2076" t="s">
        <v>4496</v>
      </c>
      <c r="X2076" t="s">
        <v>7353</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5011</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6084</v>
      </c>
      <c r="BG2076" t="s">
        <v>7161</v>
      </c>
      <c r="BH2076" t="s">
        <v>4947</v>
      </c>
      <c r="BI2076" t="s">
        <v>195</v>
      </c>
      <c r="BJ2076" t="s">
        <v>195</v>
      </c>
      <c r="BK2076" t="s">
        <v>3791</v>
      </c>
      <c r="BL2076" t="s">
        <v>5450</v>
      </c>
      <c r="BM2076" t="s">
        <v>4949</v>
      </c>
      <c r="BN2076" t="s">
        <v>5444</v>
      </c>
      <c r="BO2076" t="s">
        <v>4950</v>
      </c>
      <c r="BP2076" s="440" t="str">
        <f t="shared" si="32"/>
        <v>WA.2378.EBD.955.101.E.521811</v>
      </c>
    </row>
    <row r="2077" spans="1:68">
      <c r="A2077" t="s">
        <v>5010</v>
      </c>
      <c r="B2077" t="s">
        <v>4936</v>
      </c>
      <c r="C2077" t="s">
        <v>4937</v>
      </c>
      <c r="D2077" t="s">
        <v>3795</v>
      </c>
      <c r="E2077" t="s">
        <v>197</v>
      </c>
      <c r="F2077" t="s">
        <v>3842</v>
      </c>
      <c r="G2077" t="s">
        <v>2445</v>
      </c>
      <c r="H2077" t="s">
        <v>4938</v>
      </c>
      <c r="I2077">
        <v>5</v>
      </c>
      <c r="J2077" t="s">
        <v>5047</v>
      </c>
      <c r="K2077">
        <v>1</v>
      </c>
      <c r="L2077" t="s">
        <v>805</v>
      </c>
      <c r="M2077" t="s">
        <v>566</v>
      </c>
      <c r="N2077" t="s">
        <v>183</v>
      </c>
      <c r="O2077" t="s">
        <v>530</v>
      </c>
      <c r="P2077" t="s">
        <v>8</v>
      </c>
      <c r="Q2077" t="s">
        <v>4570</v>
      </c>
      <c r="R2077" t="s">
        <v>4940</v>
      </c>
      <c r="S2077" t="s">
        <v>195</v>
      </c>
      <c r="T2077" t="s">
        <v>4570</v>
      </c>
      <c r="U2077" t="s">
        <v>4570</v>
      </c>
      <c r="V2077" t="s">
        <v>4496</v>
      </c>
      <c r="W2077" t="s">
        <v>4570</v>
      </c>
      <c r="X2077" t="s">
        <v>7354</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5011</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6084</v>
      </c>
      <c r="BG2077" t="s">
        <v>7173</v>
      </c>
      <c r="BH2077" t="s">
        <v>4947</v>
      </c>
      <c r="BI2077" t="s">
        <v>195</v>
      </c>
      <c r="BJ2077" t="s">
        <v>195</v>
      </c>
      <c r="BK2077" t="s">
        <v>3791</v>
      </c>
      <c r="BL2077" t="s">
        <v>5049</v>
      </c>
      <c r="BM2077" t="s">
        <v>4949</v>
      </c>
      <c r="BN2077" t="s">
        <v>5444</v>
      </c>
      <c r="BO2077" t="s">
        <v>4950</v>
      </c>
      <c r="BP2077" s="440" t="str">
        <f t="shared" si="32"/>
        <v>WA.2378.EBD.955.101.F.521811</v>
      </c>
    </row>
    <row r="2078" spans="1:68">
      <c r="A2078" t="s">
        <v>5010</v>
      </c>
      <c r="B2078" t="s">
        <v>4936</v>
      </c>
      <c r="C2078" t="s">
        <v>4937</v>
      </c>
      <c r="D2078" t="s">
        <v>3795</v>
      </c>
      <c r="E2078" t="s">
        <v>197</v>
      </c>
      <c r="F2078" t="s">
        <v>3842</v>
      </c>
      <c r="G2078" t="s">
        <v>2445</v>
      </c>
      <c r="H2078" t="s">
        <v>4938</v>
      </c>
      <c r="I2078">
        <v>5</v>
      </c>
      <c r="J2078" t="s">
        <v>5047</v>
      </c>
      <c r="K2078">
        <v>1</v>
      </c>
      <c r="L2078" t="s">
        <v>805</v>
      </c>
      <c r="M2078" t="s">
        <v>566</v>
      </c>
      <c r="N2078" t="s">
        <v>183</v>
      </c>
      <c r="O2078" t="s">
        <v>530</v>
      </c>
      <c r="P2078" t="s">
        <v>8</v>
      </c>
      <c r="Q2078" t="s">
        <v>4570</v>
      </c>
      <c r="R2078" t="s">
        <v>4940</v>
      </c>
      <c r="S2078" t="s">
        <v>195</v>
      </c>
      <c r="T2078" t="s">
        <v>4570</v>
      </c>
      <c r="U2078" t="s">
        <v>4570</v>
      </c>
      <c r="V2078" t="s">
        <v>4951</v>
      </c>
      <c r="W2078" t="s">
        <v>4496</v>
      </c>
      <c r="X2078" t="s">
        <v>7355</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5011</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6084</v>
      </c>
      <c r="BG2078" t="s">
        <v>7173</v>
      </c>
      <c r="BH2078" t="s">
        <v>4947</v>
      </c>
      <c r="BI2078" t="s">
        <v>195</v>
      </c>
      <c r="BJ2078" t="s">
        <v>195</v>
      </c>
      <c r="BK2078" t="s">
        <v>3791</v>
      </c>
      <c r="BL2078" t="s">
        <v>5450</v>
      </c>
      <c r="BM2078" t="s">
        <v>4949</v>
      </c>
      <c r="BN2078" t="s">
        <v>5444</v>
      </c>
      <c r="BO2078" t="s">
        <v>4950</v>
      </c>
      <c r="BP2078" s="440" t="str">
        <f t="shared" si="32"/>
        <v>WA.2378.EBD.955.101.F.521811</v>
      </c>
    </row>
    <row r="2079" spans="1:68">
      <c r="A2079" t="s">
        <v>5010</v>
      </c>
      <c r="B2079" t="s">
        <v>4936</v>
      </c>
      <c r="C2079" t="s">
        <v>4937</v>
      </c>
      <c r="D2079" t="s">
        <v>3795</v>
      </c>
      <c r="E2079" t="s">
        <v>197</v>
      </c>
      <c r="F2079" t="s">
        <v>3842</v>
      </c>
      <c r="G2079" t="s">
        <v>2445</v>
      </c>
      <c r="H2079" t="s">
        <v>4938</v>
      </c>
      <c r="I2079">
        <v>5</v>
      </c>
      <c r="J2079" t="s">
        <v>6085</v>
      </c>
      <c r="K2079">
        <v>1</v>
      </c>
      <c r="L2079" t="s">
        <v>805</v>
      </c>
      <c r="M2079" t="s">
        <v>8</v>
      </c>
      <c r="N2079" t="s">
        <v>133</v>
      </c>
      <c r="O2079" t="s">
        <v>530</v>
      </c>
      <c r="P2079" t="s">
        <v>8</v>
      </c>
      <c r="Q2079" t="s">
        <v>4570</v>
      </c>
      <c r="R2079" t="s">
        <v>4940</v>
      </c>
      <c r="S2079" t="s">
        <v>195</v>
      </c>
      <c r="T2079" t="s">
        <v>4570</v>
      </c>
      <c r="U2079" t="s">
        <v>4570</v>
      </c>
      <c r="V2079" t="s">
        <v>4496</v>
      </c>
      <c r="W2079" t="s">
        <v>4570</v>
      </c>
      <c r="X2079" t="s">
        <v>7356</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5011</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6087</v>
      </c>
      <c r="BF2079" t="s">
        <v>6088</v>
      </c>
      <c r="BG2079" t="s">
        <v>7179</v>
      </c>
      <c r="BH2079" t="s">
        <v>4947</v>
      </c>
      <c r="BI2079" t="s">
        <v>195</v>
      </c>
      <c r="BJ2079" t="s">
        <v>195</v>
      </c>
      <c r="BK2079" t="s">
        <v>3791</v>
      </c>
      <c r="BL2079" t="s">
        <v>5049</v>
      </c>
      <c r="BM2079" t="s">
        <v>4949</v>
      </c>
      <c r="BN2079" t="s">
        <v>5444</v>
      </c>
      <c r="BO2079" t="s">
        <v>4950</v>
      </c>
      <c r="BP2079" s="440" t="str">
        <f t="shared" si="32"/>
        <v>WA.2378.EBD.974.101.A.521811</v>
      </c>
    </row>
    <row r="2080" spans="1:68">
      <c r="A2080" t="s">
        <v>5010</v>
      </c>
      <c r="B2080" t="s">
        <v>4936</v>
      </c>
      <c r="C2080" t="s">
        <v>4937</v>
      </c>
      <c r="D2080" t="s">
        <v>3795</v>
      </c>
      <c r="E2080" t="s">
        <v>197</v>
      </c>
      <c r="F2080" t="s">
        <v>3842</v>
      </c>
      <c r="G2080" t="s">
        <v>2445</v>
      </c>
      <c r="H2080" t="s">
        <v>4938</v>
      </c>
      <c r="I2080">
        <v>5</v>
      </c>
      <c r="J2080" t="s">
        <v>6085</v>
      </c>
      <c r="K2080">
        <v>1</v>
      </c>
      <c r="L2080" t="s">
        <v>805</v>
      </c>
      <c r="M2080" t="s">
        <v>8</v>
      </c>
      <c r="N2080" t="s">
        <v>133</v>
      </c>
      <c r="O2080" t="s">
        <v>530</v>
      </c>
      <c r="P2080" t="s">
        <v>8</v>
      </c>
      <c r="Q2080" t="s">
        <v>4570</v>
      </c>
      <c r="R2080" t="s">
        <v>4940</v>
      </c>
      <c r="S2080" t="s">
        <v>195</v>
      </c>
      <c r="T2080" t="s">
        <v>4570</v>
      </c>
      <c r="U2080" t="s">
        <v>4570</v>
      </c>
      <c r="V2080" t="s">
        <v>4951</v>
      </c>
      <c r="W2080" t="s">
        <v>4496</v>
      </c>
      <c r="X2080" t="s">
        <v>7357</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5011</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6087</v>
      </c>
      <c r="BF2080" t="s">
        <v>6088</v>
      </c>
      <c r="BG2080" t="s">
        <v>7179</v>
      </c>
      <c r="BH2080" t="s">
        <v>4947</v>
      </c>
      <c r="BI2080" t="s">
        <v>195</v>
      </c>
      <c r="BJ2080" t="s">
        <v>195</v>
      </c>
      <c r="BK2080" t="s">
        <v>3791</v>
      </c>
      <c r="BL2080" t="s">
        <v>5450</v>
      </c>
      <c r="BM2080" t="s">
        <v>4949</v>
      </c>
      <c r="BN2080" t="s">
        <v>5444</v>
      </c>
      <c r="BO2080" t="s">
        <v>4950</v>
      </c>
      <c r="BP2080" s="440" t="str">
        <f t="shared" si="32"/>
        <v>WA.2378.EBD.974.101.A.521811</v>
      </c>
    </row>
    <row r="2081" spans="1:68">
      <c r="A2081" t="s">
        <v>5010</v>
      </c>
      <c r="B2081" t="s">
        <v>4936</v>
      </c>
      <c r="C2081" t="s">
        <v>4937</v>
      </c>
      <c r="D2081" t="s">
        <v>3795</v>
      </c>
      <c r="E2081" t="s">
        <v>197</v>
      </c>
      <c r="F2081" t="s">
        <v>3842</v>
      </c>
      <c r="G2081" t="s">
        <v>2445</v>
      </c>
      <c r="H2081" t="s">
        <v>4938</v>
      </c>
      <c r="I2081">
        <v>5</v>
      </c>
      <c r="J2081" t="s">
        <v>6085</v>
      </c>
      <c r="K2081">
        <v>1</v>
      </c>
      <c r="L2081" t="s">
        <v>805</v>
      </c>
      <c r="M2081" t="s">
        <v>508</v>
      </c>
      <c r="N2081" t="s">
        <v>3383</v>
      </c>
      <c r="O2081" t="s">
        <v>530</v>
      </c>
      <c r="P2081" t="s">
        <v>8</v>
      </c>
      <c r="Q2081" t="s">
        <v>4570</v>
      </c>
      <c r="R2081" t="s">
        <v>4940</v>
      </c>
      <c r="S2081" t="s">
        <v>195</v>
      </c>
      <c r="T2081" t="s">
        <v>4570</v>
      </c>
      <c r="U2081" t="s">
        <v>4570</v>
      </c>
      <c r="V2081" t="s">
        <v>4496</v>
      </c>
      <c r="W2081" t="s">
        <v>4570</v>
      </c>
      <c r="X2081" t="s">
        <v>7358</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5011</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6087</v>
      </c>
      <c r="BF2081" t="s">
        <v>6088</v>
      </c>
      <c r="BG2081" t="s">
        <v>7183</v>
      </c>
      <c r="BH2081" t="s">
        <v>4947</v>
      </c>
      <c r="BI2081" t="s">
        <v>195</v>
      </c>
      <c r="BJ2081" t="s">
        <v>195</v>
      </c>
      <c r="BK2081" t="s">
        <v>3791</v>
      </c>
      <c r="BL2081" t="s">
        <v>5049</v>
      </c>
      <c r="BM2081" t="s">
        <v>4949</v>
      </c>
      <c r="BN2081" t="s">
        <v>5444</v>
      </c>
      <c r="BO2081" t="s">
        <v>4950</v>
      </c>
      <c r="BP2081" s="440" t="str">
        <f t="shared" si="32"/>
        <v>WA.2378.EBD.974.101.B.521811</v>
      </c>
    </row>
    <row r="2082" spans="1:68">
      <c r="A2082" t="s">
        <v>5010</v>
      </c>
      <c r="B2082" t="s">
        <v>4936</v>
      </c>
      <c r="C2082" t="s">
        <v>4937</v>
      </c>
      <c r="D2082" t="s">
        <v>3795</v>
      </c>
      <c r="E2082" t="s">
        <v>197</v>
      </c>
      <c r="F2082" t="s">
        <v>3842</v>
      </c>
      <c r="G2082" t="s">
        <v>2445</v>
      </c>
      <c r="H2082" t="s">
        <v>4938</v>
      </c>
      <c r="I2082">
        <v>5</v>
      </c>
      <c r="J2082" t="s">
        <v>6085</v>
      </c>
      <c r="K2082">
        <v>1</v>
      </c>
      <c r="L2082" t="s">
        <v>805</v>
      </c>
      <c r="M2082" t="s">
        <v>508</v>
      </c>
      <c r="N2082" t="s">
        <v>3383</v>
      </c>
      <c r="O2082" t="s">
        <v>530</v>
      </c>
      <c r="P2082" t="s">
        <v>8</v>
      </c>
      <c r="Q2082" t="s">
        <v>4570</v>
      </c>
      <c r="R2082" t="s">
        <v>4940</v>
      </c>
      <c r="S2082" t="s">
        <v>195</v>
      </c>
      <c r="T2082" t="s">
        <v>4570</v>
      </c>
      <c r="U2082" t="s">
        <v>4570</v>
      </c>
      <c r="V2082" t="s">
        <v>4951</v>
      </c>
      <c r="W2082" t="s">
        <v>4496</v>
      </c>
      <c r="X2082" t="s">
        <v>7359</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5011</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6087</v>
      </c>
      <c r="BF2082" t="s">
        <v>6088</v>
      </c>
      <c r="BG2082" t="s">
        <v>7183</v>
      </c>
      <c r="BH2082" t="s">
        <v>4947</v>
      </c>
      <c r="BI2082" t="s">
        <v>195</v>
      </c>
      <c r="BJ2082" t="s">
        <v>195</v>
      </c>
      <c r="BK2082" t="s">
        <v>3791</v>
      </c>
      <c r="BL2082" t="s">
        <v>5450</v>
      </c>
      <c r="BM2082" t="s">
        <v>4949</v>
      </c>
      <c r="BN2082" t="s">
        <v>5444</v>
      </c>
      <c r="BO2082" t="s">
        <v>4950</v>
      </c>
      <c r="BP2082" s="440" t="str">
        <f t="shared" si="32"/>
        <v>WA.2378.EBD.974.101.B.521811</v>
      </c>
    </row>
    <row r="2083" spans="1:68">
      <c r="A2083" t="s">
        <v>5010</v>
      </c>
      <c r="B2083" t="s">
        <v>4936</v>
      </c>
      <c r="C2083" t="s">
        <v>4937</v>
      </c>
      <c r="D2083" t="s">
        <v>3795</v>
      </c>
      <c r="E2083" t="s">
        <v>197</v>
      </c>
      <c r="F2083" t="s">
        <v>3842</v>
      </c>
      <c r="G2083" t="s">
        <v>2445</v>
      </c>
      <c r="H2083" t="s">
        <v>4938</v>
      </c>
      <c r="I2083">
        <v>5</v>
      </c>
      <c r="J2083" t="s">
        <v>6085</v>
      </c>
      <c r="K2083">
        <v>1</v>
      </c>
      <c r="L2083" t="s">
        <v>805</v>
      </c>
      <c r="M2083" t="s">
        <v>509</v>
      </c>
      <c r="N2083" t="s">
        <v>3406</v>
      </c>
      <c r="O2083" t="s">
        <v>530</v>
      </c>
      <c r="P2083" t="s">
        <v>8</v>
      </c>
      <c r="Q2083" t="s">
        <v>4570</v>
      </c>
      <c r="R2083" t="s">
        <v>4940</v>
      </c>
      <c r="S2083" t="s">
        <v>195</v>
      </c>
      <c r="T2083" t="s">
        <v>4570</v>
      </c>
      <c r="U2083" t="s">
        <v>4570</v>
      </c>
      <c r="V2083" t="s">
        <v>4496</v>
      </c>
      <c r="W2083" t="s">
        <v>4570</v>
      </c>
      <c r="X2083" t="s">
        <v>7360</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5011</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6087</v>
      </c>
      <c r="BF2083" t="s">
        <v>6088</v>
      </c>
      <c r="BG2083" t="s">
        <v>7186</v>
      </c>
      <c r="BH2083" t="s">
        <v>4947</v>
      </c>
      <c r="BI2083" t="s">
        <v>195</v>
      </c>
      <c r="BJ2083" t="s">
        <v>195</v>
      </c>
      <c r="BK2083" t="s">
        <v>3791</v>
      </c>
      <c r="BL2083" t="s">
        <v>5049</v>
      </c>
      <c r="BM2083" t="s">
        <v>4949</v>
      </c>
      <c r="BN2083" t="s">
        <v>5444</v>
      </c>
      <c r="BO2083" t="s">
        <v>4950</v>
      </c>
      <c r="BP2083" s="440" t="str">
        <f t="shared" si="32"/>
        <v>WA.2378.EBD.974.101.C.521811</v>
      </c>
    </row>
    <row r="2084" spans="1:68">
      <c r="A2084" t="s">
        <v>5010</v>
      </c>
      <c r="B2084" t="s">
        <v>4936</v>
      </c>
      <c r="C2084" t="s">
        <v>4937</v>
      </c>
      <c r="D2084" t="s">
        <v>3795</v>
      </c>
      <c r="E2084" t="s">
        <v>197</v>
      </c>
      <c r="F2084" t="s">
        <v>3842</v>
      </c>
      <c r="G2084" t="s">
        <v>2445</v>
      </c>
      <c r="H2084" t="s">
        <v>4938</v>
      </c>
      <c r="I2084">
        <v>5</v>
      </c>
      <c r="J2084" t="s">
        <v>6085</v>
      </c>
      <c r="K2084">
        <v>1</v>
      </c>
      <c r="L2084" t="s">
        <v>805</v>
      </c>
      <c r="M2084" t="s">
        <v>509</v>
      </c>
      <c r="N2084" t="s">
        <v>3406</v>
      </c>
      <c r="O2084" t="s">
        <v>530</v>
      </c>
      <c r="P2084" t="s">
        <v>8</v>
      </c>
      <c r="Q2084" t="s">
        <v>4570</v>
      </c>
      <c r="R2084" t="s">
        <v>4940</v>
      </c>
      <c r="S2084" t="s">
        <v>195</v>
      </c>
      <c r="T2084" t="s">
        <v>4570</v>
      </c>
      <c r="U2084" t="s">
        <v>4570</v>
      </c>
      <c r="V2084" t="s">
        <v>4951</v>
      </c>
      <c r="W2084" t="s">
        <v>4496</v>
      </c>
      <c r="X2084" t="s">
        <v>7361</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5011</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6087</v>
      </c>
      <c r="BF2084" t="s">
        <v>6088</v>
      </c>
      <c r="BG2084" t="s">
        <v>7186</v>
      </c>
      <c r="BH2084" t="s">
        <v>4947</v>
      </c>
      <c r="BI2084" t="s">
        <v>195</v>
      </c>
      <c r="BJ2084" t="s">
        <v>195</v>
      </c>
      <c r="BK2084" t="s">
        <v>3791</v>
      </c>
      <c r="BL2084" t="s">
        <v>5450</v>
      </c>
      <c r="BM2084" t="s">
        <v>4949</v>
      </c>
      <c r="BN2084" t="s">
        <v>5444</v>
      </c>
      <c r="BO2084" t="s">
        <v>4950</v>
      </c>
      <c r="BP2084" s="440" t="str">
        <f t="shared" si="32"/>
        <v>WA.2378.EBD.974.101.C.521811</v>
      </c>
    </row>
    <row r="2085" spans="1:68">
      <c r="A2085" t="s">
        <v>5010</v>
      </c>
      <c r="B2085" t="s">
        <v>4936</v>
      </c>
      <c r="C2085" t="s">
        <v>4937</v>
      </c>
      <c r="D2085" t="s">
        <v>3795</v>
      </c>
      <c r="E2085" t="s">
        <v>197</v>
      </c>
      <c r="F2085" t="s">
        <v>3842</v>
      </c>
      <c r="G2085" t="s">
        <v>2445</v>
      </c>
      <c r="H2085" t="s">
        <v>4938</v>
      </c>
      <c r="I2085">
        <v>5</v>
      </c>
      <c r="J2085" t="s">
        <v>6085</v>
      </c>
      <c r="K2085">
        <v>1</v>
      </c>
      <c r="L2085" t="s">
        <v>805</v>
      </c>
      <c r="M2085" t="s">
        <v>511</v>
      </c>
      <c r="N2085" t="s">
        <v>3416</v>
      </c>
      <c r="O2085" t="s">
        <v>530</v>
      </c>
      <c r="P2085" t="s">
        <v>8</v>
      </c>
      <c r="Q2085" t="s">
        <v>4570</v>
      </c>
      <c r="R2085" t="s">
        <v>4940</v>
      </c>
      <c r="S2085" t="s">
        <v>195</v>
      </c>
      <c r="T2085" t="s">
        <v>4570</v>
      </c>
      <c r="U2085" t="s">
        <v>4570</v>
      </c>
      <c r="V2085" t="s">
        <v>4496</v>
      </c>
      <c r="W2085" t="s">
        <v>4570</v>
      </c>
      <c r="X2085" t="s">
        <v>7362</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5011</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6087</v>
      </c>
      <c r="BF2085" t="s">
        <v>6088</v>
      </c>
      <c r="BG2085" t="s">
        <v>7188</v>
      </c>
      <c r="BH2085" t="s">
        <v>4947</v>
      </c>
      <c r="BI2085" t="s">
        <v>195</v>
      </c>
      <c r="BJ2085" t="s">
        <v>195</v>
      </c>
      <c r="BK2085" t="s">
        <v>3791</v>
      </c>
      <c r="BL2085" t="s">
        <v>5049</v>
      </c>
      <c r="BM2085" t="s">
        <v>4949</v>
      </c>
      <c r="BN2085" t="s">
        <v>5444</v>
      </c>
      <c r="BO2085" t="s">
        <v>4950</v>
      </c>
      <c r="BP2085" s="440" t="str">
        <f t="shared" si="32"/>
        <v>WA.2378.EBD.974.101.D.521811</v>
      </c>
    </row>
    <row r="2086" spans="1:68">
      <c r="A2086" t="s">
        <v>5010</v>
      </c>
      <c r="B2086" t="s">
        <v>4936</v>
      </c>
      <c r="C2086" t="s">
        <v>4937</v>
      </c>
      <c r="D2086" t="s">
        <v>3795</v>
      </c>
      <c r="E2086" t="s">
        <v>197</v>
      </c>
      <c r="F2086" t="s">
        <v>3842</v>
      </c>
      <c r="G2086" t="s">
        <v>2445</v>
      </c>
      <c r="H2086" t="s">
        <v>4938</v>
      </c>
      <c r="I2086">
        <v>5</v>
      </c>
      <c r="J2086" t="s">
        <v>6085</v>
      </c>
      <c r="K2086">
        <v>1</v>
      </c>
      <c r="L2086" t="s">
        <v>805</v>
      </c>
      <c r="M2086" t="s">
        <v>511</v>
      </c>
      <c r="N2086" t="s">
        <v>3416</v>
      </c>
      <c r="O2086" t="s">
        <v>530</v>
      </c>
      <c r="P2086" t="s">
        <v>8</v>
      </c>
      <c r="Q2086" t="s">
        <v>4570</v>
      </c>
      <c r="R2086" t="s">
        <v>4940</v>
      </c>
      <c r="S2086" t="s">
        <v>195</v>
      </c>
      <c r="T2086" t="s">
        <v>4570</v>
      </c>
      <c r="U2086" t="s">
        <v>4570</v>
      </c>
      <c r="V2086" t="s">
        <v>4951</v>
      </c>
      <c r="W2086" t="s">
        <v>4496</v>
      </c>
      <c r="X2086" t="s">
        <v>7363</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5011</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6087</v>
      </c>
      <c r="BF2086" t="s">
        <v>6088</v>
      </c>
      <c r="BG2086" t="s">
        <v>7188</v>
      </c>
      <c r="BH2086" t="s">
        <v>4947</v>
      </c>
      <c r="BI2086" t="s">
        <v>195</v>
      </c>
      <c r="BJ2086" t="s">
        <v>195</v>
      </c>
      <c r="BK2086" t="s">
        <v>3791</v>
      </c>
      <c r="BL2086" t="s">
        <v>5450</v>
      </c>
      <c r="BM2086" t="s">
        <v>4949</v>
      </c>
      <c r="BN2086" t="s">
        <v>5444</v>
      </c>
      <c r="BO2086" t="s">
        <v>4950</v>
      </c>
      <c r="BP2086" s="440" t="str">
        <f t="shared" si="32"/>
        <v>WA.2378.EBD.974.101.D.521811</v>
      </c>
    </row>
    <row r="2087" spans="1:68">
      <c r="A2087" t="s">
        <v>4935</v>
      </c>
      <c r="B2087" t="s">
        <v>4936</v>
      </c>
      <c r="C2087" t="s">
        <v>4937</v>
      </c>
      <c r="D2087" t="s">
        <v>3795</v>
      </c>
      <c r="E2087" t="s">
        <v>197</v>
      </c>
      <c r="F2087" t="s">
        <v>3812</v>
      </c>
      <c r="G2087" t="s">
        <v>820</v>
      </c>
      <c r="H2087" t="s">
        <v>4938</v>
      </c>
      <c r="I2087">
        <v>9</v>
      </c>
      <c r="J2087" t="s">
        <v>5050</v>
      </c>
      <c r="K2087">
        <v>1</v>
      </c>
      <c r="L2087" t="s">
        <v>805</v>
      </c>
      <c r="M2087" t="s">
        <v>508</v>
      </c>
      <c r="N2087" t="s">
        <v>184</v>
      </c>
      <c r="O2087" t="s">
        <v>504</v>
      </c>
      <c r="P2087" t="s">
        <v>8</v>
      </c>
      <c r="Q2087" t="s">
        <v>4570</v>
      </c>
      <c r="R2087" t="s">
        <v>4940</v>
      </c>
      <c r="S2087" t="s">
        <v>195</v>
      </c>
      <c r="T2087" t="s">
        <v>4570</v>
      </c>
      <c r="U2087" t="s">
        <v>4570</v>
      </c>
      <c r="V2087" t="s">
        <v>4496</v>
      </c>
      <c r="W2087" t="s">
        <v>4570</v>
      </c>
      <c r="X2087" t="s">
        <v>7364</v>
      </c>
      <c r="Y2087" t="s">
        <v>7365</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4943</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6045</v>
      </c>
      <c r="BF2087" t="s">
        <v>6046</v>
      </c>
      <c r="BG2087" t="s">
        <v>7097</v>
      </c>
      <c r="BH2087" t="s">
        <v>4947</v>
      </c>
      <c r="BI2087" t="s">
        <v>195</v>
      </c>
      <c r="BJ2087" t="s">
        <v>195</v>
      </c>
      <c r="BK2087" t="s">
        <v>505</v>
      </c>
      <c r="BL2087" t="s">
        <v>7366</v>
      </c>
      <c r="BM2087" t="s">
        <v>4949</v>
      </c>
      <c r="BN2087" t="s">
        <v>5509</v>
      </c>
      <c r="BO2087" t="s">
        <v>4950</v>
      </c>
      <c r="BP2087" s="440" t="str">
        <f t="shared" si="32"/>
        <v>WA.2378.EBA.956.101.B.524113</v>
      </c>
    </row>
    <row r="2088" spans="1:68">
      <c r="A2088" t="s">
        <v>4935</v>
      </c>
      <c r="B2088" t="s">
        <v>4936</v>
      </c>
      <c r="C2088" t="s">
        <v>4937</v>
      </c>
      <c r="D2088" t="s">
        <v>3795</v>
      </c>
      <c r="E2088" t="s">
        <v>197</v>
      </c>
      <c r="F2088" t="s">
        <v>3812</v>
      </c>
      <c r="G2088" t="s">
        <v>820</v>
      </c>
      <c r="H2088" t="s">
        <v>4938</v>
      </c>
      <c r="I2088">
        <v>9</v>
      </c>
      <c r="J2088" t="s">
        <v>5050</v>
      </c>
      <c r="K2088">
        <v>1</v>
      </c>
      <c r="L2088" t="s">
        <v>805</v>
      </c>
      <c r="M2088" t="s">
        <v>509</v>
      </c>
      <c r="N2088" t="s">
        <v>185</v>
      </c>
      <c r="O2088" t="s">
        <v>504</v>
      </c>
      <c r="P2088" t="s">
        <v>8</v>
      </c>
      <c r="Q2088" t="s">
        <v>4570</v>
      </c>
      <c r="R2088" t="s">
        <v>4940</v>
      </c>
      <c r="S2088" t="s">
        <v>195</v>
      </c>
      <c r="T2088" t="s">
        <v>4570</v>
      </c>
      <c r="U2088" t="s">
        <v>4570</v>
      </c>
      <c r="V2088" t="s">
        <v>4496</v>
      </c>
      <c r="W2088" t="s">
        <v>4570</v>
      </c>
      <c r="X2088" t="s">
        <v>7367</v>
      </c>
      <c r="Y2088" t="s">
        <v>7368</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4943</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6045</v>
      </c>
      <c r="BF2088" t="s">
        <v>6046</v>
      </c>
      <c r="BG2088" t="s">
        <v>7099</v>
      </c>
      <c r="BH2088" t="s">
        <v>4947</v>
      </c>
      <c r="BI2088" t="s">
        <v>195</v>
      </c>
      <c r="BJ2088" t="s">
        <v>195</v>
      </c>
      <c r="BK2088" t="s">
        <v>505</v>
      </c>
      <c r="BL2088" t="s">
        <v>7369</v>
      </c>
      <c r="BM2088" t="s">
        <v>4949</v>
      </c>
      <c r="BN2088" t="s">
        <v>5509</v>
      </c>
      <c r="BO2088" t="s">
        <v>4950</v>
      </c>
      <c r="BP2088" s="440" t="str">
        <f t="shared" si="32"/>
        <v>WA.2378.EBA.956.101.C.524113</v>
      </c>
    </row>
    <row r="2089" spans="1:68">
      <c r="A2089" t="s">
        <v>5010</v>
      </c>
      <c r="B2089" t="s">
        <v>4936</v>
      </c>
      <c r="C2089" t="s">
        <v>4937</v>
      </c>
      <c r="D2089" t="s">
        <v>3795</v>
      </c>
      <c r="E2089" t="s">
        <v>197</v>
      </c>
      <c r="F2089" t="s">
        <v>3812</v>
      </c>
      <c r="G2089" t="s">
        <v>820</v>
      </c>
      <c r="H2089" t="s">
        <v>4938</v>
      </c>
      <c r="I2089">
        <v>9</v>
      </c>
      <c r="J2089" t="s">
        <v>5050</v>
      </c>
      <c r="K2089">
        <v>1</v>
      </c>
      <c r="L2089" t="s">
        <v>805</v>
      </c>
      <c r="M2089" t="s">
        <v>508</v>
      </c>
      <c r="N2089" t="s">
        <v>184</v>
      </c>
      <c r="O2089" t="s">
        <v>504</v>
      </c>
      <c r="P2089" t="s">
        <v>8</v>
      </c>
      <c r="Q2089" t="s">
        <v>4570</v>
      </c>
      <c r="R2089" t="s">
        <v>4940</v>
      </c>
      <c r="S2089" t="s">
        <v>195</v>
      </c>
      <c r="T2089" t="s">
        <v>4570</v>
      </c>
      <c r="U2089" t="s">
        <v>4570</v>
      </c>
      <c r="V2089" t="s">
        <v>4496</v>
      </c>
      <c r="W2089" t="s">
        <v>4570</v>
      </c>
      <c r="X2089" t="s">
        <v>7364</v>
      </c>
      <c r="Y2089" t="s">
        <v>7365</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5011</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6045</v>
      </c>
      <c r="BF2089" t="s">
        <v>6046</v>
      </c>
      <c r="BG2089" t="s">
        <v>7097</v>
      </c>
      <c r="BH2089" t="s">
        <v>4947</v>
      </c>
      <c r="BI2089" t="s">
        <v>195</v>
      </c>
      <c r="BJ2089" t="s">
        <v>195</v>
      </c>
      <c r="BK2089" t="s">
        <v>505</v>
      </c>
      <c r="BL2089" t="s">
        <v>7366</v>
      </c>
      <c r="BM2089" t="s">
        <v>4949</v>
      </c>
      <c r="BN2089" t="s">
        <v>5509</v>
      </c>
      <c r="BO2089" t="s">
        <v>4950</v>
      </c>
      <c r="BP2089" s="440" t="str">
        <f t="shared" si="32"/>
        <v>WA.2378.EBA.956.101.B.524113</v>
      </c>
    </row>
    <row r="2090" spans="1:68">
      <c r="A2090" t="s">
        <v>5010</v>
      </c>
      <c r="B2090" t="s">
        <v>4936</v>
      </c>
      <c r="C2090" t="s">
        <v>4937</v>
      </c>
      <c r="D2090" t="s">
        <v>3795</v>
      </c>
      <c r="E2090" t="s">
        <v>197</v>
      </c>
      <c r="F2090" t="s">
        <v>3812</v>
      </c>
      <c r="G2090" t="s">
        <v>820</v>
      </c>
      <c r="H2090" t="s">
        <v>4938</v>
      </c>
      <c r="I2090">
        <v>9</v>
      </c>
      <c r="J2090" t="s">
        <v>5050</v>
      </c>
      <c r="K2090">
        <v>1</v>
      </c>
      <c r="L2090" t="s">
        <v>805</v>
      </c>
      <c r="M2090" t="s">
        <v>509</v>
      </c>
      <c r="N2090" t="s">
        <v>185</v>
      </c>
      <c r="O2090" t="s">
        <v>504</v>
      </c>
      <c r="P2090" t="s">
        <v>8</v>
      </c>
      <c r="Q2090" t="s">
        <v>4570</v>
      </c>
      <c r="R2090" t="s">
        <v>4940</v>
      </c>
      <c r="S2090" t="s">
        <v>195</v>
      </c>
      <c r="T2090" t="s">
        <v>4570</v>
      </c>
      <c r="U2090" t="s">
        <v>4570</v>
      </c>
      <c r="V2090" t="s">
        <v>4496</v>
      </c>
      <c r="W2090" t="s">
        <v>4570</v>
      </c>
      <c r="X2090" t="s">
        <v>7367</v>
      </c>
      <c r="Y2090" t="s">
        <v>7368</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5011</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6045</v>
      </c>
      <c r="BF2090" t="s">
        <v>6046</v>
      </c>
      <c r="BG2090" t="s">
        <v>7099</v>
      </c>
      <c r="BH2090" t="s">
        <v>4947</v>
      </c>
      <c r="BI2090" t="s">
        <v>195</v>
      </c>
      <c r="BJ2090" t="s">
        <v>195</v>
      </c>
      <c r="BK2090" t="s">
        <v>505</v>
      </c>
      <c r="BL2090" t="s">
        <v>7369</v>
      </c>
      <c r="BM2090" t="s">
        <v>4949</v>
      </c>
      <c r="BN2090" t="s">
        <v>5509</v>
      </c>
      <c r="BO2090" t="s">
        <v>4950</v>
      </c>
      <c r="BP2090" s="440" t="str">
        <f t="shared" si="32"/>
        <v>WA.2378.EBA.956.101.C.524113</v>
      </c>
    </row>
    <row r="2091" spans="1:68">
      <c r="A2091" t="s">
        <v>4935</v>
      </c>
      <c r="B2091" t="s">
        <v>4936</v>
      </c>
      <c r="C2091" t="s">
        <v>4937</v>
      </c>
      <c r="D2091" t="s">
        <v>3795</v>
      </c>
      <c r="E2091" t="s">
        <v>197</v>
      </c>
      <c r="F2091" t="s">
        <v>3842</v>
      </c>
      <c r="G2091" t="s">
        <v>2445</v>
      </c>
      <c r="H2091" t="s">
        <v>4938</v>
      </c>
      <c r="I2091">
        <v>5</v>
      </c>
      <c r="J2091" t="s">
        <v>5047</v>
      </c>
      <c r="K2091">
        <v>1</v>
      </c>
      <c r="L2091" t="s">
        <v>805</v>
      </c>
      <c r="M2091" t="s">
        <v>8</v>
      </c>
      <c r="N2091" t="s">
        <v>179</v>
      </c>
      <c r="O2091" t="s">
        <v>504</v>
      </c>
      <c r="P2091" t="s">
        <v>8</v>
      </c>
      <c r="Q2091" t="s">
        <v>4570</v>
      </c>
      <c r="R2091" t="s">
        <v>4940</v>
      </c>
      <c r="S2091" t="s">
        <v>195</v>
      </c>
      <c r="T2091" t="s">
        <v>4570</v>
      </c>
      <c r="U2091" t="s">
        <v>4570</v>
      </c>
      <c r="V2091" t="s">
        <v>4496</v>
      </c>
      <c r="W2091" t="s">
        <v>4570</v>
      </c>
      <c r="X2091" t="s">
        <v>7370</v>
      </c>
      <c r="Y2091" t="s">
        <v>7371</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4943</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6084</v>
      </c>
      <c r="BG2091" t="s">
        <v>7116</v>
      </c>
      <c r="BH2091" t="s">
        <v>4947</v>
      </c>
      <c r="BI2091" t="s">
        <v>195</v>
      </c>
      <c r="BJ2091" t="s">
        <v>195</v>
      </c>
      <c r="BK2091" t="s">
        <v>505</v>
      </c>
      <c r="BL2091" t="s">
        <v>7372</v>
      </c>
      <c r="BM2091" t="s">
        <v>4949</v>
      </c>
      <c r="BN2091" t="s">
        <v>5509</v>
      </c>
      <c r="BO2091" t="s">
        <v>4950</v>
      </c>
      <c r="BP2091" s="440" t="str">
        <f t="shared" si="32"/>
        <v>WA.2378.EBD.955.101.A.524113</v>
      </c>
    </row>
    <row r="2092" spans="1:68">
      <c r="A2092" t="s">
        <v>4935</v>
      </c>
      <c r="B2092" t="s">
        <v>4936</v>
      </c>
      <c r="C2092" t="s">
        <v>4937</v>
      </c>
      <c r="D2092" t="s">
        <v>3795</v>
      </c>
      <c r="E2092" t="s">
        <v>197</v>
      </c>
      <c r="F2092" t="s">
        <v>3842</v>
      </c>
      <c r="G2092" t="s">
        <v>2445</v>
      </c>
      <c r="H2092" t="s">
        <v>4938</v>
      </c>
      <c r="I2092">
        <v>5</v>
      </c>
      <c r="J2092" t="s">
        <v>5047</v>
      </c>
      <c r="K2092">
        <v>1</v>
      </c>
      <c r="L2092" t="s">
        <v>805</v>
      </c>
      <c r="M2092" t="s">
        <v>8</v>
      </c>
      <c r="N2092" t="s">
        <v>179</v>
      </c>
      <c r="O2092" t="s">
        <v>504</v>
      </c>
      <c r="P2092" t="s">
        <v>8</v>
      </c>
      <c r="Q2092" t="s">
        <v>4570</v>
      </c>
      <c r="R2092" t="s">
        <v>4940</v>
      </c>
      <c r="S2092" t="s">
        <v>195</v>
      </c>
      <c r="T2092" t="s">
        <v>4570</v>
      </c>
      <c r="U2092" t="s">
        <v>4570</v>
      </c>
      <c r="V2092" t="s">
        <v>4951</v>
      </c>
      <c r="W2092" t="s">
        <v>4496</v>
      </c>
      <c r="X2092" t="s">
        <v>7373</v>
      </c>
      <c r="Y2092" t="s">
        <v>7374</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4943</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6084</v>
      </c>
      <c r="BG2092" t="s">
        <v>7116</v>
      </c>
      <c r="BH2092" t="s">
        <v>4947</v>
      </c>
      <c r="BI2092" t="s">
        <v>195</v>
      </c>
      <c r="BJ2092" t="s">
        <v>195</v>
      </c>
      <c r="BK2092" t="s">
        <v>505</v>
      </c>
      <c r="BL2092" t="s">
        <v>7375</v>
      </c>
      <c r="BM2092" t="s">
        <v>4949</v>
      </c>
      <c r="BN2092" t="s">
        <v>5509</v>
      </c>
      <c r="BO2092" t="s">
        <v>4950</v>
      </c>
      <c r="BP2092" s="440" t="str">
        <f t="shared" si="32"/>
        <v>WA.2378.EBD.955.101.A.524113</v>
      </c>
    </row>
    <row r="2093" spans="1:68">
      <c r="A2093" t="s">
        <v>4935</v>
      </c>
      <c r="B2093" t="s">
        <v>4936</v>
      </c>
      <c r="C2093" t="s">
        <v>4937</v>
      </c>
      <c r="D2093" t="s">
        <v>3795</v>
      </c>
      <c r="E2093" t="s">
        <v>197</v>
      </c>
      <c r="F2093" t="s">
        <v>3842</v>
      </c>
      <c r="G2093" t="s">
        <v>2445</v>
      </c>
      <c r="H2093" t="s">
        <v>4938</v>
      </c>
      <c r="I2093">
        <v>5</v>
      </c>
      <c r="J2093" t="s">
        <v>5047</v>
      </c>
      <c r="K2093">
        <v>1</v>
      </c>
      <c r="L2093" t="s">
        <v>805</v>
      </c>
      <c r="M2093" t="s">
        <v>511</v>
      </c>
      <c r="N2093" t="s">
        <v>181</v>
      </c>
      <c r="O2093" t="s">
        <v>504</v>
      </c>
      <c r="P2093" t="s">
        <v>8</v>
      </c>
      <c r="Q2093" t="s">
        <v>4570</v>
      </c>
      <c r="R2093" t="s">
        <v>4940</v>
      </c>
      <c r="S2093" t="s">
        <v>195</v>
      </c>
      <c r="T2093" t="s">
        <v>4570</v>
      </c>
      <c r="U2093" t="s">
        <v>4570</v>
      </c>
      <c r="V2093" t="s">
        <v>4496</v>
      </c>
      <c r="W2093" t="s">
        <v>4570</v>
      </c>
      <c r="X2093" t="s">
        <v>7376</v>
      </c>
      <c r="Y2093" t="s">
        <v>7377</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4943</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6084</v>
      </c>
      <c r="BG2093" t="s">
        <v>7155</v>
      </c>
      <c r="BH2093" t="s">
        <v>4947</v>
      </c>
      <c r="BI2093" t="s">
        <v>195</v>
      </c>
      <c r="BJ2093" t="s">
        <v>195</v>
      </c>
      <c r="BK2093" t="s">
        <v>505</v>
      </c>
      <c r="BL2093" t="s">
        <v>7378</v>
      </c>
      <c r="BM2093" t="s">
        <v>4949</v>
      </c>
      <c r="BN2093" t="s">
        <v>5509</v>
      </c>
      <c r="BO2093" t="s">
        <v>4950</v>
      </c>
      <c r="BP2093" s="440" t="str">
        <f t="shared" si="32"/>
        <v>WA.2378.EBD.955.101.D.524113</v>
      </c>
    </row>
    <row r="2094" spans="1:68">
      <c r="A2094" t="s">
        <v>5010</v>
      </c>
      <c r="B2094" t="s">
        <v>4936</v>
      </c>
      <c r="C2094" t="s">
        <v>4937</v>
      </c>
      <c r="D2094" t="s">
        <v>3795</v>
      </c>
      <c r="E2094" t="s">
        <v>197</v>
      </c>
      <c r="F2094" t="s">
        <v>3842</v>
      </c>
      <c r="G2094" t="s">
        <v>2445</v>
      </c>
      <c r="H2094" t="s">
        <v>4938</v>
      </c>
      <c r="I2094">
        <v>5</v>
      </c>
      <c r="J2094" t="s">
        <v>5047</v>
      </c>
      <c r="K2094">
        <v>1</v>
      </c>
      <c r="L2094" t="s">
        <v>805</v>
      </c>
      <c r="M2094" t="s">
        <v>8</v>
      </c>
      <c r="N2094" t="s">
        <v>179</v>
      </c>
      <c r="O2094" t="s">
        <v>504</v>
      </c>
      <c r="P2094" t="s">
        <v>8</v>
      </c>
      <c r="Q2094" t="s">
        <v>4570</v>
      </c>
      <c r="R2094" t="s">
        <v>4940</v>
      </c>
      <c r="S2094" t="s">
        <v>195</v>
      </c>
      <c r="T2094" t="s">
        <v>4570</v>
      </c>
      <c r="U2094" t="s">
        <v>4570</v>
      </c>
      <c r="V2094" t="s">
        <v>4496</v>
      </c>
      <c r="W2094" t="s">
        <v>4570</v>
      </c>
      <c r="X2094" t="s">
        <v>7370</v>
      </c>
      <c r="Y2094" t="s">
        <v>7371</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5011</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6084</v>
      </c>
      <c r="BG2094" t="s">
        <v>7116</v>
      </c>
      <c r="BH2094" t="s">
        <v>4947</v>
      </c>
      <c r="BI2094" t="s">
        <v>195</v>
      </c>
      <c r="BJ2094" t="s">
        <v>195</v>
      </c>
      <c r="BK2094" t="s">
        <v>505</v>
      </c>
      <c r="BL2094" t="s">
        <v>7372</v>
      </c>
      <c r="BM2094" t="s">
        <v>4949</v>
      </c>
      <c r="BN2094" t="s">
        <v>5509</v>
      </c>
      <c r="BO2094" t="s">
        <v>4950</v>
      </c>
      <c r="BP2094" s="440" t="str">
        <f t="shared" si="32"/>
        <v>WA.2378.EBD.955.101.A.524113</v>
      </c>
    </row>
    <row r="2095" spans="1:68">
      <c r="A2095" t="s">
        <v>5010</v>
      </c>
      <c r="B2095" t="s">
        <v>4936</v>
      </c>
      <c r="C2095" t="s">
        <v>4937</v>
      </c>
      <c r="D2095" t="s">
        <v>3795</v>
      </c>
      <c r="E2095" t="s">
        <v>197</v>
      </c>
      <c r="F2095" t="s">
        <v>3842</v>
      </c>
      <c r="G2095" t="s">
        <v>2445</v>
      </c>
      <c r="H2095" t="s">
        <v>4938</v>
      </c>
      <c r="I2095">
        <v>5</v>
      </c>
      <c r="J2095" t="s">
        <v>5047</v>
      </c>
      <c r="K2095">
        <v>1</v>
      </c>
      <c r="L2095" t="s">
        <v>805</v>
      </c>
      <c r="M2095" t="s">
        <v>8</v>
      </c>
      <c r="N2095" t="s">
        <v>179</v>
      </c>
      <c r="O2095" t="s">
        <v>504</v>
      </c>
      <c r="P2095" t="s">
        <v>8</v>
      </c>
      <c r="Q2095" t="s">
        <v>4570</v>
      </c>
      <c r="R2095" t="s">
        <v>4940</v>
      </c>
      <c r="S2095" t="s">
        <v>195</v>
      </c>
      <c r="T2095" t="s">
        <v>4570</v>
      </c>
      <c r="U2095" t="s">
        <v>4570</v>
      </c>
      <c r="V2095" t="s">
        <v>4951</v>
      </c>
      <c r="W2095" t="s">
        <v>4496</v>
      </c>
      <c r="X2095" t="s">
        <v>7373</v>
      </c>
      <c r="Y2095" t="s">
        <v>7374</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5011</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6084</v>
      </c>
      <c r="BG2095" t="s">
        <v>7116</v>
      </c>
      <c r="BH2095" t="s">
        <v>4947</v>
      </c>
      <c r="BI2095" t="s">
        <v>195</v>
      </c>
      <c r="BJ2095" t="s">
        <v>195</v>
      </c>
      <c r="BK2095" t="s">
        <v>505</v>
      </c>
      <c r="BL2095" t="s">
        <v>7375</v>
      </c>
      <c r="BM2095" t="s">
        <v>4949</v>
      </c>
      <c r="BN2095" t="s">
        <v>5509</v>
      </c>
      <c r="BO2095" t="s">
        <v>4950</v>
      </c>
      <c r="BP2095" s="440" t="str">
        <f t="shared" si="32"/>
        <v>WA.2378.EBD.955.101.A.524113</v>
      </c>
    </row>
    <row r="2096" spans="1:68">
      <c r="A2096" t="s">
        <v>5010</v>
      </c>
      <c r="B2096" t="s">
        <v>4936</v>
      </c>
      <c r="C2096" t="s">
        <v>4937</v>
      </c>
      <c r="D2096" t="s">
        <v>3795</v>
      </c>
      <c r="E2096" t="s">
        <v>197</v>
      </c>
      <c r="F2096" t="s">
        <v>3842</v>
      </c>
      <c r="G2096" t="s">
        <v>2445</v>
      </c>
      <c r="H2096" t="s">
        <v>4938</v>
      </c>
      <c r="I2096">
        <v>5</v>
      </c>
      <c r="J2096" t="s">
        <v>5047</v>
      </c>
      <c r="K2096">
        <v>1</v>
      </c>
      <c r="L2096" t="s">
        <v>805</v>
      </c>
      <c r="M2096" t="s">
        <v>511</v>
      </c>
      <c r="N2096" t="s">
        <v>181</v>
      </c>
      <c r="O2096" t="s">
        <v>504</v>
      </c>
      <c r="P2096" t="s">
        <v>8</v>
      </c>
      <c r="Q2096" t="s">
        <v>4570</v>
      </c>
      <c r="R2096" t="s">
        <v>4940</v>
      </c>
      <c r="S2096" t="s">
        <v>195</v>
      </c>
      <c r="T2096" t="s">
        <v>4570</v>
      </c>
      <c r="U2096" t="s">
        <v>4570</v>
      </c>
      <c r="V2096" t="s">
        <v>4496</v>
      </c>
      <c r="W2096" t="s">
        <v>4570</v>
      </c>
      <c r="X2096" t="s">
        <v>7376</v>
      </c>
      <c r="Y2096" t="s">
        <v>7377</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5011</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6084</v>
      </c>
      <c r="BG2096" t="s">
        <v>7155</v>
      </c>
      <c r="BH2096" t="s">
        <v>4947</v>
      </c>
      <c r="BI2096" t="s">
        <v>195</v>
      </c>
      <c r="BJ2096" t="s">
        <v>195</v>
      </c>
      <c r="BK2096" t="s">
        <v>505</v>
      </c>
      <c r="BL2096" t="s">
        <v>7378</v>
      </c>
      <c r="BM2096" t="s">
        <v>4949</v>
      </c>
      <c r="BN2096" t="s">
        <v>5509</v>
      </c>
      <c r="BO2096" t="s">
        <v>4950</v>
      </c>
      <c r="BP2096" s="440" t="str">
        <f t="shared" si="32"/>
        <v>WA.2378.EBD.955.101.D.524113</v>
      </c>
    </row>
    <row r="2097" spans="1:68">
      <c r="A2097" t="s">
        <v>4935</v>
      </c>
      <c r="B2097" t="s">
        <v>4936</v>
      </c>
      <c r="C2097" t="s">
        <v>4937</v>
      </c>
      <c r="D2097" t="s">
        <v>3795</v>
      </c>
      <c r="E2097" t="s">
        <v>197</v>
      </c>
      <c r="F2097" t="s">
        <v>3812</v>
      </c>
      <c r="G2097" t="s">
        <v>820</v>
      </c>
      <c r="H2097" t="s">
        <v>4938</v>
      </c>
      <c r="I2097">
        <v>9</v>
      </c>
      <c r="J2097" t="s">
        <v>5050</v>
      </c>
      <c r="K2097">
        <v>1</v>
      </c>
      <c r="L2097" t="s">
        <v>805</v>
      </c>
      <c r="M2097" t="s">
        <v>509</v>
      </c>
      <c r="N2097" t="s">
        <v>185</v>
      </c>
      <c r="O2097" t="s">
        <v>506</v>
      </c>
      <c r="P2097" t="s">
        <v>8</v>
      </c>
      <c r="Q2097" t="s">
        <v>4570</v>
      </c>
      <c r="R2097" t="s">
        <v>4940</v>
      </c>
      <c r="S2097" t="s">
        <v>195</v>
      </c>
      <c r="T2097" t="s">
        <v>4570</v>
      </c>
      <c r="U2097" t="s">
        <v>4570</v>
      </c>
      <c r="V2097" t="s">
        <v>4496</v>
      </c>
      <c r="W2097" t="s">
        <v>4570</v>
      </c>
      <c r="X2097" t="s">
        <v>7379</v>
      </c>
      <c r="Y2097" t="s">
        <v>7380</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4943</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6045</v>
      </c>
      <c r="BF2097" t="s">
        <v>6046</v>
      </c>
      <c r="BG2097" t="s">
        <v>7099</v>
      </c>
      <c r="BH2097" t="s">
        <v>4947</v>
      </c>
      <c r="BI2097" t="s">
        <v>195</v>
      </c>
      <c r="BJ2097" t="s">
        <v>195</v>
      </c>
      <c r="BK2097" t="s">
        <v>5552</v>
      </c>
      <c r="BL2097" t="s">
        <v>7381</v>
      </c>
      <c r="BM2097" t="s">
        <v>4949</v>
      </c>
      <c r="BN2097" t="s">
        <v>5553</v>
      </c>
      <c r="BO2097" t="s">
        <v>4950</v>
      </c>
      <c r="BP2097" s="440" t="str">
        <f t="shared" si="32"/>
        <v>WA.2378.EBA.956.101.C.524114</v>
      </c>
    </row>
    <row r="2098" spans="1:68">
      <c r="A2098" t="s">
        <v>4935</v>
      </c>
      <c r="B2098" t="s">
        <v>4936</v>
      </c>
      <c r="C2098" t="s">
        <v>4937</v>
      </c>
      <c r="D2098" t="s">
        <v>3795</v>
      </c>
      <c r="E2098" t="s">
        <v>197</v>
      </c>
      <c r="F2098" t="s">
        <v>3812</v>
      </c>
      <c r="G2098" t="s">
        <v>820</v>
      </c>
      <c r="H2098" t="s">
        <v>4938</v>
      </c>
      <c r="I2098">
        <v>9</v>
      </c>
      <c r="J2098" t="s">
        <v>5050</v>
      </c>
      <c r="K2098">
        <v>1</v>
      </c>
      <c r="L2098" t="s">
        <v>805</v>
      </c>
      <c r="M2098" t="s">
        <v>509</v>
      </c>
      <c r="N2098" t="s">
        <v>185</v>
      </c>
      <c r="O2098" t="s">
        <v>506</v>
      </c>
      <c r="P2098" t="s">
        <v>8</v>
      </c>
      <c r="Q2098" t="s">
        <v>4570</v>
      </c>
      <c r="R2098" t="s">
        <v>4940</v>
      </c>
      <c r="S2098" t="s">
        <v>195</v>
      </c>
      <c r="T2098" t="s">
        <v>4570</v>
      </c>
      <c r="U2098" t="s">
        <v>4570</v>
      </c>
      <c r="V2098" t="s">
        <v>4951</v>
      </c>
      <c r="W2098" t="s">
        <v>4496</v>
      </c>
      <c r="X2098" t="s">
        <v>7382</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4943</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6045</v>
      </c>
      <c r="BF2098" t="s">
        <v>6046</v>
      </c>
      <c r="BG2098" t="s">
        <v>7099</v>
      </c>
      <c r="BH2098" t="s">
        <v>4947</v>
      </c>
      <c r="BI2098" t="s">
        <v>195</v>
      </c>
      <c r="BJ2098" t="s">
        <v>195</v>
      </c>
      <c r="BK2098" t="s">
        <v>5552</v>
      </c>
      <c r="BL2098" t="s">
        <v>5546</v>
      </c>
      <c r="BM2098" t="s">
        <v>4949</v>
      </c>
      <c r="BN2098" t="s">
        <v>5553</v>
      </c>
      <c r="BO2098" t="s">
        <v>4950</v>
      </c>
      <c r="BP2098" s="440" t="str">
        <f t="shared" si="32"/>
        <v>WA.2378.EBA.956.101.C.524114</v>
      </c>
    </row>
    <row r="2099" spans="1:68">
      <c r="A2099" t="s">
        <v>5010</v>
      </c>
      <c r="B2099" t="s">
        <v>4936</v>
      </c>
      <c r="C2099" t="s">
        <v>4937</v>
      </c>
      <c r="D2099" t="s">
        <v>3795</v>
      </c>
      <c r="E2099" t="s">
        <v>197</v>
      </c>
      <c r="F2099" t="s">
        <v>3812</v>
      </c>
      <c r="G2099" t="s">
        <v>820</v>
      </c>
      <c r="H2099" t="s">
        <v>4938</v>
      </c>
      <c r="I2099">
        <v>9</v>
      </c>
      <c r="J2099" t="s">
        <v>5050</v>
      </c>
      <c r="K2099">
        <v>1</v>
      </c>
      <c r="L2099" t="s">
        <v>805</v>
      </c>
      <c r="M2099" t="s">
        <v>509</v>
      </c>
      <c r="N2099" t="s">
        <v>185</v>
      </c>
      <c r="O2099" t="s">
        <v>506</v>
      </c>
      <c r="P2099" t="s">
        <v>8</v>
      </c>
      <c r="Q2099" t="s">
        <v>4570</v>
      </c>
      <c r="R2099" t="s">
        <v>4940</v>
      </c>
      <c r="S2099" t="s">
        <v>195</v>
      </c>
      <c r="T2099" t="s">
        <v>4570</v>
      </c>
      <c r="U2099" t="s">
        <v>4570</v>
      </c>
      <c r="V2099" t="s">
        <v>4496</v>
      </c>
      <c r="W2099" t="s">
        <v>4570</v>
      </c>
      <c r="X2099" t="s">
        <v>7379</v>
      </c>
      <c r="Y2099" t="s">
        <v>7380</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5011</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6045</v>
      </c>
      <c r="BF2099" t="s">
        <v>6046</v>
      </c>
      <c r="BG2099" t="s">
        <v>7099</v>
      </c>
      <c r="BH2099" t="s">
        <v>4947</v>
      </c>
      <c r="BI2099" t="s">
        <v>195</v>
      </c>
      <c r="BJ2099" t="s">
        <v>195</v>
      </c>
      <c r="BK2099" t="s">
        <v>5552</v>
      </c>
      <c r="BL2099" t="s">
        <v>7381</v>
      </c>
      <c r="BM2099" t="s">
        <v>4949</v>
      </c>
      <c r="BN2099" t="s">
        <v>5553</v>
      </c>
      <c r="BO2099" t="s">
        <v>4950</v>
      </c>
      <c r="BP2099" s="440" t="str">
        <f t="shared" si="32"/>
        <v>WA.2378.EBA.956.101.C.524114</v>
      </c>
    </row>
    <row r="2100" spans="1:68">
      <c r="A2100" t="s">
        <v>5010</v>
      </c>
      <c r="B2100" t="s">
        <v>4936</v>
      </c>
      <c r="C2100" t="s">
        <v>4937</v>
      </c>
      <c r="D2100" t="s">
        <v>3795</v>
      </c>
      <c r="E2100" t="s">
        <v>197</v>
      </c>
      <c r="F2100" t="s">
        <v>3812</v>
      </c>
      <c r="G2100" t="s">
        <v>820</v>
      </c>
      <c r="H2100" t="s">
        <v>4938</v>
      </c>
      <c r="I2100">
        <v>9</v>
      </c>
      <c r="J2100" t="s">
        <v>5050</v>
      </c>
      <c r="K2100">
        <v>1</v>
      </c>
      <c r="L2100" t="s">
        <v>805</v>
      </c>
      <c r="M2100" t="s">
        <v>509</v>
      </c>
      <c r="N2100" t="s">
        <v>185</v>
      </c>
      <c r="O2100" t="s">
        <v>506</v>
      </c>
      <c r="P2100" t="s">
        <v>8</v>
      </c>
      <c r="Q2100" t="s">
        <v>4570</v>
      </c>
      <c r="R2100" t="s">
        <v>4940</v>
      </c>
      <c r="S2100" t="s">
        <v>195</v>
      </c>
      <c r="T2100" t="s">
        <v>4570</v>
      </c>
      <c r="U2100" t="s">
        <v>4570</v>
      </c>
      <c r="V2100" t="s">
        <v>4951</v>
      </c>
      <c r="W2100" t="s">
        <v>4496</v>
      </c>
      <c r="X2100" t="s">
        <v>7382</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5011</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6045</v>
      </c>
      <c r="BF2100" t="s">
        <v>6046</v>
      </c>
      <c r="BG2100" t="s">
        <v>7099</v>
      </c>
      <c r="BH2100" t="s">
        <v>4947</v>
      </c>
      <c r="BI2100" t="s">
        <v>195</v>
      </c>
      <c r="BJ2100" t="s">
        <v>195</v>
      </c>
      <c r="BK2100" t="s">
        <v>5552</v>
      </c>
      <c r="BL2100" t="s">
        <v>5546</v>
      </c>
      <c r="BM2100" t="s">
        <v>4949</v>
      </c>
      <c r="BN2100" t="s">
        <v>5553</v>
      </c>
      <c r="BO2100" t="s">
        <v>4950</v>
      </c>
      <c r="BP2100" s="440" t="str">
        <f t="shared" si="32"/>
        <v>WA.2378.EBA.956.101.C.524114</v>
      </c>
    </row>
    <row r="2101" spans="1:68">
      <c r="A2101" t="s">
        <v>4935</v>
      </c>
      <c r="B2101" t="s">
        <v>4936</v>
      </c>
      <c r="C2101" t="s">
        <v>4937</v>
      </c>
      <c r="D2101" t="s">
        <v>3795</v>
      </c>
      <c r="E2101" t="s">
        <v>197</v>
      </c>
      <c r="F2101" t="s">
        <v>3842</v>
      </c>
      <c r="G2101" t="s">
        <v>2445</v>
      </c>
      <c r="H2101" t="s">
        <v>4938</v>
      </c>
      <c r="I2101">
        <v>5</v>
      </c>
      <c r="J2101" t="s">
        <v>5047</v>
      </c>
      <c r="K2101">
        <v>1</v>
      </c>
      <c r="L2101" t="s">
        <v>805</v>
      </c>
      <c r="M2101" t="s">
        <v>508</v>
      </c>
      <c r="N2101" t="s">
        <v>3124</v>
      </c>
      <c r="O2101" t="s">
        <v>506</v>
      </c>
      <c r="P2101" t="s">
        <v>8</v>
      </c>
      <c r="Q2101" t="s">
        <v>4570</v>
      </c>
      <c r="R2101" t="s">
        <v>4940</v>
      </c>
      <c r="S2101" t="s">
        <v>195</v>
      </c>
      <c r="T2101" t="s">
        <v>4570</v>
      </c>
      <c r="U2101" t="s">
        <v>4570</v>
      </c>
      <c r="V2101" t="s">
        <v>4496</v>
      </c>
      <c r="W2101" t="s">
        <v>4570</v>
      </c>
      <c r="X2101" t="s">
        <v>7383</v>
      </c>
      <c r="Y2101" t="s">
        <v>7384</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4943</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6084</v>
      </c>
      <c r="BG2101" t="s">
        <v>7133</v>
      </c>
      <c r="BH2101" t="s">
        <v>4947</v>
      </c>
      <c r="BI2101" t="s">
        <v>195</v>
      </c>
      <c r="BJ2101" t="s">
        <v>195</v>
      </c>
      <c r="BK2101" t="s">
        <v>5552</v>
      </c>
      <c r="BL2101" t="s">
        <v>7385</v>
      </c>
      <c r="BM2101" t="s">
        <v>4949</v>
      </c>
      <c r="BN2101" t="s">
        <v>5553</v>
      </c>
      <c r="BO2101" t="s">
        <v>4950</v>
      </c>
      <c r="BP2101" s="440" t="str">
        <f t="shared" si="32"/>
        <v>WA.2378.EBD.955.101.B.524114</v>
      </c>
    </row>
    <row r="2102" spans="1:68">
      <c r="A2102" t="s">
        <v>4935</v>
      </c>
      <c r="B2102" t="s">
        <v>4936</v>
      </c>
      <c r="C2102" t="s">
        <v>4937</v>
      </c>
      <c r="D2102" t="s">
        <v>3795</v>
      </c>
      <c r="E2102" t="s">
        <v>197</v>
      </c>
      <c r="F2102" t="s">
        <v>3842</v>
      </c>
      <c r="G2102" t="s">
        <v>2445</v>
      </c>
      <c r="H2102" t="s">
        <v>4938</v>
      </c>
      <c r="I2102">
        <v>5</v>
      </c>
      <c r="J2102" t="s">
        <v>6085</v>
      </c>
      <c r="K2102">
        <v>1</v>
      </c>
      <c r="L2102" t="s">
        <v>805</v>
      </c>
      <c r="M2102" t="s">
        <v>508</v>
      </c>
      <c r="N2102" t="s">
        <v>3383</v>
      </c>
      <c r="O2102" t="s">
        <v>506</v>
      </c>
      <c r="P2102" t="s">
        <v>8</v>
      </c>
      <c r="Q2102" t="s">
        <v>4570</v>
      </c>
      <c r="R2102" t="s">
        <v>4940</v>
      </c>
      <c r="S2102" t="s">
        <v>195</v>
      </c>
      <c r="T2102" t="s">
        <v>4570</v>
      </c>
      <c r="U2102" t="s">
        <v>4570</v>
      </c>
      <c r="V2102" t="s">
        <v>4496</v>
      </c>
      <c r="W2102" t="s">
        <v>4570</v>
      </c>
      <c r="X2102" t="s">
        <v>7386</v>
      </c>
      <c r="Y2102" t="s">
        <v>5543</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4943</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6087</v>
      </c>
      <c r="BF2102" t="s">
        <v>6088</v>
      </c>
      <c r="BG2102" t="s">
        <v>7183</v>
      </c>
      <c r="BH2102" t="s">
        <v>4947</v>
      </c>
      <c r="BI2102" t="s">
        <v>195</v>
      </c>
      <c r="BJ2102" t="s">
        <v>195</v>
      </c>
      <c r="BK2102" t="s">
        <v>5552</v>
      </c>
      <c r="BL2102" t="s">
        <v>5544</v>
      </c>
      <c r="BM2102" t="s">
        <v>4949</v>
      </c>
      <c r="BN2102" t="s">
        <v>5553</v>
      </c>
      <c r="BO2102" t="s">
        <v>4950</v>
      </c>
      <c r="BP2102" s="440" t="str">
        <f t="shared" si="32"/>
        <v>WA.2378.EBD.974.101.B.524114</v>
      </c>
    </row>
    <row r="2103" spans="1:68">
      <c r="A2103" t="s">
        <v>4935</v>
      </c>
      <c r="B2103" t="s">
        <v>4936</v>
      </c>
      <c r="C2103" t="s">
        <v>4937</v>
      </c>
      <c r="D2103" t="s">
        <v>3795</v>
      </c>
      <c r="E2103" t="s">
        <v>197</v>
      </c>
      <c r="F2103" t="s">
        <v>3842</v>
      </c>
      <c r="G2103" t="s">
        <v>2445</v>
      </c>
      <c r="H2103" t="s">
        <v>4938</v>
      </c>
      <c r="I2103">
        <v>5</v>
      </c>
      <c r="J2103" t="s">
        <v>6085</v>
      </c>
      <c r="K2103">
        <v>1</v>
      </c>
      <c r="L2103" t="s">
        <v>805</v>
      </c>
      <c r="M2103" t="s">
        <v>508</v>
      </c>
      <c r="N2103" t="s">
        <v>3383</v>
      </c>
      <c r="O2103" t="s">
        <v>506</v>
      </c>
      <c r="P2103" t="s">
        <v>8</v>
      </c>
      <c r="Q2103" t="s">
        <v>4570</v>
      </c>
      <c r="R2103" t="s">
        <v>4940</v>
      </c>
      <c r="S2103" t="s">
        <v>195</v>
      </c>
      <c r="T2103" t="s">
        <v>4570</v>
      </c>
      <c r="U2103" t="s">
        <v>4570</v>
      </c>
      <c r="V2103" t="s">
        <v>4951</v>
      </c>
      <c r="W2103" t="s">
        <v>4496</v>
      </c>
      <c r="X2103" t="s">
        <v>7387</v>
      </c>
      <c r="Y2103" t="s">
        <v>7388</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4943</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6087</v>
      </c>
      <c r="BF2103" t="s">
        <v>6088</v>
      </c>
      <c r="BG2103" t="s">
        <v>7183</v>
      </c>
      <c r="BH2103" t="s">
        <v>4947</v>
      </c>
      <c r="BI2103" t="s">
        <v>195</v>
      </c>
      <c r="BJ2103" t="s">
        <v>195</v>
      </c>
      <c r="BK2103" t="s">
        <v>5552</v>
      </c>
      <c r="BL2103" t="s">
        <v>7389</v>
      </c>
      <c r="BM2103" t="s">
        <v>4949</v>
      </c>
      <c r="BN2103" t="s">
        <v>5553</v>
      </c>
      <c r="BO2103" t="s">
        <v>4950</v>
      </c>
      <c r="BP2103" s="440" t="str">
        <f t="shared" si="32"/>
        <v>WA.2378.EBD.974.101.B.524114</v>
      </c>
    </row>
    <row r="2104" spans="1:68">
      <c r="A2104" t="s">
        <v>5010</v>
      </c>
      <c r="B2104" t="s">
        <v>4936</v>
      </c>
      <c r="C2104" t="s">
        <v>4937</v>
      </c>
      <c r="D2104" t="s">
        <v>3795</v>
      </c>
      <c r="E2104" t="s">
        <v>197</v>
      </c>
      <c r="F2104" t="s">
        <v>3842</v>
      </c>
      <c r="G2104" t="s">
        <v>2445</v>
      </c>
      <c r="H2104" t="s">
        <v>4938</v>
      </c>
      <c r="I2104">
        <v>5</v>
      </c>
      <c r="J2104" t="s">
        <v>5047</v>
      </c>
      <c r="K2104">
        <v>1</v>
      </c>
      <c r="L2104" t="s">
        <v>805</v>
      </c>
      <c r="M2104" t="s">
        <v>508</v>
      </c>
      <c r="N2104" t="s">
        <v>3124</v>
      </c>
      <c r="O2104" t="s">
        <v>506</v>
      </c>
      <c r="P2104" t="s">
        <v>8</v>
      </c>
      <c r="Q2104" t="s">
        <v>4570</v>
      </c>
      <c r="R2104" t="s">
        <v>4940</v>
      </c>
      <c r="S2104" t="s">
        <v>195</v>
      </c>
      <c r="T2104" t="s">
        <v>4570</v>
      </c>
      <c r="U2104" t="s">
        <v>4570</v>
      </c>
      <c r="V2104" t="s">
        <v>4496</v>
      </c>
      <c r="W2104" t="s">
        <v>4570</v>
      </c>
      <c r="X2104" t="s">
        <v>7383</v>
      </c>
      <c r="Y2104" t="s">
        <v>7384</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5011</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6084</v>
      </c>
      <c r="BG2104" t="s">
        <v>7133</v>
      </c>
      <c r="BH2104" t="s">
        <v>4947</v>
      </c>
      <c r="BI2104" t="s">
        <v>195</v>
      </c>
      <c r="BJ2104" t="s">
        <v>195</v>
      </c>
      <c r="BK2104" t="s">
        <v>5552</v>
      </c>
      <c r="BL2104" t="s">
        <v>7385</v>
      </c>
      <c r="BM2104" t="s">
        <v>4949</v>
      </c>
      <c r="BN2104" t="s">
        <v>5553</v>
      </c>
      <c r="BO2104" t="s">
        <v>4950</v>
      </c>
      <c r="BP2104" s="440" t="str">
        <f t="shared" si="32"/>
        <v>WA.2378.EBD.955.101.B.524114</v>
      </c>
    </row>
    <row r="2105" spans="1:68">
      <c r="A2105" t="s">
        <v>5010</v>
      </c>
      <c r="B2105" t="s">
        <v>4936</v>
      </c>
      <c r="C2105" t="s">
        <v>4937</v>
      </c>
      <c r="D2105" t="s">
        <v>3795</v>
      </c>
      <c r="E2105" t="s">
        <v>197</v>
      </c>
      <c r="F2105" t="s">
        <v>3842</v>
      </c>
      <c r="G2105" t="s">
        <v>2445</v>
      </c>
      <c r="H2105" t="s">
        <v>4938</v>
      </c>
      <c r="I2105">
        <v>5</v>
      </c>
      <c r="J2105" t="s">
        <v>6085</v>
      </c>
      <c r="K2105">
        <v>1</v>
      </c>
      <c r="L2105" t="s">
        <v>805</v>
      </c>
      <c r="M2105" t="s">
        <v>508</v>
      </c>
      <c r="N2105" t="s">
        <v>3383</v>
      </c>
      <c r="O2105" t="s">
        <v>506</v>
      </c>
      <c r="P2105" t="s">
        <v>8</v>
      </c>
      <c r="Q2105" t="s">
        <v>4570</v>
      </c>
      <c r="R2105" t="s">
        <v>4940</v>
      </c>
      <c r="S2105" t="s">
        <v>195</v>
      </c>
      <c r="T2105" t="s">
        <v>4570</v>
      </c>
      <c r="U2105" t="s">
        <v>4570</v>
      </c>
      <c r="V2105" t="s">
        <v>4496</v>
      </c>
      <c r="W2105" t="s">
        <v>4570</v>
      </c>
      <c r="X2105" t="s">
        <v>7386</v>
      </c>
      <c r="Y2105" t="s">
        <v>5543</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5011</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6087</v>
      </c>
      <c r="BF2105" t="s">
        <v>6088</v>
      </c>
      <c r="BG2105" t="s">
        <v>7183</v>
      </c>
      <c r="BH2105" t="s">
        <v>4947</v>
      </c>
      <c r="BI2105" t="s">
        <v>195</v>
      </c>
      <c r="BJ2105" t="s">
        <v>195</v>
      </c>
      <c r="BK2105" t="s">
        <v>5552</v>
      </c>
      <c r="BL2105" t="s">
        <v>5544</v>
      </c>
      <c r="BM2105" t="s">
        <v>4949</v>
      </c>
      <c r="BN2105" t="s">
        <v>5553</v>
      </c>
      <c r="BO2105" t="s">
        <v>4950</v>
      </c>
      <c r="BP2105" s="440" t="str">
        <f t="shared" si="32"/>
        <v>WA.2378.EBD.974.101.B.524114</v>
      </c>
    </row>
    <row r="2106" spans="1:68">
      <c r="A2106" t="s">
        <v>5010</v>
      </c>
      <c r="B2106" t="s">
        <v>4936</v>
      </c>
      <c r="C2106" t="s">
        <v>4937</v>
      </c>
      <c r="D2106" t="s">
        <v>3795</v>
      </c>
      <c r="E2106" t="s">
        <v>197</v>
      </c>
      <c r="F2106" t="s">
        <v>3842</v>
      </c>
      <c r="G2106" t="s">
        <v>2445</v>
      </c>
      <c r="H2106" t="s">
        <v>4938</v>
      </c>
      <c r="I2106">
        <v>5</v>
      </c>
      <c r="J2106" t="s">
        <v>6085</v>
      </c>
      <c r="K2106">
        <v>1</v>
      </c>
      <c r="L2106" t="s">
        <v>805</v>
      </c>
      <c r="M2106" t="s">
        <v>508</v>
      </c>
      <c r="N2106" t="s">
        <v>3383</v>
      </c>
      <c r="O2106" t="s">
        <v>506</v>
      </c>
      <c r="P2106" t="s">
        <v>8</v>
      </c>
      <c r="Q2106" t="s">
        <v>4570</v>
      </c>
      <c r="R2106" t="s">
        <v>4940</v>
      </c>
      <c r="S2106" t="s">
        <v>195</v>
      </c>
      <c r="T2106" t="s">
        <v>4570</v>
      </c>
      <c r="U2106" t="s">
        <v>4570</v>
      </c>
      <c r="V2106" t="s">
        <v>4951</v>
      </c>
      <c r="W2106" t="s">
        <v>4496</v>
      </c>
      <c r="X2106" t="s">
        <v>7387</v>
      </c>
      <c r="Y2106" t="s">
        <v>7388</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5011</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6087</v>
      </c>
      <c r="BF2106" t="s">
        <v>6088</v>
      </c>
      <c r="BG2106" t="s">
        <v>7183</v>
      </c>
      <c r="BH2106" t="s">
        <v>4947</v>
      </c>
      <c r="BI2106" t="s">
        <v>195</v>
      </c>
      <c r="BJ2106" t="s">
        <v>195</v>
      </c>
      <c r="BK2106" t="s">
        <v>5552</v>
      </c>
      <c r="BL2106" t="s">
        <v>7389</v>
      </c>
      <c r="BM2106" t="s">
        <v>4949</v>
      </c>
      <c r="BN2106" t="s">
        <v>5553</v>
      </c>
      <c r="BO2106" t="s">
        <v>4950</v>
      </c>
      <c r="BP2106" s="440" t="str">
        <f t="shared" si="32"/>
        <v>WA.2378.EBD.974.101.B.524114</v>
      </c>
    </row>
    <row r="2107" spans="1:68">
      <c r="A2107" t="s">
        <v>4935</v>
      </c>
      <c r="B2107" t="s">
        <v>4936</v>
      </c>
      <c r="C2107" t="s">
        <v>4937</v>
      </c>
      <c r="D2107" t="s">
        <v>3795</v>
      </c>
      <c r="E2107" t="s">
        <v>197</v>
      </c>
      <c r="F2107" t="s">
        <v>3812</v>
      </c>
      <c r="G2107" t="s">
        <v>820</v>
      </c>
      <c r="H2107" t="s">
        <v>4938</v>
      </c>
      <c r="I2107">
        <v>9</v>
      </c>
      <c r="J2107" t="s">
        <v>5716</v>
      </c>
      <c r="K2107">
        <v>1</v>
      </c>
      <c r="L2107" t="s">
        <v>546</v>
      </c>
      <c r="M2107" t="s">
        <v>551</v>
      </c>
      <c r="N2107" t="s">
        <v>93</v>
      </c>
      <c r="O2107" t="s">
        <v>553</v>
      </c>
      <c r="P2107" t="s">
        <v>8</v>
      </c>
      <c r="Q2107" t="s">
        <v>4570</v>
      </c>
      <c r="R2107" t="s">
        <v>4940</v>
      </c>
      <c r="S2107" t="s">
        <v>195</v>
      </c>
      <c r="T2107" t="s">
        <v>4570</v>
      </c>
      <c r="U2107" t="s">
        <v>4570</v>
      </c>
      <c r="V2107" t="s">
        <v>4496</v>
      </c>
      <c r="W2107" t="s">
        <v>4570</v>
      </c>
      <c r="X2107" t="s">
        <v>7390</v>
      </c>
      <c r="Y2107" t="s">
        <v>7391</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4943</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7392</v>
      </c>
      <c r="BH2107" t="s">
        <v>4947</v>
      </c>
      <c r="BI2107" t="s">
        <v>195</v>
      </c>
      <c r="BJ2107" t="s">
        <v>195</v>
      </c>
      <c r="BK2107" t="s">
        <v>3779</v>
      </c>
      <c r="BL2107" t="s">
        <v>7393</v>
      </c>
      <c r="BM2107" t="s">
        <v>4949</v>
      </c>
      <c r="BN2107" t="s">
        <v>95</v>
      </c>
      <c r="BO2107" t="s">
        <v>4950</v>
      </c>
      <c r="BP2107" s="440" t="str">
        <f t="shared" si="32"/>
        <v>WA.2378.EBA.994.002.AB.522141</v>
      </c>
    </row>
    <row r="2108" spans="1:68">
      <c r="A2108" t="s">
        <v>4935</v>
      </c>
      <c r="B2108" t="s">
        <v>4936</v>
      </c>
      <c r="C2108" t="s">
        <v>4937</v>
      </c>
      <c r="D2108" t="s">
        <v>3795</v>
      </c>
      <c r="E2108" t="s">
        <v>197</v>
      </c>
      <c r="F2108" t="s">
        <v>3812</v>
      </c>
      <c r="G2108" t="s">
        <v>820</v>
      </c>
      <c r="H2108" t="s">
        <v>4938</v>
      </c>
      <c r="I2108">
        <v>9</v>
      </c>
      <c r="J2108" t="s">
        <v>5716</v>
      </c>
      <c r="K2108">
        <v>1</v>
      </c>
      <c r="L2108" t="s">
        <v>546</v>
      </c>
      <c r="M2108" t="s">
        <v>551</v>
      </c>
      <c r="N2108" t="s">
        <v>93</v>
      </c>
      <c r="O2108" t="s">
        <v>553</v>
      </c>
      <c r="P2108" t="s">
        <v>8</v>
      </c>
      <c r="Q2108" t="s">
        <v>4570</v>
      </c>
      <c r="R2108" t="s">
        <v>4940</v>
      </c>
      <c r="S2108" t="s">
        <v>195</v>
      </c>
      <c r="T2108" t="s">
        <v>4570</v>
      </c>
      <c r="U2108" t="s">
        <v>4570</v>
      </c>
      <c r="V2108" t="s">
        <v>4951</v>
      </c>
      <c r="W2108" t="s">
        <v>4496</v>
      </c>
      <c r="X2108" t="s">
        <v>7394</v>
      </c>
      <c r="Y2108" t="s">
        <v>7395</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4943</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7392</v>
      </c>
      <c r="BH2108" t="s">
        <v>4947</v>
      </c>
      <c r="BI2108" t="s">
        <v>195</v>
      </c>
      <c r="BJ2108" t="s">
        <v>195</v>
      </c>
      <c r="BK2108" t="s">
        <v>3779</v>
      </c>
      <c r="BL2108" t="s">
        <v>7396</v>
      </c>
      <c r="BM2108" t="s">
        <v>4949</v>
      </c>
      <c r="BN2108" t="s">
        <v>95</v>
      </c>
      <c r="BO2108" t="s">
        <v>4950</v>
      </c>
      <c r="BP2108" s="440" t="str">
        <f t="shared" si="32"/>
        <v>WA.2378.EBA.994.002.AB.522141</v>
      </c>
    </row>
    <row r="2109" spans="1:68">
      <c r="A2109" t="s">
        <v>4935</v>
      </c>
      <c r="B2109" t="s">
        <v>4936</v>
      </c>
      <c r="C2109" t="s">
        <v>4937</v>
      </c>
      <c r="D2109" t="s">
        <v>3795</v>
      </c>
      <c r="E2109" t="s">
        <v>197</v>
      </c>
      <c r="F2109" t="s">
        <v>3812</v>
      </c>
      <c r="G2109" t="s">
        <v>820</v>
      </c>
      <c r="H2109" t="s">
        <v>4938</v>
      </c>
      <c r="I2109">
        <v>9</v>
      </c>
      <c r="J2109" t="s">
        <v>5716</v>
      </c>
      <c r="K2109">
        <v>1</v>
      </c>
      <c r="L2109" t="s">
        <v>546</v>
      </c>
      <c r="M2109" t="s">
        <v>551</v>
      </c>
      <c r="N2109" t="s">
        <v>93</v>
      </c>
      <c r="O2109" t="s">
        <v>553</v>
      </c>
      <c r="P2109" t="s">
        <v>8</v>
      </c>
      <c r="Q2109" t="s">
        <v>4570</v>
      </c>
      <c r="R2109" t="s">
        <v>4940</v>
      </c>
      <c r="S2109" t="s">
        <v>195</v>
      </c>
      <c r="T2109" t="s">
        <v>4570</v>
      </c>
      <c r="U2109" t="s">
        <v>4570</v>
      </c>
      <c r="V2109" t="s">
        <v>5001</v>
      </c>
      <c r="W2109" t="s">
        <v>4951</v>
      </c>
      <c r="X2109" t="s">
        <v>7397</v>
      </c>
      <c r="Y2109" t="s">
        <v>7398</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4943</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7392</v>
      </c>
      <c r="BH2109" t="s">
        <v>4947</v>
      </c>
      <c r="BI2109" t="s">
        <v>195</v>
      </c>
      <c r="BJ2109" t="s">
        <v>195</v>
      </c>
      <c r="BK2109" t="s">
        <v>3779</v>
      </c>
      <c r="BL2109" t="s">
        <v>7399</v>
      </c>
      <c r="BM2109" t="s">
        <v>4949</v>
      </c>
      <c r="BN2109" t="s">
        <v>95</v>
      </c>
      <c r="BO2109" t="s">
        <v>4950</v>
      </c>
      <c r="BP2109" s="440" t="str">
        <f t="shared" si="32"/>
        <v>WA.2378.EBA.994.002.AB.522141</v>
      </c>
    </row>
    <row r="2110" spans="1:68">
      <c r="A2110" t="s">
        <v>5010</v>
      </c>
      <c r="B2110" t="s">
        <v>4936</v>
      </c>
      <c r="C2110" t="s">
        <v>4937</v>
      </c>
      <c r="D2110" t="s">
        <v>3795</v>
      </c>
      <c r="E2110" t="s">
        <v>197</v>
      </c>
      <c r="F2110" t="s">
        <v>3812</v>
      </c>
      <c r="G2110" t="s">
        <v>820</v>
      </c>
      <c r="H2110" t="s">
        <v>4938</v>
      </c>
      <c r="I2110">
        <v>9</v>
      </c>
      <c r="J2110" t="s">
        <v>5716</v>
      </c>
      <c r="K2110">
        <v>1</v>
      </c>
      <c r="L2110" t="s">
        <v>546</v>
      </c>
      <c r="M2110" t="s">
        <v>551</v>
      </c>
      <c r="N2110" t="s">
        <v>93</v>
      </c>
      <c r="O2110" t="s">
        <v>553</v>
      </c>
      <c r="P2110" t="s">
        <v>8</v>
      </c>
      <c r="Q2110" t="s">
        <v>4570</v>
      </c>
      <c r="R2110" t="s">
        <v>4940</v>
      </c>
      <c r="S2110" t="s">
        <v>195</v>
      </c>
      <c r="T2110" t="s">
        <v>4570</v>
      </c>
      <c r="U2110" t="s">
        <v>4570</v>
      </c>
      <c r="V2110" t="s">
        <v>4496</v>
      </c>
      <c r="W2110" t="s">
        <v>4570</v>
      </c>
      <c r="X2110" t="s">
        <v>7390</v>
      </c>
      <c r="Y2110" t="s">
        <v>7391</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5011</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7392</v>
      </c>
      <c r="BH2110" t="s">
        <v>4947</v>
      </c>
      <c r="BI2110" t="s">
        <v>195</v>
      </c>
      <c r="BJ2110" t="s">
        <v>195</v>
      </c>
      <c r="BK2110" t="s">
        <v>3779</v>
      </c>
      <c r="BL2110" t="s">
        <v>7393</v>
      </c>
      <c r="BM2110" t="s">
        <v>4949</v>
      </c>
      <c r="BN2110" t="s">
        <v>95</v>
      </c>
      <c r="BO2110" t="s">
        <v>4950</v>
      </c>
      <c r="BP2110" s="440" t="str">
        <f t="shared" si="32"/>
        <v>WA.2378.EBA.994.002.AB.522141</v>
      </c>
    </row>
    <row r="2111" spans="1:68">
      <c r="A2111" t="s">
        <v>5010</v>
      </c>
      <c r="B2111" t="s">
        <v>4936</v>
      </c>
      <c r="C2111" t="s">
        <v>4937</v>
      </c>
      <c r="D2111" t="s">
        <v>3795</v>
      </c>
      <c r="E2111" t="s">
        <v>197</v>
      </c>
      <c r="F2111" t="s">
        <v>3812</v>
      </c>
      <c r="G2111" t="s">
        <v>820</v>
      </c>
      <c r="H2111" t="s">
        <v>4938</v>
      </c>
      <c r="I2111">
        <v>9</v>
      </c>
      <c r="J2111" t="s">
        <v>5716</v>
      </c>
      <c r="K2111">
        <v>1</v>
      </c>
      <c r="L2111" t="s">
        <v>546</v>
      </c>
      <c r="M2111" t="s">
        <v>551</v>
      </c>
      <c r="N2111" t="s">
        <v>93</v>
      </c>
      <c r="O2111" t="s">
        <v>553</v>
      </c>
      <c r="P2111" t="s">
        <v>8</v>
      </c>
      <c r="Q2111" t="s">
        <v>4570</v>
      </c>
      <c r="R2111" t="s">
        <v>4940</v>
      </c>
      <c r="S2111" t="s">
        <v>195</v>
      </c>
      <c r="T2111" t="s">
        <v>4570</v>
      </c>
      <c r="U2111" t="s">
        <v>4570</v>
      </c>
      <c r="V2111" t="s">
        <v>4951</v>
      </c>
      <c r="W2111" t="s">
        <v>4496</v>
      </c>
      <c r="X2111" t="s">
        <v>7394</v>
      </c>
      <c r="Y2111" t="s">
        <v>7395</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5011</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7392</v>
      </c>
      <c r="BH2111" t="s">
        <v>4947</v>
      </c>
      <c r="BI2111" t="s">
        <v>195</v>
      </c>
      <c r="BJ2111" t="s">
        <v>195</v>
      </c>
      <c r="BK2111" t="s">
        <v>3779</v>
      </c>
      <c r="BL2111" t="s">
        <v>7396</v>
      </c>
      <c r="BM2111" t="s">
        <v>4949</v>
      </c>
      <c r="BN2111" t="s">
        <v>95</v>
      </c>
      <c r="BO2111" t="s">
        <v>4950</v>
      </c>
      <c r="BP2111" s="440" t="str">
        <f t="shared" si="32"/>
        <v>WA.2378.EBA.994.002.AB.522141</v>
      </c>
    </row>
    <row r="2112" spans="1:68">
      <c r="A2112" t="s">
        <v>5010</v>
      </c>
      <c r="B2112" t="s">
        <v>4936</v>
      </c>
      <c r="C2112" t="s">
        <v>4937</v>
      </c>
      <c r="D2112" t="s">
        <v>3795</v>
      </c>
      <c r="E2112" t="s">
        <v>197</v>
      </c>
      <c r="F2112" t="s">
        <v>3812</v>
      </c>
      <c r="G2112" t="s">
        <v>820</v>
      </c>
      <c r="H2112" t="s">
        <v>4938</v>
      </c>
      <c r="I2112">
        <v>9</v>
      </c>
      <c r="J2112" t="s">
        <v>5716</v>
      </c>
      <c r="K2112">
        <v>1</v>
      </c>
      <c r="L2112" t="s">
        <v>546</v>
      </c>
      <c r="M2112" t="s">
        <v>551</v>
      </c>
      <c r="N2112" t="s">
        <v>93</v>
      </c>
      <c r="O2112" t="s">
        <v>553</v>
      </c>
      <c r="P2112" t="s">
        <v>8</v>
      </c>
      <c r="Q2112" t="s">
        <v>4570</v>
      </c>
      <c r="R2112" t="s">
        <v>4940</v>
      </c>
      <c r="S2112" t="s">
        <v>195</v>
      </c>
      <c r="T2112" t="s">
        <v>4570</v>
      </c>
      <c r="U2112" t="s">
        <v>4570</v>
      </c>
      <c r="V2112" t="s">
        <v>5001</v>
      </c>
      <c r="W2112" t="s">
        <v>4951</v>
      </c>
      <c r="X2112" t="s">
        <v>7397</v>
      </c>
      <c r="Y2112" t="s">
        <v>7398</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5011</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7392</v>
      </c>
      <c r="BH2112" t="s">
        <v>4947</v>
      </c>
      <c r="BI2112" t="s">
        <v>195</v>
      </c>
      <c r="BJ2112" t="s">
        <v>195</v>
      </c>
      <c r="BK2112" t="s">
        <v>3779</v>
      </c>
      <c r="BL2112" t="s">
        <v>7399</v>
      </c>
      <c r="BM2112" t="s">
        <v>4949</v>
      </c>
      <c r="BN2112" t="s">
        <v>95</v>
      </c>
      <c r="BO2112" t="s">
        <v>4950</v>
      </c>
      <c r="BP2112" s="440" t="str">
        <f t="shared" si="32"/>
        <v>WA.2378.EBA.994.002.AB.522141</v>
      </c>
    </row>
    <row r="2113" spans="1:68">
      <c r="A2113" t="s">
        <v>4935</v>
      </c>
      <c r="B2113" t="s">
        <v>4936</v>
      </c>
      <c r="C2113" t="s">
        <v>4937</v>
      </c>
      <c r="D2113" t="s">
        <v>3795</v>
      </c>
      <c r="E2113" t="s">
        <v>197</v>
      </c>
      <c r="F2113" t="s">
        <v>3812</v>
      </c>
      <c r="G2113" t="s">
        <v>820</v>
      </c>
      <c r="H2113" t="s">
        <v>4938</v>
      </c>
      <c r="I2113">
        <v>9</v>
      </c>
      <c r="J2113" t="s">
        <v>5716</v>
      </c>
      <c r="K2113">
        <v>1</v>
      </c>
      <c r="L2113" t="s">
        <v>546</v>
      </c>
      <c r="M2113" t="s">
        <v>547</v>
      </c>
      <c r="N2113" t="s">
        <v>1828</v>
      </c>
      <c r="O2113" t="s">
        <v>548</v>
      </c>
      <c r="P2113" t="s">
        <v>8</v>
      </c>
      <c r="Q2113" t="s">
        <v>4570</v>
      </c>
      <c r="R2113" t="s">
        <v>4940</v>
      </c>
      <c r="S2113" t="s">
        <v>195</v>
      </c>
      <c r="T2113" t="s">
        <v>4570</v>
      </c>
      <c r="U2113" t="s">
        <v>4570</v>
      </c>
      <c r="V2113" t="s">
        <v>4496</v>
      </c>
      <c r="W2113" t="s">
        <v>4570</v>
      </c>
      <c r="X2113" t="s">
        <v>7400</v>
      </c>
      <c r="Y2113" t="s">
        <v>7401</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4943</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7321</v>
      </c>
      <c r="BH2113" t="s">
        <v>4947</v>
      </c>
      <c r="BI2113" t="s">
        <v>195</v>
      </c>
      <c r="BJ2113" t="s">
        <v>195</v>
      </c>
      <c r="BK2113" t="s">
        <v>3828</v>
      </c>
      <c r="BL2113" t="s">
        <v>7402</v>
      </c>
      <c r="BM2113" t="s">
        <v>4949</v>
      </c>
      <c r="BN2113" t="s">
        <v>6153</v>
      </c>
      <c r="BO2113" t="s">
        <v>4950</v>
      </c>
      <c r="BP2113" s="440" t="str">
        <f t="shared" si="32"/>
        <v>WA.2378.EBA.994.002.AA.521111</v>
      </c>
    </row>
    <row r="2114" spans="1:68">
      <c r="A2114" t="s">
        <v>4935</v>
      </c>
      <c r="B2114" t="s">
        <v>4936</v>
      </c>
      <c r="C2114" t="s">
        <v>4937</v>
      </c>
      <c r="D2114" t="s">
        <v>3795</v>
      </c>
      <c r="E2114" t="s">
        <v>197</v>
      </c>
      <c r="F2114" t="s">
        <v>3812</v>
      </c>
      <c r="G2114" t="s">
        <v>820</v>
      </c>
      <c r="H2114" t="s">
        <v>4938</v>
      </c>
      <c r="I2114">
        <v>9</v>
      </c>
      <c r="J2114" t="s">
        <v>5716</v>
      </c>
      <c r="K2114">
        <v>1</v>
      </c>
      <c r="L2114" t="s">
        <v>546</v>
      </c>
      <c r="M2114" t="s">
        <v>547</v>
      </c>
      <c r="N2114" t="s">
        <v>1828</v>
      </c>
      <c r="O2114" t="s">
        <v>548</v>
      </c>
      <c r="P2114" t="s">
        <v>8</v>
      </c>
      <c r="Q2114" t="s">
        <v>4570</v>
      </c>
      <c r="R2114" t="s">
        <v>4940</v>
      </c>
      <c r="S2114" t="s">
        <v>195</v>
      </c>
      <c r="T2114" t="s">
        <v>4570</v>
      </c>
      <c r="U2114" t="s">
        <v>4570</v>
      </c>
      <c r="V2114" t="s">
        <v>4951</v>
      </c>
      <c r="W2114" t="s">
        <v>4496</v>
      </c>
      <c r="X2114" t="s">
        <v>7403</v>
      </c>
      <c r="Y2114" t="s">
        <v>7404</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4943</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7321</v>
      </c>
      <c r="BH2114" t="s">
        <v>4947</v>
      </c>
      <c r="BI2114" t="s">
        <v>195</v>
      </c>
      <c r="BJ2114" t="s">
        <v>195</v>
      </c>
      <c r="BK2114" t="s">
        <v>3828</v>
      </c>
      <c r="BL2114" t="s">
        <v>7405</v>
      </c>
      <c r="BM2114" t="s">
        <v>4949</v>
      </c>
      <c r="BN2114" t="s">
        <v>6153</v>
      </c>
      <c r="BO2114" t="s">
        <v>4950</v>
      </c>
      <c r="BP2114" s="440" t="str">
        <f t="shared" ref="BP2114:BP2177" si="33">_xlfn.TEXTJOIN(".",TRUE,D2114,E2114,F2114,J2114,L2114,M2114,O2114)</f>
        <v>WA.2378.EBA.994.002.AA.521111</v>
      </c>
    </row>
    <row r="2115" spans="1:68">
      <c r="A2115" t="s">
        <v>4935</v>
      </c>
      <c r="B2115" t="s">
        <v>4936</v>
      </c>
      <c r="C2115" t="s">
        <v>4937</v>
      </c>
      <c r="D2115" t="s">
        <v>3795</v>
      </c>
      <c r="E2115" t="s">
        <v>197</v>
      </c>
      <c r="F2115" t="s">
        <v>3812</v>
      </c>
      <c r="G2115" t="s">
        <v>820</v>
      </c>
      <c r="H2115" t="s">
        <v>4938</v>
      </c>
      <c r="I2115">
        <v>9</v>
      </c>
      <c r="J2115" t="s">
        <v>5716</v>
      </c>
      <c r="K2115">
        <v>1</v>
      </c>
      <c r="L2115" t="s">
        <v>546</v>
      </c>
      <c r="M2115" t="s">
        <v>547</v>
      </c>
      <c r="N2115" t="s">
        <v>1828</v>
      </c>
      <c r="O2115" t="s">
        <v>548</v>
      </c>
      <c r="P2115" t="s">
        <v>8</v>
      </c>
      <c r="Q2115" t="s">
        <v>4570</v>
      </c>
      <c r="R2115" t="s">
        <v>4940</v>
      </c>
      <c r="S2115" t="s">
        <v>195</v>
      </c>
      <c r="T2115" t="s">
        <v>4570</v>
      </c>
      <c r="U2115" t="s">
        <v>4570</v>
      </c>
      <c r="V2115" t="s">
        <v>5001</v>
      </c>
      <c r="W2115" t="s">
        <v>4951</v>
      </c>
      <c r="X2115" t="s">
        <v>7406</v>
      </c>
      <c r="Y2115" t="s">
        <v>7407</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4943</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7321</v>
      </c>
      <c r="BH2115" t="s">
        <v>4947</v>
      </c>
      <c r="BI2115" t="s">
        <v>195</v>
      </c>
      <c r="BJ2115" t="s">
        <v>195</v>
      </c>
      <c r="BK2115" t="s">
        <v>3828</v>
      </c>
      <c r="BL2115" t="s">
        <v>7408</v>
      </c>
      <c r="BM2115" t="s">
        <v>4949</v>
      </c>
      <c r="BN2115" t="s">
        <v>6153</v>
      </c>
      <c r="BO2115" t="s">
        <v>4950</v>
      </c>
      <c r="BP2115" s="440" t="str">
        <f t="shared" si="33"/>
        <v>WA.2378.EBA.994.002.AA.521111</v>
      </c>
    </row>
    <row r="2116" spans="1:68">
      <c r="A2116" t="s">
        <v>4935</v>
      </c>
      <c r="B2116" t="s">
        <v>4936</v>
      </c>
      <c r="C2116" t="s">
        <v>4937</v>
      </c>
      <c r="D2116" t="s">
        <v>3795</v>
      </c>
      <c r="E2116" t="s">
        <v>197</v>
      </c>
      <c r="F2116" t="s">
        <v>3812</v>
      </c>
      <c r="G2116" t="s">
        <v>820</v>
      </c>
      <c r="H2116" t="s">
        <v>4938</v>
      </c>
      <c r="I2116">
        <v>9</v>
      </c>
      <c r="J2116" t="s">
        <v>5716</v>
      </c>
      <c r="K2116">
        <v>1</v>
      </c>
      <c r="L2116" t="s">
        <v>546</v>
      </c>
      <c r="M2116" t="s">
        <v>547</v>
      </c>
      <c r="N2116" t="s">
        <v>1828</v>
      </c>
      <c r="O2116" t="s">
        <v>548</v>
      </c>
      <c r="P2116" t="s">
        <v>8</v>
      </c>
      <c r="Q2116" t="s">
        <v>4570</v>
      </c>
      <c r="R2116" t="s">
        <v>4940</v>
      </c>
      <c r="S2116" t="s">
        <v>195</v>
      </c>
      <c r="T2116" t="s">
        <v>4570</v>
      </c>
      <c r="U2116" t="s">
        <v>4570</v>
      </c>
      <c r="V2116" t="s">
        <v>5092</v>
      </c>
      <c r="W2116" t="s">
        <v>5001</v>
      </c>
      <c r="X2116" t="s">
        <v>7409</v>
      </c>
      <c r="Y2116" t="s">
        <v>7410</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4943</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7321</v>
      </c>
      <c r="BH2116" t="s">
        <v>4947</v>
      </c>
      <c r="BI2116" t="s">
        <v>195</v>
      </c>
      <c r="BJ2116" t="s">
        <v>195</v>
      </c>
      <c r="BK2116" t="s">
        <v>3828</v>
      </c>
      <c r="BL2116" t="s">
        <v>7411</v>
      </c>
      <c r="BM2116" t="s">
        <v>4949</v>
      </c>
      <c r="BN2116" t="s">
        <v>6153</v>
      </c>
      <c r="BO2116" t="s">
        <v>4950</v>
      </c>
      <c r="BP2116" s="440" t="str">
        <f t="shared" si="33"/>
        <v>WA.2378.EBA.994.002.AA.521111</v>
      </c>
    </row>
    <row r="2117" spans="1:68">
      <c r="A2117" t="s">
        <v>4935</v>
      </c>
      <c r="B2117" t="s">
        <v>4936</v>
      </c>
      <c r="C2117" t="s">
        <v>4937</v>
      </c>
      <c r="D2117" t="s">
        <v>3795</v>
      </c>
      <c r="E2117" t="s">
        <v>197</v>
      </c>
      <c r="F2117" t="s">
        <v>3812</v>
      </c>
      <c r="G2117" t="s">
        <v>820</v>
      </c>
      <c r="H2117" t="s">
        <v>4938</v>
      </c>
      <c r="I2117">
        <v>9</v>
      </c>
      <c r="J2117" t="s">
        <v>5716</v>
      </c>
      <c r="K2117">
        <v>1</v>
      </c>
      <c r="L2117" t="s">
        <v>546</v>
      </c>
      <c r="M2117" t="s">
        <v>547</v>
      </c>
      <c r="N2117" t="s">
        <v>1828</v>
      </c>
      <c r="O2117" t="s">
        <v>548</v>
      </c>
      <c r="P2117" t="s">
        <v>8</v>
      </c>
      <c r="Q2117" t="s">
        <v>4570</v>
      </c>
      <c r="R2117" t="s">
        <v>4940</v>
      </c>
      <c r="S2117" t="s">
        <v>195</v>
      </c>
      <c r="T2117" t="s">
        <v>4570</v>
      </c>
      <c r="U2117" t="s">
        <v>4570</v>
      </c>
      <c r="V2117" t="s">
        <v>5096</v>
      </c>
      <c r="W2117" t="s">
        <v>5092</v>
      </c>
      <c r="X2117" t="s">
        <v>7412</v>
      </c>
      <c r="Y2117" t="s">
        <v>7413</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4943</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7321</v>
      </c>
      <c r="BH2117" t="s">
        <v>4947</v>
      </c>
      <c r="BI2117" t="s">
        <v>195</v>
      </c>
      <c r="BJ2117" t="s">
        <v>195</v>
      </c>
      <c r="BK2117" t="s">
        <v>3828</v>
      </c>
      <c r="BL2117" t="s">
        <v>7414</v>
      </c>
      <c r="BM2117" t="s">
        <v>4949</v>
      </c>
      <c r="BN2117" t="s">
        <v>6153</v>
      </c>
      <c r="BO2117" t="s">
        <v>4950</v>
      </c>
      <c r="BP2117" s="440" t="str">
        <f t="shared" si="33"/>
        <v>WA.2378.EBA.994.002.AA.521111</v>
      </c>
    </row>
    <row r="2118" spans="1:68">
      <c r="A2118" t="s">
        <v>4935</v>
      </c>
      <c r="B2118" t="s">
        <v>4936</v>
      </c>
      <c r="C2118" t="s">
        <v>4937</v>
      </c>
      <c r="D2118" t="s">
        <v>3795</v>
      </c>
      <c r="E2118" t="s">
        <v>197</v>
      </c>
      <c r="F2118" t="s">
        <v>3812</v>
      </c>
      <c r="G2118" t="s">
        <v>820</v>
      </c>
      <c r="H2118" t="s">
        <v>4938</v>
      </c>
      <c r="I2118">
        <v>9</v>
      </c>
      <c r="J2118" t="s">
        <v>5716</v>
      </c>
      <c r="K2118">
        <v>1</v>
      </c>
      <c r="L2118" t="s">
        <v>546</v>
      </c>
      <c r="M2118" t="s">
        <v>547</v>
      </c>
      <c r="N2118" t="s">
        <v>1828</v>
      </c>
      <c r="O2118" t="s">
        <v>548</v>
      </c>
      <c r="P2118" t="s">
        <v>8</v>
      </c>
      <c r="Q2118" t="s">
        <v>4570</v>
      </c>
      <c r="R2118" t="s">
        <v>4940</v>
      </c>
      <c r="S2118" t="s">
        <v>195</v>
      </c>
      <c r="T2118" t="s">
        <v>4570</v>
      </c>
      <c r="U2118" t="s">
        <v>4570</v>
      </c>
      <c r="V2118" t="s">
        <v>5265</v>
      </c>
      <c r="W2118" t="s">
        <v>5096</v>
      </c>
      <c r="X2118" t="s">
        <v>7415</v>
      </c>
      <c r="Y2118" t="s">
        <v>7416</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4943</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7321</v>
      </c>
      <c r="BH2118" t="s">
        <v>4947</v>
      </c>
      <c r="BI2118" t="s">
        <v>195</v>
      </c>
      <c r="BJ2118" t="s">
        <v>195</v>
      </c>
      <c r="BK2118" t="s">
        <v>3828</v>
      </c>
      <c r="BL2118" t="s">
        <v>7417</v>
      </c>
      <c r="BM2118" t="s">
        <v>4949</v>
      </c>
      <c r="BN2118" t="s">
        <v>6153</v>
      </c>
      <c r="BO2118" t="s">
        <v>4950</v>
      </c>
      <c r="BP2118" s="440" t="str">
        <f t="shared" si="33"/>
        <v>WA.2378.EBA.994.002.AA.521111</v>
      </c>
    </row>
    <row r="2119" spans="1:68">
      <c r="A2119" t="s">
        <v>4935</v>
      </c>
      <c r="B2119" t="s">
        <v>4936</v>
      </c>
      <c r="C2119" t="s">
        <v>4937</v>
      </c>
      <c r="D2119" t="s">
        <v>3795</v>
      </c>
      <c r="E2119" t="s">
        <v>197</v>
      </c>
      <c r="F2119" t="s">
        <v>3812</v>
      </c>
      <c r="G2119" t="s">
        <v>820</v>
      </c>
      <c r="H2119" t="s">
        <v>4938</v>
      </c>
      <c r="I2119">
        <v>9</v>
      </c>
      <c r="J2119" t="s">
        <v>5716</v>
      </c>
      <c r="K2119">
        <v>1</v>
      </c>
      <c r="L2119" t="s">
        <v>546</v>
      </c>
      <c r="M2119" t="s">
        <v>547</v>
      </c>
      <c r="N2119" t="s">
        <v>1828</v>
      </c>
      <c r="O2119" t="s">
        <v>548</v>
      </c>
      <c r="P2119" t="s">
        <v>8</v>
      </c>
      <c r="Q2119" t="s">
        <v>4570</v>
      </c>
      <c r="R2119" t="s">
        <v>4940</v>
      </c>
      <c r="S2119" t="s">
        <v>195</v>
      </c>
      <c r="T2119" t="s">
        <v>4570</v>
      </c>
      <c r="U2119" t="s">
        <v>4570</v>
      </c>
      <c r="V2119" t="s">
        <v>5269</v>
      </c>
      <c r="W2119" t="s">
        <v>5265</v>
      </c>
      <c r="X2119" t="s">
        <v>7418</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4943</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7321</v>
      </c>
      <c r="BH2119" t="s">
        <v>4947</v>
      </c>
      <c r="BI2119" t="s">
        <v>195</v>
      </c>
      <c r="BJ2119" t="s">
        <v>195</v>
      </c>
      <c r="BK2119" t="s">
        <v>3828</v>
      </c>
      <c r="BL2119" t="s">
        <v>6743</v>
      </c>
      <c r="BM2119" t="s">
        <v>4949</v>
      </c>
      <c r="BN2119" t="s">
        <v>6153</v>
      </c>
      <c r="BO2119" t="s">
        <v>4950</v>
      </c>
      <c r="BP2119" s="440" t="str">
        <f t="shared" si="33"/>
        <v>WA.2378.EBA.994.002.AA.521111</v>
      </c>
    </row>
    <row r="2120" spans="1:68">
      <c r="A2120" t="s">
        <v>4935</v>
      </c>
      <c r="B2120" t="s">
        <v>4936</v>
      </c>
      <c r="C2120" t="s">
        <v>4937</v>
      </c>
      <c r="D2120" t="s">
        <v>3795</v>
      </c>
      <c r="E2120" t="s">
        <v>197</v>
      </c>
      <c r="F2120" t="s">
        <v>3812</v>
      </c>
      <c r="G2120" t="s">
        <v>820</v>
      </c>
      <c r="H2120" t="s">
        <v>4938</v>
      </c>
      <c r="I2120">
        <v>9</v>
      </c>
      <c r="J2120" t="s">
        <v>5716</v>
      </c>
      <c r="K2120">
        <v>1</v>
      </c>
      <c r="L2120" t="s">
        <v>546</v>
      </c>
      <c r="M2120" t="s">
        <v>547</v>
      </c>
      <c r="N2120" t="s">
        <v>1828</v>
      </c>
      <c r="O2120" t="s">
        <v>548</v>
      </c>
      <c r="P2120" t="s">
        <v>8</v>
      </c>
      <c r="Q2120" t="s">
        <v>4570</v>
      </c>
      <c r="R2120" t="s">
        <v>4940</v>
      </c>
      <c r="S2120" t="s">
        <v>195</v>
      </c>
      <c r="T2120" t="s">
        <v>4570</v>
      </c>
      <c r="U2120" t="s">
        <v>4570</v>
      </c>
      <c r="V2120" t="s">
        <v>5413</v>
      </c>
      <c r="W2120" t="s">
        <v>5269</v>
      </c>
      <c r="X2120" t="s">
        <v>7419</v>
      </c>
      <c r="Y2120" t="s">
        <v>7420</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4943</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7321</v>
      </c>
      <c r="BH2120" t="s">
        <v>4947</v>
      </c>
      <c r="BI2120" t="s">
        <v>195</v>
      </c>
      <c r="BJ2120" t="s">
        <v>195</v>
      </c>
      <c r="BK2120" t="s">
        <v>3828</v>
      </c>
      <c r="BL2120" t="s">
        <v>7421</v>
      </c>
      <c r="BM2120" t="s">
        <v>4949</v>
      </c>
      <c r="BN2120" t="s">
        <v>6153</v>
      </c>
      <c r="BO2120" t="s">
        <v>4950</v>
      </c>
      <c r="BP2120" s="440" t="str">
        <f t="shared" si="33"/>
        <v>WA.2378.EBA.994.002.AA.521111</v>
      </c>
    </row>
    <row r="2121" spans="1:68">
      <c r="A2121" t="s">
        <v>4935</v>
      </c>
      <c r="B2121" t="s">
        <v>4936</v>
      </c>
      <c r="C2121" t="s">
        <v>4937</v>
      </c>
      <c r="D2121" t="s">
        <v>3795</v>
      </c>
      <c r="E2121" t="s">
        <v>197</v>
      </c>
      <c r="F2121" t="s">
        <v>3812</v>
      </c>
      <c r="G2121" t="s">
        <v>820</v>
      </c>
      <c r="H2121" t="s">
        <v>4938</v>
      </c>
      <c r="I2121">
        <v>9</v>
      </c>
      <c r="J2121" t="s">
        <v>5716</v>
      </c>
      <c r="K2121">
        <v>1</v>
      </c>
      <c r="L2121" t="s">
        <v>546</v>
      </c>
      <c r="M2121" t="s">
        <v>547</v>
      </c>
      <c r="N2121" t="s">
        <v>1828</v>
      </c>
      <c r="O2121" t="s">
        <v>548</v>
      </c>
      <c r="P2121" t="s">
        <v>8</v>
      </c>
      <c r="Q2121" t="s">
        <v>4570</v>
      </c>
      <c r="R2121" t="s">
        <v>4940</v>
      </c>
      <c r="S2121" t="s">
        <v>195</v>
      </c>
      <c r="T2121" t="s">
        <v>4570</v>
      </c>
      <c r="U2121" t="s">
        <v>4570</v>
      </c>
      <c r="V2121" t="s">
        <v>5417</v>
      </c>
      <c r="W2121" t="s">
        <v>5413</v>
      </c>
      <c r="X2121" t="s">
        <v>7422</v>
      </c>
      <c r="Y2121" t="s">
        <v>7423</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4943</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7321</v>
      </c>
      <c r="BH2121" t="s">
        <v>4947</v>
      </c>
      <c r="BI2121" t="s">
        <v>195</v>
      </c>
      <c r="BJ2121" t="s">
        <v>195</v>
      </c>
      <c r="BK2121" t="s">
        <v>3828</v>
      </c>
      <c r="BL2121" t="s">
        <v>7424</v>
      </c>
      <c r="BM2121" t="s">
        <v>4949</v>
      </c>
      <c r="BN2121" t="s">
        <v>6153</v>
      </c>
      <c r="BO2121" t="s">
        <v>4950</v>
      </c>
      <c r="BP2121" s="440" t="str">
        <f t="shared" si="33"/>
        <v>WA.2378.EBA.994.002.AA.521111</v>
      </c>
    </row>
    <row r="2122" spans="1:68">
      <c r="A2122" t="s">
        <v>4935</v>
      </c>
      <c r="B2122" t="s">
        <v>4936</v>
      </c>
      <c r="C2122" t="s">
        <v>4937</v>
      </c>
      <c r="D2122" t="s">
        <v>3795</v>
      </c>
      <c r="E2122" t="s">
        <v>197</v>
      </c>
      <c r="F2122" t="s">
        <v>3812</v>
      </c>
      <c r="G2122" t="s">
        <v>820</v>
      </c>
      <c r="H2122" t="s">
        <v>4938</v>
      </c>
      <c r="I2122">
        <v>9</v>
      </c>
      <c r="J2122" t="s">
        <v>5716</v>
      </c>
      <c r="K2122">
        <v>1</v>
      </c>
      <c r="L2122" t="s">
        <v>546</v>
      </c>
      <c r="M2122" t="s">
        <v>551</v>
      </c>
      <c r="N2122" t="s">
        <v>93</v>
      </c>
      <c r="O2122" t="s">
        <v>548</v>
      </c>
      <c r="P2122" t="s">
        <v>8</v>
      </c>
      <c r="Q2122" t="s">
        <v>4570</v>
      </c>
      <c r="R2122" t="s">
        <v>4940</v>
      </c>
      <c r="S2122" t="s">
        <v>195</v>
      </c>
      <c r="T2122" t="s">
        <v>4570</v>
      </c>
      <c r="U2122" t="s">
        <v>4570</v>
      </c>
      <c r="V2122" t="s">
        <v>4496</v>
      </c>
      <c r="W2122" t="s">
        <v>4570</v>
      </c>
      <c r="X2122" t="s">
        <v>7425</v>
      </c>
      <c r="Y2122" t="s">
        <v>7426</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4943</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7392</v>
      </c>
      <c r="BH2122" t="s">
        <v>4947</v>
      </c>
      <c r="BI2122" t="s">
        <v>195</v>
      </c>
      <c r="BJ2122" t="s">
        <v>195</v>
      </c>
      <c r="BK2122" t="s">
        <v>3828</v>
      </c>
      <c r="BL2122" t="s">
        <v>7427</v>
      </c>
      <c r="BM2122" t="s">
        <v>4949</v>
      </c>
      <c r="BN2122" t="s">
        <v>6153</v>
      </c>
      <c r="BO2122" t="s">
        <v>4950</v>
      </c>
      <c r="BP2122" s="440" t="str">
        <f t="shared" si="33"/>
        <v>WA.2378.EBA.994.002.AB.521111</v>
      </c>
    </row>
    <row r="2123" spans="1:68">
      <c r="A2123" t="s">
        <v>4935</v>
      </c>
      <c r="B2123" t="s">
        <v>4936</v>
      </c>
      <c r="C2123" t="s">
        <v>4937</v>
      </c>
      <c r="D2123" t="s">
        <v>3795</v>
      </c>
      <c r="E2123" t="s">
        <v>197</v>
      </c>
      <c r="F2123" t="s">
        <v>3812</v>
      </c>
      <c r="G2123" t="s">
        <v>820</v>
      </c>
      <c r="H2123" t="s">
        <v>4938</v>
      </c>
      <c r="I2123">
        <v>9</v>
      </c>
      <c r="J2123" t="s">
        <v>5716</v>
      </c>
      <c r="K2123">
        <v>1</v>
      </c>
      <c r="L2123" t="s">
        <v>546</v>
      </c>
      <c r="M2123" t="s">
        <v>558</v>
      </c>
      <c r="N2123" t="s">
        <v>103</v>
      </c>
      <c r="O2123" t="s">
        <v>548</v>
      </c>
      <c r="P2123" t="s">
        <v>8</v>
      </c>
      <c r="Q2123" t="s">
        <v>4570</v>
      </c>
      <c r="R2123" t="s">
        <v>4940</v>
      </c>
      <c r="S2123" t="s">
        <v>195</v>
      </c>
      <c r="T2123" t="s">
        <v>4570</v>
      </c>
      <c r="U2123" t="s">
        <v>4570</v>
      </c>
      <c r="V2123" t="s">
        <v>4496</v>
      </c>
      <c r="W2123" t="s">
        <v>4570</v>
      </c>
      <c r="X2123" t="s">
        <v>7428</v>
      </c>
      <c r="Y2123" t="s">
        <v>7429</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4943</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5719</v>
      </c>
      <c r="BH2123" t="s">
        <v>4947</v>
      </c>
      <c r="BI2123" t="s">
        <v>195</v>
      </c>
      <c r="BJ2123" t="s">
        <v>195</v>
      </c>
      <c r="BK2123" t="s">
        <v>3828</v>
      </c>
      <c r="BL2123" t="s">
        <v>7430</v>
      </c>
      <c r="BM2123" t="s">
        <v>4949</v>
      </c>
      <c r="BN2123" t="s">
        <v>6153</v>
      </c>
      <c r="BO2123" t="s">
        <v>4950</v>
      </c>
      <c r="BP2123" s="440" t="str">
        <f t="shared" si="33"/>
        <v>WA.2378.EBA.994.002.AD.521111</v>
      </c>
    </row>
    <row r="2124" spans="1:68">
      <c r="A2124" t="s">
        <v>4935</v>
      </c>
      <c r="B2124" t="s">
        <v>4936</v>
      </c>
      <c r="C2124" t="s">
        <v>4937</v>
      </c>
      <c r="D2124" t="s">
        <v>3795</v>
      </c>
      <c r="E2124" t="s">
        <v>197</v>
      </c>
      <c r="F2124" t="s">
        <v>3812</v>
      </c>
      <c r="G2124" t="s">
        <v>820</v>
      </c>
      <c r="H2124" t="s">
        <v>4938</v>
      </c>
      <c r="I2124">
        <v>9</v>
      </c>
      <c r="J2124" t="s">
        <v>5716</v>
      </c>
      <c r="K2124">
        <v>1</v>
      </c>
      <c r="L2124" t="s">
        <v>546</v>
      </c>
      <c r="M2124" t="s">
        <v>558</v>
      </c>
      <c r="N2124" t="s">
        <v>103</v>
      </c>
      <c r="O2124" t="s">
        <v>548</v>
      </c>
      <c r="P2124" t="s">
        <v>8</v>
      </c>
      <c r="Q2124" t="s">
        <v>4570</v>
      </c>
      <c r="R2124" t="s">
        <v>4940</v>
      </c>
      <c r="S2124" t="s">
        <v>195</v>
      </c>
      <c r="T2124" t="s">
        <v>4570</v>
      </c>
      <c r="U2124" t="s">
        <v>4570</v>
      </c>
      <c r="V2124" t="s">
        <v>4951</v>
      </c>
      <c r="W2124" t="s">
        <v>4496</v>
      </c>
      <c r="X2124" t="s">
        <v>7431</v>
      </c>
      <c r="Y2124" t="s">
        <v>7432</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4943</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5719</v>
      </c>
      <c r="BH2124" t="s">
        <v>4947</v>
      </c>
      <c r="BI2124" t="s">
        <v>195</v>
      </c>
      <c r="BJ2124" t="s">
        <v>195</v>
      </c>
      <c r="BK2124" t="s">
        <v>3828</v>
      </c>
      <c r="BL2124" t="s">
        <v>7433</v>
      </c>
      <c r="BM2124" t="s">
        <v>4949</v>
      </c>
      <c r="BN2124" t="s">
        <v>6153</v>
      </c>
      <c r="BO2124" t="s">
        <v>4950</v>
      </c>
      <c r="BP2124" s="440" t="str">
        <f t="shared" si="33"/>
        <v>WA.2378.EBA.994.002.AD.521111</v>
      </c>
    </row>
    <row r="2125" spans="1:68">
      <c r="A2125" t="s">
        <v>4935</v>
      </c>
      <c r="B2125" t="s">
        <v>4936</v>
      </c>
      <c r="C2125" t="s">
        <v>4937</v>
      </c>
      <c r="D2125" t="s">
        <v>3795</v>
      </c>
      <c r="E2125" t="s">
        <v>197</v>
      </c>
      <c r="F2125" t="s">
        <v>3812</v>
      </c>
      <c r="G2125" t="s">
        <v>820</v>
      </c>
      <c r="H2125" t="s">
        <v>4938</v>
      </c>
      <c r="I2125">
        <v>9</v>
      </c>
      <c r="J2125" t="s">
        <v>5716</v>
      </c>
      <c r="K2125">
        <v>1</v>
      </c>
      <c r="L2125" t="s">
        <v>546</v>
      </c>
      <c r="M2125" t="s">
        <v>558</v>
      </c>
      <c r="N2125" t="s">
        <v>103</v>
      </c>
      <c r="O2125" t="s">
        <v>548</v>
      </c>
      <c r="P2125" t="s">
        <v>8</v>
      </c>
      <c r="Q2125" t="s">
        <v>4570</v>
      </c>
      <c r="R2125" t="s">
        <v>4940</v>
      </c>
      <c r="S2125" t="s">
        <v>195</v>
      </c>
      <c r="T2125" t="s">
        <v>4570</v>
      </c>
      <c r="U2125" t="s">
        <v>4570</v>
      </c>
      <c r="V2125" t="s">
        <v>5001</v>
      </c>
      <c r="W2125" t="s">
        <v>4951</v>
      </c>
      <c r="X2125" t="s">
        <v>7434</v>
      </c>
      <c r="Y2125" t="s">
        <v>7435</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4943</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5719</v>
      </c>
      <c r="BH2125" t="s">
        <v>4947</v>
      </c>
      <c r="BI2125" t="s">
        <v>195</v>
      </c>
      <c r="BJ2125" t="s">
        <v>195</v>
      </c>
      <c r="BK2125" t="s">
        <v>3828</v>
      </c>
      <c r="BL2125" t="s">
        <v>7436</v>
      </c>
      <c r="BM2125" t="s">
        <v>4949</v>
      </c>
      <c r="BN2125" t="s">
        <v>6153</v>
      </c>
      <c r="BO2125" t="s">
        <v>4950</v>
      </c>
      <c r="BP2125" s="440" t="str">
        <f t="shared" si="33"/>
        <v>WA.2378.EBA.994.002.AD.521111</v>
      </c>
    </row>
    <row r="2126" spans="1:68">
      <c r="A2126" t="s">
        <v>4935</v>
      </c>
      <c r="B2126" t="s">
        <v>4936</v>
      </c>
      <c r="C2126" t="s">
        <v>4937</v>
      </c>
      <c r="D2126" t="s">
        <v>3795</v>
      </c>
      <c r="E2126" t="s">
        <v>197</v>
      </c>
      <c r="F2126" t="s">
        <v>3812</v>
      </c>
      <c r="G2126" t="s">
        <v>820</v>
      </c>
      <c r="H2126" t="s">
        <v>4938</v>
      </c>
      <c r="I2126">
        <v>9</v>
      </c>
      <c r="J2126" t="s">
        <v>5716</v>
      </c>
      <c r="K2126">
        <v>1</v>
      </c>
      <c r="L2126" t="s">
        <v>546</v>
      </c>
      <c r="M2126" t="s">
        <v>558</v>
      </c>
      <c r="N2126" t="s">
        <v>103</v>
      </c>
      <c r="O2126" t="s">
        <v>548</v>
      </c>
      <c r="P2126" t="s">
        <v>8</v>
      </c>
      <c r="Q2126" t="s">
        <v>4570</v>
      </c>
      <c r="R2126" t="s">
        <v>4940</v>
      </c>
      <c r="S2126" t="s">
        <v>195</v>
      </c>
      <c r="T2126" t="s">
        <v>4570</v>
      </c>
      <c r="U2126" t="s">
        <v>4570</v>
      </c>
      <c r="V2126" t="s">
        <v>5092</v>
      </c>
      <c r="W2126" t="s">
        <v>5001</v>
      </c>
      <c r="X2126" t="s">
        <v>7437</v>
      </c>
      <c r="Y2126" t="s">
        <v>7438</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4943</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5719</v>
      </c>
      <c r="BH2126" t="s">
        <v>4947</v>
      </c>
      <c r="BI2126" t="s">
        <v>195</v>
      </c>
      <c r="BJ2126" t="s">
        <v>195</v>
      </c>
      <c r="BK2126" t="s">
        <v>3828</v>
      </c>
      <c r="BL2126" t="s">
        <v>7439</v>
      </c>
      <c r="BM2126" t="s">
        <v>4949</v>
      </c>
      <c r="BN2126" t="s">
        <v>6153</v>
      </c>
      <c r="BO2126" t="s">
        <v>4950</v>
      </c>
      <c r="BP2126" s="440" t="str">
        <f t="shared" si="33"/>
        <v>WA.2378.EBA.994.002.AD.521111</v>
      </c>
    </row>
    <row r="2127" spans="1:68">
      <c r="A2127" t="s">
        <v>4935</v>
      </c>
      <c r="B2127" t="s">
        <v>4936</v>
      </c>
      <c r="C2127" t="s">
        <v>4937</v>
      </c>
      <c r="D2127" t="s">
        <v>3795</v>
      </c>
      <c r="E2127" t="s">
        <v>197</v>
      </c>
      <c r="F2127" t="s">
        <v>3812</v>
      </c>
      <c r="G2127" t="s">
        <v>820</v>
      </c>
      <c r="H2127" t="s">
        <v>4938</v>
      </c>
      <c r="I2127">
        <v>9</v>
      </c>
      <c r="J2127" t="s">
        <v>5716</v>
      </c>
      <c r="K2127">
        <v>1</v>
      </c>
      <c r="L2127" t="s">
        <v>546</v>
      </c>
      <c r="M2127" t="s">
        <v>1994</v>
      </c>
      <c r="N2127" t="s">
        <v>1995</v>
      </c>
      <c r="O2127" t="s">
        <v>548</v>
      </c>
      <c r="P2127" t="s">
        <v>8</v>
      </c>
      <c r="Q2127" t="s">
        <v>4570</v>
      </c>
      <c r="R2127" t="s">
        <v>4940</v>
      </c>
      <c r="S2127" t="s">
        <v>195</v>
      </c>
      <c r="T2127" t="s">
        <v>4570</v>
      </c>
      <c r="U2127" t="s">
        <v>4570</v>
      </c>
      <c r="V2127" t="s">
        <v>4496</v>
      </c>
      <c r="W2127" t="s">
        <v>4570</v>
      </c>
      <c r="X2127" t="s">
        <v>7440</v>
      </c>
      <c r="Y2127" t="s">
        <v>7441</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4943</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7442</v>
      </c>
      <c r="BH2127" t="s">
        <v>4947</v>
      </c>
      <c r="BI2127" t="s">
        <v>195</v>
      </c>
      <c r="BJ2127" t="s">
        <v>195</v>
      </c>
      <c r="BK2127" t="s">
        <v>3828</v>
      </c>
      <c r="BL2127" t="s">
        <v>7443</v>
      </c>
      <c r="BM2127" t="s">
        <v>4949</v>
      </c>
      <c r="BN2127" t="s">
        <v>6153</v>
      </c>
      <c r="BO2127" t="s">
        <v>4950</v>
      </c>
      <c r="BP2127" s="440" t="str">
        <f t="shared" si="33"/>
        <v>WA.2378.EBA.994.002.AE.521111</v>
      </c>
    </row>
    <row r="2128" spans="1:68">
      <c r="A2128" t="s">
        <v>4935</v>
      </c>
      <c r="B2128" t="s">
        <v>4936</v>
      </c>
      <c r="C2128" t="s">
        <v>4937</v>
      </c>
      <c r="D2128" t="s">
        <v>3795</v>
      </c>
      <c r="E2128" t="s">
        <v>197</v>
      </c>
      <c r="F2128" t="s">
        <v>3812</v>
      </c>
      <c r="G2128" t="s">
        <v>820</v>
      </c>
      <c r="H2128" t="s">
        <v>4938</v>
      </c>
      <c r="I2128">
        <v>9</v>
      </c>
      <c r="J2128" t="s">
        <v>5716</v>
      </c>
      <c r="K2128">
        <v>1</v>
      </c>
      <c r="L2128" t="s">
        <v>546</v>
      </c>
      <c r="M2128" t="s">
        <v>1994</v>
      </c>
      <c r="N2128" t="s">
        <v>1995</v>
      </c>
      <c r="O2128" t="s">
        <v>548</v>
      </c>
      <c r="P2128" t="s">
        <v>8</v>
      </c>
      <c r="Q2128" t="s">
        <v>4570</v>
      </c>
      <c r="R2128" t="s">
        <v>4940</v>
      </c>
      <c r="S2128" t="s">
        <v>195</v>
      </c>
      <c r="T2128" t="s">
        <v>4570</v>
      </c>
      <c r="U2128" t="s">
        <v>4570</v>
      </c>
      <c r="V2128" t="s">
        <v>4951</v>
      </c>
      <c r="W2128" t="s">
        <v>4496</v>
      </c>
      <c r="X2128" t="s">
        <v>7444</v>
      </c>
      <c r="Y2128" t="s">
        <v>7445</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4943</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7442</v>
      </c>
      <c r="BH2128" t="s">
        <v>4947</v>
      </c>
      <c r="BI2128" t="s">
        <v>195</v>
      </c>
      <c r="BJ2128" t="s">
        <v>195</v>
      </c>
      <c r="BK2128" t="s">
        <v>3828</v>
      </c>
      <c r="BL2128" t="s">
        <v>7446</v>
      </c>
      <c r="BM2128" t="s">
        <v>4949</v>
      </c>
      <c r="BN2128" t="s">
        <v>6153</v>
      </c>
      <c r="BO2128" t="s">
        <v>4950</v>
      </c>
      <c r="BP2128" s="440" t="str">
        <f t="shared" si="33"/>
        <v>WA.2378.EBA.994.002.AE.521111</v>
      </c>
    </row>
    <row r="2129" spans="1:68">
      <c r="A2129" t="s">
        <v>4935</v>
      </c>
      <c r="B2129" t="s">
        <v>4936</v>
      </c>
      <c r="C2129" t="s">
        <v>4937</v>
      </c>
      <c r="D2129" t="s">
        <v>3795</v>
      </c>
      <c r="E2129" t="s">
        <v>197</v>
      </c>
      <c r="F2129" t="s">
        <v>3812</v>
      </c>
      <c r="G2129" t="s">
        <v>820</v>
      </c>
      <c r="H2129" t="s">
        <v>4938</v>
      </c>
      <c r="I2129">
        <v>9</v>
      </c>
      <c r="J2129" t="s">
        <v>5716</v>
      </c>
      <c r="K2129">
        <v>1</v>
      </c>
      <c r="L2129" t="s">
        <v>546</v>
      </c>
      <c r="M2129" t="s">
        <v>1994</v>
      </c>
      <c r="N2129" t="s">
        <v>1995</v>
      </c>
      <c r="O2129" t="s">
        <v>548</v>
      </c>
      <c r="P2129" t="s">
        <v>8</v>
      </c>
      <c r="Q2129" t="s">
        <v>4570</v>
      </c>
      <c r="R2129" t="s">
        <v>4940</v>
      </c>
      <c r="S2129" t="s">
        <v>195</v>
      </c>
      <c r="T2129" t="s">
        <v>4570</v>
      </c>
      <c r="U2129" t="s">
        <v>4570</v>
      </c>
      <c r="V2129" t="s">
        <v>5001</v>
      </c>
      <c r="W2129" t="s">
        <v>4951</v>
      </c>
      <c r="X2129" t="s">
        <v>7447</v>
      </c>
      <c r="Y2129" t="s">
        <v>7448</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4943</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7442</v>
      </c>
      <c r="BH2129" t="s">
        <v>4947</v>
      </c>
      <c r="BI2129" t="s">
        <v>195</v>
      </c>
      <c r="BJ2129" t="s">
        <v>195</v>
      </c>
      <c r="BK2129" t="s">
        <v>3828</v>
      </c>
      <c r="BL2129" t="s">
        <v>7449</v>
      </c>
      <c r="BM2129" t="s">
        <v>4949</v>
      </c>
      <c r="BN2129" t="s">
        <v>6153</v>
      </c>
      <c r="BO2129" t="s">
        <v>4950</v>
      </c>
      <c r="BP2129" s="440" t="str">
        <f t="shared" si="33"/>
        <v>WA.2378.EBA.994.002.AE.521111</v>
      </c>
    </row>
    <row r="2130" spans="1:68">
      <c r="A2130" t="s">
        <v>5010</v>
      </c>
      <c r="B2130" t="s">
        <v>4936</v>
      </c>
      <c r="C2130" t="s">
        <v>4937</v>
      </c>
      <c r="D2130" t="s">
        <v>3795</v>
      </c>
      <c r="E2130" t="s">
        <v>197</v>
      </c>
      <c r="F2130" t="s">
        <v>3812</v>
      </c>
      <c r="G2130" t="s">
        <v>820</v>
      </c>
      <c r="H2130" t="s">
        <v>4938</v>
      </c>
      <c r="I2130">
        <v>9</v>
      </c>
      <c r="J2130" t="s">
        <v>5716</v>
      </c>
      <c r="K2130">
        <v>1</v>
      </c>
      <c r="L2130" t="s">
        <v>546</v>
      </c>
      <c r="M2130" t="s">
        <v>547</v>
      </c>
      <c r="N2130" t="s">
        <v>1828</v>
      </c>
      <c r="O2130" t="s">
        <v>548</v>
      </c>
      <c r="P2130" t="s">
        <v>8</v>
      </c>
      <c r="Q2130" t="s">
        <v>4570</v>
      </c>
      <c r="R2130" t="s">
        <v>4940</v>
      </c>
      <c r="S2130" t="s">
        <v>195</v>
      </c>
      <c r="T2130" t="s">
        <v>4570</v>
      </c>
      <c r="U2130" t="s">
        <v>4570</v>
      </c>
      <c r="V2130" t="s">
        <v>4496</v>
      </c>
      <c r="W2130" t="s">
        <v>4570</v>
      </c>
      <c r="X2130" t="s">
        <v>7400</v>
      </c>
      <c r="Y2130" t="s">
        <v>7401</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5011</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7321</v>
      </c>
      <c r="BH2130" t="s">
        <v>4947</v>
      </c>
      <c r="BI2130" t="s">
        <v>195</v>
      </c>
      <c r="BJ2130" t="s">
        <v>195</v>
      </c>
      <c r="BK2130" t="s">
        <v>3828</v>
      </c>
      <c r="BL2130" t="s">
        <v>7402</v>
      </c>
      <c r="BM2130" t="s">
        <v>4949</v>
      </c>
      <c r="BN2130" t="s">
        <v>6153</v>
      </c>
      <c r="BO2130" t="s">
        <v>4950</v>
      </c>
      <c r="BP2130" s="440" t="str">
        <f t="shared" si="33"/>
        <v>WA.2378.EBA.994.002.AA.521111</v>
      </c>
    </row>
    <row r="2131" spans="1:68">
      <c r="A2131" t="s">
        <v>5010</v>
      </c>
      <c r="B2131" t="s">
        <v>4936</v>
      </c>
      <c r="C2131" t="s">
        <v>4937</v>
      </c>
      <c r="D2131" t="s">
        <v>3795</v>
      </c>
      <c r="E2131" t="s">
        <v>197</v>
      </c>
      <c r="F2131" t="s">
        <v>3812</v>
      </c>
      <c r="G2131" t="s">
        <v>820</v>
      </c>
      <c r="H2131" t="s">
        <v>4938</v>
      </c>
      <c r="I2131">
        <v>9</v>
      </c>
      <c r="J2131" t="s">
        <v>5716</v>
      </c>
      <c r="K2131">
        <v>1</v>
      </c>
      <c r="L2131" t="s">
        <v>546</v>
      </c>
      <c r="M2131" t="s">
        <v>547</v>
      </c>
      <c r="N2131" t="s">
        <v>1828</v>
      </c>
      <c r="O2131" t="s">
        <v>548</v>
      </c>
      <c r="P2131" t="s">
        <v>8</v>
      </c>
      <c r="Q2131" t="s">
        <v>4570</v>
      </c>
      <c r="R2131" t="s">
        <v>4940</v>
      </c>
      <c r="S2131" t="s">
        <v>195</v>
      </c>
      <c r="T2131" t="s">
        <v>4570</v>
      </c>
      <c r="U2131" t="s">
        <v>4570</v>
      </c>
      <c r="V2131" t="s">
        <v>4951</v>
      </c>
      <c r="W2131" t="s">
        <v>4496</v>
      </c>
      <c r="X2131" t="s">
        <v>7403</v>
      </c>
      <c r="Y2131" t="s">
        <v>7404</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5011</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7321</v>
      </c>
      <c r="BH2131" t="s">
        <v>4947</v>
      </c>
      <c r="BI2131" t="s">
        <v>195</v>
      </c>
      <c r="BJ2131" t="s">
        <v>195</v>
      </c>
      <c r="BK2131" t="s">
        <v>3828</v>
      </c>
      <c r="BL2131" t="s">
        <v>7405</v>
      </c>
      <c r="BM2131" t="s">
        <v>4949</v>
      </c>
      <c r="BN2131" t="s">
        <v>6153</v>
      </c>
      <c r="BO2131" t="s">
        <v>4950</v>
      </c>
      <c r="BP2131" s="440" t="str">
        <f t="shared" si="33"/>
        <v>WA.2378.EBA.994.002.AA.521111</v>
      </c>
    </row>
    <row r="2132" spans="1:68">
      <c r="A2132" t="s">
        <v>5010</v>
      </c>
      <c r="B2132" t="s">
        <v>4936</v>
      </c>
      <c r="C2132" t="s">
        <v>4937</v>
      </c>
      <c r="D2132" t="s">
        <v>3795</v>
      </c>
      <c r="E2132" t="s">
        <v>197</v>
      </c>
      <c r="F2132" t="s">
        <v>3812</v>
      </c>
      <c r="G2132" t="s">
        <v>820</v>
      </c>
      <c r="H2132" t="s">
        <v>4938</v>
      </c>
      <c r="I2132">
        <v>9</v>
      </c>
      <c r="J2132" t="s">
        <v>5716</v>
      </c>
      <c r="K2132">
        <v>1</v>
      </c>
      <c r="L2132" t="s">
        <v>546</v>
      </c>
      <c r="M2132" t="s">
        <v>547</v>
      </c>
      <c r="N2132" t="s">
        <v>1828</v>
      </c>
      <c r="O2132" t="s">
        <v>548</v>
      </c>
      <c r="P2132" t="s">
        <v>8</v>
      </c>
      <c r="Q2132" t="s">
        <v>4570</v>
      </c>
      <c r="R2132" t="s">
        <v>4940</v>
      </c>
      <c r="S2132" t="s">
        <v>195</v>
      </c>
      <c r="T2132" t="s">
        <v>4570</v>
      </c>
      <c r="U2132" t="s">
        <v>4570</v>
      </c>
      <c r="V2132" t="s">
        <v>5001</v>
      </c>
      <c r="W2132" t="s">
        <v>4951</v>
      </c>
      <c r="X2132" t="s">
        <v>7406</v>
      </c>
      <c r="Y2132" t="s">
        <v>7407</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5011</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7321</v>
      </c>
      <c r="BH2132" t="s">
        <v>4947</v>
      </c>
      <c r="BI2132" t="s">
        <v>195</v>
      </c>
      <c r="BJ2132" t="s">
        <v>195</v>
      </c>
      <c r="BK2132" t="s">
        <v>3828</v>
      </c>
      <c r="BL2132" t="s">
        <v>7408</v>
      </c>
      <c r="BM2132" t="s">
        <v>4949</v>
      </c>
      <c r="BN2132" t="s">
        <v>6153</v>
      </c>
      <c r="BO2132" t="s">
        <v>4950</v>
      </c>
      <c r="BP2132" s="440" t="str">
        <f t="shared" si="33"/>
        <v>WA.2378.EBA.994.002.AA.521111</v>
      </c>
    </row>
    <row r="2133" spans="1:68">
      <c r="A2133" t="s">
        <v>5010</v>
      </c>
      <c r="B2133" t="s">
        <v>4936</v>
      </c>
      <c r="C2133" t="s">
        <v>4937</v>
      </c>
      <c r="D2133" t="s">
        <v>3795</v>
      </c>
      <c r="E2133" t="s">
        <v>197</v>
      </c>
      <c r="F2133" t="s">
        <v>3812</v>
      </c>
      <c r="G2133" t="s">
        <v>820</v>
      </c>
      <c r="H2133" t="s">
        <v>4938</v>
      </c>
      <c r="I2133">
        <v>9</v>
      </c>
      <c r="J2133" t="s">
        <v>5716</v>
      </c>
      <c r="K2133">
        <v>1</v>
      </c>
      <c r="L2133" t="s">
        <v>546</v>
      </c>
      <c r="M2133" t="s">
        <v>547</v>
      </c>
      <c r="N2133" t="s">
        <v>1828</v>
      </c>
      <c r="O2133" t="s">
        <v>548</v>
      </c>
      <c r="P2133" t="s">
        <v>8</v>
      </c>
      <c r="Q2133" t="s">
        <v>4570</v>
      </c>
      <c r="R2133" t="s">
        <v>4940</v>
      </c>
      <c r="S2133" t="s">
        <v>195</v>
      </c>
      <c r="T2133" t="s">
        <v>4570</v>
      </c>
      <c r="U2133" t="s">
        <v>4570</v>
      </c>
      <c r="V2133" t="s">
        <v>5092</v>
      </c>
      <c r="W2133" t="s">
        <v>5001</v>
      </c>
      <c r="X2133" t="s">
        <v>7409</v>
      </c>
      <c r="Y2133" t="s">
        <v>7410</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5011</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7321</v>
      </c>
      <c r="BH2133" t="s">
        <v>4947</v>
      </c>
      <c r="BI2133" t="s">
        <v>195</v>
      </c>
      <c r="BJ2133" t="s">
        <v>195</v>
      </c>
      <c r="BK2133" t="s">
        <v>3828</v>
      </c>
      <c r="BL2133" t="s">
        <v>7411</v>
      </c>
      <c r="BM2133" t="s">
        <v>4949</v>
      </c>
      <c r="BN2133" t="s">
        <v>6153</v>
      </c>
      <c r="BO2133" t="s">
        <v>4950</v>
      </c>
      <c r="BP2133" s="440" t="str">
        <f t="shared" si="33"/>
        <v>WA.2378.EBA.994.002.AA.521111</v>
      </c>
    </row>
    <row r="2134" spans="1:68">
      <c r="A2134" t="s">
        <v>5010</v>
      </c>
      <c r="B2134" t="s">
        <v>4936</v>
      </c>
      <c r="C2134" t="s">
        <v>4937</v>
      </c>
      <c r="D2134" t="s">
        <v>3795</v>
      </c>
      <c r="E2134" t="s">
        <v>197</v>
      </c>
      <c r="F2134" t="s">
        <v>3812</v>
      </c>
      <c r="G2134" t="s">
        <v>820</v>
      </c>
      <c r="H2134" t="s">
        <v>4938</v>
      </c>
      <c r="I2134">
        <v>9</v>
      </c>
      <c r="J2134" t="s">
        <v>5716</v>
      </c>
      <c r="K2134">
        <v>1</v>
      </c>
      <c r="L2134" t="s">
        <v>546</v>
      </c>
      <c r="M2134" t="s">
        <v>547</v>
      </c>
      <c r="N2134" t="s">
        <v>1828</v>
      </c>
      <c r="O2134" t="s">
        <v>548</v>
      </c>
      <c r="P2134" t="s">
        <v>8</v>
      </c>
      <c r="Q2134" t="s">
        <v>4570</v>
      </c>
      <c r="R2134" t="s">
        <v>4940</v>
      </c>
      <c r="S2134" t="s">
        <v>195</v>
      </c>
      <c r="T2134" t="s">
        <v>4570</v>
      </c>
      <c r="U2134" t="s">
        <v>4570</v>
      </c>
      <c r="V2134" t="s">
        <v>5096</v>
      </c>
      <c r="W2134" t="s">
        <v>5092</v>
      </c>
      <c r="X2134" t="s">
        <v>7412</v>
      </c>
      <c r="Y2134" t="s">
        <v>7413</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5011</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7321</v>
      </c>
      <c r="BH2134" t="s">
        <v>4947</v>
      </c>
      <c r="BI2134" t="s">
        <v>195</v>
      </c>
      <c r="BJ2134" t="s">
        <v>195</v>
      </c>
      <c r="BK2134" t="s">
        <v>3828</v>
      </c>
      <c r="BL2134" t="s">
        <v>7414</v>
      </c>
      <c r="BM2134" t="s">
        <v>4949</v>
      </c>
      <c r="BN2134" t="s">
        <v>6153</v>
      </c>
      <c r="BO2134" t="s">
        <v>4950</v>
      </c>
      <c r="BP2134" s="440" t="str">
        <f t="shared" si="33"/>
        <v>WA.2378.EBA.994.002.AA.521111</v>
      </c>
    </row>
    <row r="2135" spans="1:68">
      <c r="A2135" t="s">
        <v>5010</v>
      </c>
      <c r="B2135" t="s">
        <v>4936</v>
      </c>
      <c r="C2135" t="s">
        <v>4937</v>
      </c>
      <c r="D2135" t="s">
        <v>3795</v>
      </c>
      <c r="E2135" t="s">
        <v>197</v>
      </c>
      <c r="F2135" t="s">
        <v>3812</v>
      </c>
      <c r="G2135" t="s">
        <v>820</v>
      </c>
      <c r="H2135" t="s">
        <v>4938</v>
      </c>
      <c r="I2135">
        <v>9</v>
      </c>
      <c r="J2135" t="s">
        <v>5716</v>
      </c>
      <c r="K2135">
        <v>1</v>
      </c>
      <c r="L2135" t="s">
        <v>546</v>
      </c>
      <c r="M2135" t="s">
        <v>547</v>
      </c>
      <c r="N2135" t="s">
        <v>1828</v>
      </c>
      <c r="O2135" t="s">
        <v>548</v>
      </c>
      <c r="P2135" t="s">
        <v>8</v>
      </c>
      <c r="Q2135" t="s">
        <v>4570</v>
      </c>
      <c r="R2135" t="s">
        <v>4940</v>
      </c>
      <c r="S2135" t="s">
        <v>195</v>
      </c>
      <c r="T2135" t="s">
        <v>4570</v>
      </c>
      <c r="U2135" t="s">
        <v>4570</v>
      </c>
      <c r="V2135" t="s">
        <v>5265</v>
      </c>
      <c r="W2135" t="s">
        <v>5096</v>
      </c>
      <c r="X2135" t="s">
        <v>7415</v>
      </c>
      <c r="Y2135" t="s">
        <v>7416</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5011</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7321</v>
      </c>
      <c r="BH2135" t="s">
        <v>4947</v>
      </c>
      <c r="BI2135" t="s">
        <v>195</v>
      </c>
      <c r="BJ2135" t="s">
        <v>195</v>
      </c>
      <c r="BK2135" t="s">
        <v>3828</v>
      </c>
      <c r="BL2135" t="s">
        <v>7417</v>
      </c>
      <c r="BM2135" t="s">
        <v>4949</v>
      </c>
      <c r="BN2135" t="s">
        <v>6153</v>
      </c>
      <c r="BO2135" t="s">
        <v>4950</v>
      </c>
      <c r="BP2135" s="440" t="str">
        <f t="shared" si="33"/>
        <v>WA.2378.EBA.994.002.AA.521111</v>
      </c>
    </row>
    <row r="2136" spans="1:68">
      <c r="A2136" t="s">
        <v>5010</v>
      </c>
      <c r="B2136" t="s">
        <v>4936</v>
      </c>
      <c r="C2136" t="s">
        <v>4937</v>
      </c>
      <c r="D2136" t="s">
        <v>3795</v>
      </c>
      <c r="E2136" t="s">
        <v>197</v>
      </c>
      <c r="F2136" t="s">
        <v>3812</v>
      </c>
      <c r="G2136" t="s">
        <v>820</v>
      </c>
      <c r="H2136" t="s">
        <v>4938</v>
      </c>
      <c r="I2136">
        <v>9</v>
      </c>
      <c r="J2136" t="s">
        <v>5716</v>
      </c>
      <c r="K2136">
        <v>1</v>
      </c>
      <c r="L2136" t="s">
        <v>546</v>
      </c>
      <c r="M2136" t="s">
        <v>547</v>
      </c>
      <c r="N2136" t="s">
        <v>1828</v>
      </c>
      <c r="O2136" t="s">
        <v>548</v>
      </c>
      <c r="P2136" t="s">
        <v>8</v>
      </c>
      <c r="Q2136" t="s">
        <v>4570</v>
      </c>
      <c r="R2136" t="s">
        <v>4940</v>
      </c>
      <c r="S2136" t="s">
        <v>195</v>
      </c>
      <c r="T2136" t="s">
        <v>4570</v>
      </c>
      <c r="U2136" t="s">
        <v>4570</v>
      </c>
      <c r="V2136" t="s">
        <v>5269</v>
      </c>
      <c r="W2136" t="s">
        <v>5265</v>
      </c>
      <c r="X2136" t="s">
        <v>7418</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5011</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7321</v>
      </c>
      <c r="BH2136" t="s">
        <v>4947</v>
      </c>
      <c r="BI2136" t="s">
        <v>195</v>
      </c>
      <c r="BJ2136" t="s">
        <v>195</v>
      </c>
      <c r="BK2136" t="s">
        <v>3828</v>
      </c>
      <c r="BL2136" t="s">
        <v>6743</v>
      </c>
      <c r="BM2136" t="s">
        <v>4949</v>
      </c>
      <c r="BN2136" t="s">
        <v>6153</v>
      </c>
      <c r="BO2136" t="s">
        <v>4950</v>
      </c>
      <c r="BP2136" s="440" t="str">
        <f t="shared" si="33"/>
        <v>WA.2378.EBA.994.002.AA.521111</v>
      </c>
    </row>
    <row r="2137" spans="1:68">
      <c r="A2137" t="s">
        <v>5010</v>
      </c>
      <c r="B2137" t="s">
        <v>4936</v>
      </c>
      <c r="C2137" t="s">
        <v>4937</v>
      </c>
      <c r="D2137" t="s">
        <v>3795</v>
      </c>
      <c r="E2137" t="s">
        <v>197</v>
      </c>
      <c r="F2137" t="s">
        <v>3812</v>
      </c>
      <c r="G2137" t="s">
        <v>820</v>
      </c>
      <c r="H2137" t="s">
        <v>4938</v>
      </c>
      <c r="I2137">
        <v>9</v>
      </c>
      <c r="J2137" t="s">
        <v>5716</v>
      </c>
      <c r="K2137">
        <v>1</v>
      </c>
      <c r="L2137" t="s">
        <v>546</v>
      </c>
      <c r="M2137" t="s">
        <v>547</v>
      </c>
      <c r="N2137" t="s">
        <v>1828</v>
      </c>
      <c r="O2137" t="s">
        <v>548</v>
      </c>
      <c r="P2137" t="s">
        <v>8</v>
      </c>
      <c r="Q2137" t="s">
        <v>4570</v>
      </c>
      <c r="R2137" t="s">
        <v>4940</v>
      </c>
      <c r="S2137" t="s">
        <v>195</v>
      </c>
      <c r="T2137" t="s">
        <v>4570</v>
      </c>
      <c r="U2137" t="s">
        <v>4570</v>
      </c>
      <c r="V2137" t="s">
        <v>5413</v>
      </c>
      <c r="W2137" t="s">
        <v>5269</v>
      </c>
      <c r="X2137" t="s">
        <v>7419</v>
      </c>
      <c r="Y2137" t="s">
        <v>7420</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5011</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7321</v>
      </c>
      <c r="BH2137" t="s">
        <v>4947</v>
      </c>
      <c r="BI2137" t="s">
        <v>195</v>
      </c>
      <c r="BJ2137" t="s">
        <v>195</v>
      </c>
      <c r="BK2137" t="s">
        <v>3828</v>
      </c>
      <c r="BL2137" t="s">
        <v>7421</v>
      </c>
      <c r="BM2137" t="s">
        <v>4949</v>
      </c>
      <c r="BN2137" t="s">
        <v>6153</v>
      </c>
      <c r="BO2137" t="s">
        <v>4950</v>
      </c>
      <c r="BP2137" s="440" t="str">
        <f t="shared" si="33"/>
        <v>WA.2378.EBA.994.002.AA.521111</v>
      </c>
    </row>
    <row r="2138" spans="1:68">
      <c r="A2138" t="s">
        <v>5010</v>
      </c>
      <c r="B2138" t="s">
        <v>4936</v>
      </c>
      <c r="C2138" t="s">
        <v>4937</v>
      </c>
      <c r="D2138" t="s">
        <v>3795</v>
      </c>
      <c r="E2138" t="s">
        <v>197</v>
      </c>
      <c r="F2138" t="s">
        <v>3812</v>
      </c>
      <c r="G2138" t="s">
        <v>820</v>
      </c>
      <c r="H2138" t="s">
        <v>4938</v>
      </c>
      <c r="I2138">
        <v>9</v>
      </c>
      <c r="J2138" t="s">
        <v>5716</v>
      </c>
      <c r="K2138">
        <v>1</v>
      </c>
      <c r="L2138" t="s">
        <v>546</v>
      </c>
      <c r="M2138" t="s">
        <v>547</v>
      </c>
      <c r="N2138" t="s">
        <v>1828</v>
      </c>
      <c r="O2138" t="s">
        <v>548</v>
      </c>
      <c r="P2138" t="s">
        <v>8</v>
      </c>
      <c r="Q2138" t="s">
        <v>4570</v>
      </c>
      <c r="R2138" t="s">
        <v>4940</v>
      </c>
      <c r="S2138" t="s">
        <v>195</v>
      </c>
      <c r="T2138" t="s">
        <v>4570</v>
      </c>
      <c r="U2138" t="s">
        <v>4570</v>
      </c>
      <c r="V2138" t="s">
        <v>5417</v>
      </c>
      <c r="W2138" t="s">
        <v>5413</v>
      </c>
      <c r="X2138" t="s">
        <v>7422</v>
      </c>
      <c r="Y2138" t="s">
        <v>7423</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5011</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7321</v>
      </c>
      <c r="BH2138" t="s">
        <v>4947</v>
      </c>
      <c r="BI2138" t="s">
        <v>195</v>
      </c>
      <c r="BJ2138" t="s">
        <v>195</v>
      </c>
      <c r="BK2138" t="s">
        <v>3828</v>
      </c>
      <c r="BL2138" t="s">
        <v>7424</v>
      </c>
      <c r="BM2138" t="s">
        <v>4949</v>
      </c>
      <c r="BN2138" t="s">
        <v>6153</v>
      </c>
      <c r="BO2138" t="s">
        <v>4950</v>
      </c>
      <c r="BP2138" s="440" t="str">
        <f t="shared" si="33"/>
        <v>WA.2378.EBA.994.002.AA.521111</v>
      </c>
    </row>
    <row r="2139" spans="1:68">
      <c r="A2139" t="s">
        <v>5010</v>
      </c>
      <c r="B2139" t="s">
        <v>4936</v>
      </c>
      <c r="C2139" t="s">
        <v>4937</v>
      </c>
      <c r="D2139" t="s">
        <v>3795</v>
      </c>
      <c r="E2139" t="s">
        <v>197</v>
      </c>
      <c r="F2139" t="s">
        <v>3812</v>
      </c>
      <c r="G2139" t="s">
        <v>820</v>
      </c>
      <c r="H2139" t="s">
        <v>4938</v>
      </c>
      <c r="I2139">
        <v>9</v>
      </c>
      <c r="J2139" t="s">
        <v>5716</v>
      </c>
      <c r="K2139">
        <v>1</v>
      </c>
      <c r="L2139" t="s">
        <v>546</v>
      </c>
      <c r="M2139" t="s">
        <v>551</v>
      </c>
      <c r="N2139" t="s">
        <v>93</v>
      </c>
      <c r="O2139" t="s">
        <v>548</v>
      </c>
      <c r="P2139" t="s">
        <v>8</v>
      </c>
      <c r="Q2139" t="s">
        <v>4570</v>
      </c>
      <c r="R2139" t="s">
        <v>4940</v>
      </c>
      <c r="S2139" t="s">
        <v>195</v>
      </c>
      <c r="T2139" t="s">
        <v>4570</v>
      </c>
      <c r="U2139" t="s">
        <v>4570</v>
      </c>
      <c r="V2139" t="s">
        <v>4496</v>
      </c>
      <c r="W2139" t="s">
        <v>4570</v>
      </c>
      <c r="X2139" t="s">
        <v>7425</v>
      </c>
      <c r="Y2139" t="s">
        <v>7426</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5011</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7392</v>
      </c>
      <c r="BH2139" t="s">
        <v>4947</v>
      </c>
      <c r="BI2139" t="s">
        <v>195</v>
      </c>
      <c r="BJ2139" t="s">
        <v>195</v>
      </c>
      <c r="BK2139" t="s">
        <v>3828</v>
      </c>
      <c r="BL2139" t="s">
        <v>7427</v>
      </c>
      <c r="BM2139" t="s">
        <v>4949</v>
      </c>
      <c r="BN2139" t="s">
        <v>6153</v>
      </c>
      <c r="BO2139" t="s">
        <v>4950</v>
      </c>
      <c r="BP2139" s="440" t="str">
        <f t="shared" si="33"/>
        <v>WA.2378.EBA.994.002.AB.521111</v>
      </c>
    </row>
    <row r="2140" spans="1:68">
      <c r="A2140" t="s">
        <v>5010</v>
      </c>
      <c r="B2140" t="s">
        <v>4936</v>
      </c>
      <c r="C2140" t="s">
        <v>4937</v>
      </c>
      <c r="D2140" t="s">
        <v>3795</v>
      </c>
      <c r="E2140" t="s">
        <v>197</v>
      </c>
      <c r="F2140" t="s">
        <v>3812</v>
      </c>
      <c r="G2140" t="s">
        <v>820</v>
      </c>
      <c r="H2140" t="s">
        <v>4938</v>
      </c>
      <c r="I2140">
        <v>9</v>
      </c>
      <c r="J2140" t="s">
        <v>5716</v>
      </c>
      <c r="K2140">
        <v>1</v>
      </c>
      <c r="L2140" t="s">
        <v>546</v>
      </c>
      <c r="M2140" t="s">
        <v>558</v>
      </c>
      <c r="N2140" t="s">
        <v>103</v>
      </c>
      <c r="O2140" t="s">
        <v>548</v>
      </c>
      <c r="P2140" t="s">
        <v>8</v>
      </c>
      <c r="Q2140" t="s">
        <v>4570</v>
      </c>
      <c r="R2140" t="s">
        <v>4940</v>
      </c>
      <c r="S2140" t="s">
        <v>195</v>
      </c>
      <c r="T2140" t="s">
        <v>4570</v>
      </c>
      <c r="U2140" t="s">
        <v>4570</v>
      </c>
      <c r="V2140" t="s">
        <v>4496</v>
      </c>
      <c r="W2140" t="s">
        <v>4570</v>
      </c>
      <c r="X2140" t="s">
        <v>7428</v>
      </c>
      <c r="Y2140" t="s">
        <v>7429</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5011</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5719</v>
      </c>
      <c r="BH2140" t="s">
        <v>4947</v>
      </c>
      <c r="BI2140" t="s">
        <v>195</v>
      </c>
      <c r="BJ2140" t="s">
        <v>195</v>
      </c>
      <c r="BK2140" t="s">
        <v>3828</v>
      </c>
      <c r="BL2140" t="s">
        <v>7430</v>
      </c>
      <c r="BM2140" t="s">
        <v>4949</v>
      </c>
      <c r="BN2140" t="s">
        <v>6153</v>
      </c>
      <c r="BO2140" t="s">
        <v>4950</v>
      </c>
      <c r="BP2140" s="440" t="str">
        <f t="shared" si="33"/>
        <v>WA.2378.EBA.994.002.AD.521111</v>
      </c>
    </row>
    <row r="2141" spans="1:68">
      <c r="A2141" t="s">
        <v>5010</v>
      </c>
      <c r="B2141" t="s">
        <v>4936</v>
      </c>
      <c r="C2141" t="s">
        <v>4937</v>
      </c>
      <c r="D2141" t="s">
        <v>3795</v>
      </c>
      <c r="E2141" t="s">
        <v>197</v>
      </c>
      <c r="F2141" t="s">
        <v>3812</v>
      </c>
      <c r="G2141" t="s">
        <v>820</v>
      </c>
      <c r="H2141" t="s">
        <v>4938</v>
      </c>
      <c r="I2141">
        <v>9</v>
      </c>
      <c r="J2141" t="s">
        <v>5716</v>
      </c>
      <c r="K2141">
        <v>1</v>
      </c>
      <c r="L2141" t="s">
        <v>546</v>
      </c>
      <c r="M2141" t="s">
        <v>558</v>
      </c>
      <c r="N2141" t="s">
        <v>103</v>
      </c>
      <c r="O2141" t="s">
        <v>548</v>
      </c>
      <c r="P2141" t="s">
        <v>8</v>
      </c>
      <c r="Q2141" t="s">
        <v>4570</v>
      </c>
      <c r="R2141" t="s">
        <v>4940</v>
      </c>
      <c r="S2141" t="s">
        <v>195</v>
      </c>
      <c r="T2141" t="s">
        <v>4570</v>
      </c>
      <c r="U2141" t="s">
        <v>4570</v>
      </c>
      <c r="V2141" t="s">
        <v>4951</v>
      </c>
      <c r="W2141" t="s">
        <v>4496</v>
      </c>
      <c r="X2141" t="s">
        <v>7431</v>
      </c>
      <c r="Y2141" t="s">
        <v>7432</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5011</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5719</v>
      </c>
      <c r="BH2141" t="s">
        <v>4947</v>
      </c>
      <c r="BI2141" t="s">
        <v>195</v>
      </c>
      <c r="BJ2141" t="s">
        <v>195</v>
      </c>
      <c r="BK2141" t="s">
        <v>3828</v>
      </c>
      <c r="BL2141" t="s">
        <v>7433</v>
      </c>
      <c r="BM2141" t="s">
        <v>4949</v>
      </c>
      <c r="BN2141" t="s">
        <v>6153</v>
      </c>
      <c r="BO2141" t="s">
        <v>4950</v>
      </c>
      <c r="BP2141" s="440" t="str">
        <f t="shared" si="33"/>
        <v>WA.2378.EBA.994.002.AD.521111</v>
      </c>
    </row>
    <row r="2142" spans="1:68">
      <c r="A2142" t="s">
        <v>5010</v>
      </c>
      <c r="B2142" t="s">
        <v>4936</v>
      </c>
      <c r="C2142" t="s">
        <v>4937</v>
      </c>
      <c r="D2142" t="s">
        <v>3795</v>
      </c>
      <c r="E2142" t="s">
        <v>197</v>
      </c>
      <c r="F2142" t="s">
        <v>3812</v>
      </c>
      <c r="G2142" t="s">
        <v>820</v>
      </c>
      <c r="H2142" t="s">
        <v>4938</v>
      </c>
      <c r="I2142">
        <v>9</v>
      </c>
      <c r="J2142" t="s">
        <v>5716</v>
      </c>
      <c r="K2142">
        <v>1</v>
      </c>
      <c r="L2142" t="s">
        <v>546</v>
      </c>
      <c r="M2142" t="s">
        <v>558</v>
      </c>
      <c r="N2142" t="s">
        <v>103</v>
      </c>
      <c r="O2142" t="s">
        <v>548</v>
      </c>
      <c r="P2142" t="s">
        <v>8</v>
      </c>
      <c r="Q2142" t="s">
        <v>4570</v>
      </c>
      <c r="R2142" t="s">
        <v>4940</v>
      </c>
      <c r="S2142" t="s">
        <v>195</v>
      </c>
      <c r="T2142" t="s">
        <v>4570</v>
      </c>
      <c r="U2142" t="s">
        <v>4570</v>
      </c>
      <c r="V2142" t="s">
        <v>5001</v>
      </c>
      <c r="W2142" t="s">
        <v>4951</v>
      </c>
      <c r="X2142" t="s">
        <v>7434</v>
      </c>
      <c r="Y2142" t="s">
        <v>7435</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5011</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5719</v>
      </c>
      <c r="BH2142" t="s">
        <v>4947</v>
      </c>
      <c r="BI2142" t="s">
        <v>195</v>
      </c>
      <c r="BJ2142" t="s">
        <v>195</v>
      </c>
      <c r="BK2142" t="s">
        <v>3828</v>
      </c>
      <c r="BL2142" t="s">
        <v>7436</v>
      </c>
      <c r="BM2142" t="s">
        <v>4949</v>
      </c>
      <c r="BN2142" t="s">
        <v>6153</v>
      </c>
      <c r="BO2142" t="s">
        <v>4950</v>
      </c>
      <c r="BP2142" s="440" t="str">
        <f t="shared" si="33"/>
        <v>WA.2378.EBA.994.002.AD.521111</v>
      </c>
    </row>
    <row r="2143" spans="1:68">
      <c r="A2143" t="s">
        <v>5010</v>
      </c>
      <c r="B2143" t="s">
        <v>4936</v>
      </c>
      <c r="C2143" t="s">
        <v>4937</v>
      </c>
      <c r="D2143" t="s">
        <v>3795</v>
      </c>
      <c r="E2143" t="s">
        <v>197</v>
      </c>
      <c r="F2143" t="s">
        <v>3812</v>
      </c>
      <c r="G2143" t="s">
        <v>820</v>
      </c>
      <c r="H2143" t="s">
        <v>4938</v>
      </c>
      <c r="I2143">
        <v>9</v>
      </c>
      <c r="J2143" t="s">
        <v>5716</v>
      </c>
      <c r="K2143">
        <v>1</v>
      </c>
      <c r="L2143" t="s">
        <v>546</v>
      </c>
      <c r="M2143" t="s">
        <v>558</v>
      </c>
      <c r="N2143" t="s">
        <v>103</v>
      </c>
      <c r="O2143" t="s">
        <v>548</v>
      </c>
      <c r="P2143" t="s">
        <v>8</v>
      </c>
      <c r="Q2143" t="s">
        <v>4570</v>
      </c>
      <c r="R2143" t="s">
        <v>4940</v>
      </c>
      <c r="S2143" t="s">
        <v>195</v>
      </c>
      <c r="T2143" t="s">
        <v>4570</v>
      </c>
      <c r="U2143" t="s">
        <v>4570</v>
      </c>
      <c r="V2143" t="s">
        <v>5092</v>
      </c>
      <c r="W2143" t="s">
        <v>5001</v>
      </c>
      <c r="X2143" t="s">
        <v>7437</v>
      </c>
      <c r="Y2143" t="s">
        <v>7438</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5011</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5719</v>
      </c>
      <c r="BH2143" t="s">
        <v>4947</v>
      </c>
      <c r="BI2143" t="s">
        <v>195</v>
      </c>
      <c r="BJ2143" t="s">
        <v>195</v>
      </c>
      <c r="BK2143" t="s">
        <v>3828</v>
      </c>
      <c r="BL2143" t="s">
        <v>7439</v>
      </c>
      <c r="BM2143" t="s">
        <v>4949</v>
      </c>
      <c r="BN2143" t="s">
        <v>6153</v>
      </c>
      <c r="BO2143" t="s">
        <v>4950</v>
      </c>
      <c r="BP2143" s="440" t="str">
        <f t="shared" si="33"/>
        <v>WA.2378.EBA.994.002.AD.521111</v>
      </c>
    </row>
    <row r="2144" spans="1:68">
      <c r="A2144" t="s">
        <v>5010</v>
      </c>
      <c r="B2144" t="s">
        <v>4936</v>
      </c>
      <c r="C2144" t="s">
        <v>4937</v>
      </c>
      <c r="D2144" t="s">
        <v>3795</v>
      </c>
      <c r="E2144" t="s">
        <v>197</v>
      </c>
      <c r="F2144" t="s">
        <v>3812</v>
      </c>
      <c r="G2144" t="s">
        <v>820</v>
      </c>
      <c r="H2144" t="s">
        <v>4938</v>
      </c>
      <c r="I2144">
        <v>9</v>
      </c>
      <c r="J2144" t="s">
        <v>5716</v>
      </c>
      <c r="K2144">
        <v>1</v>
      </c>
      <c r="L2144" t="s">
        <v>546</v>
      </c>
      <c r="M2144" t="s">
        <v>1994</v>
      </c>
      <c r="N2144" t="s">
        <v>1995</v>
      </c>
      <c r="O2144" t="s">
        <v>548</v>
      </c>
      <c r="P2144" t="s">
        <v>8</v>
      </c>
      <c r="Q2144" t="s">
        <v>4570</v>
      </c>
      <c r="R2144" t="s">
        <v>4940</v>
      </c>
      <c r="S2144" t="s">
        <v>195</v>
      </c>
      <c r="T2144" t="s">
        <v>4570</v>
      </c>
      <c r="U2144" t="s">
        <v>4570</v>
      </c>
      <c r="V2144" t="s">
        <v>4496</v>
      </c>
      <c r="W2144" t="s">
        <v>4570</v>
      </c>
      <c r="X2144" t="s">
        <v>7440</v>
      </c>
      <c r="Y2144" t="s">
        <v>7441</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5011</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7442</v>
      </c>
      <c r="BH2144" t="s">
        <v>4947</v>
      </c>
      <c r="BI2144" t="s">
        <v>195</v>
      </c>
      <c r="BJ2144" t="s">
        <v>195</v>
      </c>
      <c r="BK2144" t="s">
        <v>3828</v>
      </c>
      <c r="BL2144" t="s">
        <v>7443</v>
      </c>
      <c r="BM2144" t="s">
        <v>4949</v>
      </c>
      <c r="BN2144" t="s">
        <v>6153</v>
      </c>
      <c r="BO2144" t="s">
        <v>4950</v>
      </c>
      <c r="BP2144" s="440" t="str">
        <f t="shared" si="33"/>
        <v>WA.2378.EBA.994.002.AE.521111</v>
      </c>
    </row>
    <row r="2145" spans="1:68">
      <c r="A2145" t="s">
        <v>5010</v>
      </c>
      <c r="B2145" t="s">
        <v>4936</v>
      </c>
      <c r="C2145" t="s">
        <v>4937</v>
      </c>
      <c r="D2145" t="s">
        <v>3795</v>
      </c>
      <c r="E2145" t="s">
        <v>197</v>
      </c>
      <c r="F2145" t="s">
        <v>3812</v>
      </c>
      <c r="G2145" t="s">
        <v>820</v>
      </c>
      <c r="H2145" t="s">
        <v>4938</v>
      </c>
      <c r="I2145">
        <v>9</v>
      </c>
      <c r="J2145" t="s">
        <v>5716</v>
      </c>
      <c r="K2145">
        <v>1</v>
      </c>
      <c r="L2145" t="s">
        <v>546</v>
      </c>
      <c r="M2145" t="s">
        <v>1994</v>
      </c>
      <c r="N2145" t="s">
        <v>1995</v>
      </c>
      <c r="O2145" t="s">
        <v>548</v>
      </c>
      <c r="P2145" t="s">
        <v>8</v>
      </c>
      <c r="Q2145" t="s">
        <v>4570</v>
      </c>
      <c r="R2145" t="s">
        <v>4940</v>
      </c>
      <c r="S2145" t="s">
        <v>195</v>
      </c>
      <c r="T2145" t="s">
        <v>4570</v>
      </c>
      <c r="U2145" t="s">
        <v>4570</v>
      </c>
      <c r="V2145" t="s">
        <v>4951</v>
      </c>
      <c r="W2145" t="s">
        <v>4496</v>
      </c>
      <c r="X2145" t="s">
        <v>7444</v>
      </c>
      <c r="Y2145" t="s">
        <v>7445</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5011</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7442</v>
      </c>
      <c r="BH2145" t="s">
        <v>4947</v>
      </c>
      <c r="BI2145" t="s">
        <v>195</v>
      </c>
      <c r="BJ2145" t="s">
        <v>195</v>
      </c>
      <c r="BK2145" t="s">
        <v>3828</v>
      </c>
      <c r="BL2145" t="s">
        <v>7446</v>
      </c>
      <c r="BM2145" t="s">
        <v>4949</v>
      </c>
      <c r="BN2145" t="s">
        <v>6153</v>
      </c>
      <c r="BO2145" t="s">
        <v>4950</v>
      </c>
      <c r="BP2145" s="440" t="str">
        <f t="shared" si="33"/>
        <v>WA.2378.EBA.994.002.AE.521111</v>
      </c>
    </row>
    <row r="2146" spans="1:68">
      <c r="A2146" t="s">
        <v>5010</v>
      </c>
      <c r="B2146" t="s">
        <v>4936</v>
      </c>
      <c r="C2146" t="s">
        <v>4937</v>
      </c>
      <c r="D2146" t="s">
        <v>3795</v>
      </c>
      <c r="E2146" t="s">
        <v>197</v>
      </c>
      <c r="F2146" t="s">
        <v>3812</v>
      </c>
      <c r="G2146" t="s">
        <v>820</v>
      </c>
      <c r="H2146" t="s">
        <v>4938</v>
      </c>
      <c r="I2146">
        <v>9</v>
      </c>
      <c r="J2146" t="s">
        <v>5716</v>
      </c>
      <c r="K2146">
        <v>1</v>
      </c>
      <c r="L2146" t="s">
        <v>546</v>
      </c>
      <c r="M2146" t="s">
        <v>1994</v>
      </c>
      <c r="N2146" t="s">
        <v>1995</v>
      </c>
      <c r="O2146" t="s">
        <v>548</v>
      </c>
      <c r="P2146" t="s">
        <v>8</v>
      </c>
      <c r="Q2146" t="s">
        <v>4570</v>
      </c>
      <c r="R2146" t="s">
        <v>4940</v>
      </c>
      <c r="S2146" t="s">
        <v>195</v>
      </c>
      <c r="T2146" t="s">
        <v>4570</v>
      </c>
      <c r="U2146" t="s">
        <v>4570</v>
      </c>
      <c r="V2146" t="s">
        <v>5001</v>
      </c>
      <c r="W2146" t="s">
        <v>4951</v>
      </c>
      <c r="X2146" t="s">
        <v>7447</v>
      </c>
      <c r="Y2146" t="s">
        <v>7448</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5011</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7442</v>
      </c>
      <c r="BH2146" t="s">
        <v>4947</v>
      </c>
      <c r="BI2146" t="s">
        <v>195</v>
      </c>
      <c r="BJ2146" t="s">
        <v>195</v>
      </c>
      <c r="BK2146" t="s">
        <v>3828</v>
      </c>
      <c r="BL2146" t="s">
        <v>7449</v>
      </c>
      <c r="BM2146" t="s">
        <v>4949</v>
      </c>
      <c r="BN2146" t="s">
        <v>6153</v>
      </c>
      <c r="BO2146" t="s">
        <v>4950</v>
      </c>
      <c r="BP2146" s="440" t="str">
        <f t="shared" si="33"/>
        <v>WA.2378.EBA.994.002.AE.521111</v>
      </c>
    </row>
    <row r="2147" spans="1:68">
      <c r="A2147" t="s">
        <v>4935</v>
      </c>
      <c r="B2147" t="s">
        <v>4936</v>
      </c>
      <c r="C2147" t="s">
        <v>4937</v>
      </c>
      <c r="D2147" t="s">
        <v>3795</v>
      </c>
      <c r="E2147" t="s">
        <v>197</v>
      </c>
      <c r="F2147" t="s">
        <v>3812</v>
      </c>
      <c r="G2147" t="s">
        <v>820</v>
      </c>
      <c r="H2147" t="s">
        <v>4938</v>
      </c>
      <c r="I2147">
        <v>9</v>
      </c>
      <c r="J2147" t="s">
        <v>5716</v>
      </c>
      <c r="K2147">
        <v>1</v>
      </c>
      <c r="L2147" t="s">
        <v>546</v>
      </c>
      <c r="M2147" t="s">
        <v>551</v>
      </c>
      <c r="N2147" t="s">
        <v>93</v>
      </c>
      <c r="O2147" t="s">
        <v>552</v>
      </c>
      <c r="P2147" t="s">
        <v>8</v>
      </c>
      <c r="Q2147" t="s">
        <v>4570</v>
      </c>
      <c r="R2147" t="s">
        <v>4940</v>
      </c>
      <c r="S2147" t="s">
        <v>195</v>
      </c>
      <c r="T2147" t="s">
        <v>4570</v>
      </c>
      <c r="U2147" t="s">
        <v>4570</v>
      </c>
      <c r="V2147" t="s">
        <v>4496</v>
      </c>
      <c r="W2147" t="s">
        <v>4570</v>
      </c>
      <c r="X2147" t="s">
        <v>7450</v>
      </c>
      <c r="Y2147" t="s">
        <v>7451</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4943</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7392</v>
      </c>
      <c r="BH2147" t="s">
        <v>4947</v>
      </c>
      <c r="BI2147" t="s">
        <v>195</v>
      </c>
      <c r="BJ2147" t="s">
        <v>195</v>
      </c>
      <c r="BK2147" t="s">
        <v>3830</v>
      </c>
      <c r="BL2147" t="s">
        <v>7452</v>
      </c>
      <c r="BM2147" t="s">
        <v>4949</v>
      </c>
      <c r="BN2147" t="s">
        <v>6754</v>
      </c>
      <c r="BO2147" t="s">
        <v>4950</v>
      </c>
      <c r="BP2147" s="440" t="str">
        <f t="shared" si="33"/>
        <v>WA.2378.EBA.994.002.AB.521114</v>
      </c>
    </row>
    <row r="2148" spans="1:68">
      <c r="A2148" t="s">
        <v>5010</v>
      </c>
      <c r="B2148" t="s">
        <v>4936</v>
      </c>
      <c r="C2148" t="s">
        <v>4937</v>
      </c>
      <c r="D2148" t="s">
        <v>3795</v>
      </c>
      <c r="E2148" t="s">
        <v>197</v>
      </c>
      <c r="F2148" t="s">
        <v>3812</v>
      </c>
      <c r="G2148" t="s">
        <v>820</v>
      </c>
      <c r="H2148" t="s">
        <v>4938</v>
      </c>
      <c r="I2148">
        <v>9</v>
      </c>
      <c r="J2148" t="s">
        <v>5716</v>
      </c>
      <c r="K2148">
        <v>1</v>
      </c>
      <c r="L2148" t="s">
        <v>546</v>
      </c>
      <c r="M2148" t="s">
        <v>551</v>
      </c>
      <c r="N2148" t="s">
        <v>93</v>
      </c>
      <c r="O2148" t="s">
        <v>552</v>
      </c>
      <c r="P2148" t="s">
        <v>8</v>
      </c>
      <c r="Q2148" t="s">
        <v>4570</v>
      </c>
      <c r="R2148" t="s">
        <v>4940</v>
      </c>
      <c r="S2148" t="s">
        <v>195</v>
      </c>
      <c r="T2148" t="s">
        <v>4570</v>
      </c>
      <c r="U2148" t="s">
        <v>4570</v>
      </c>
      <c r="V2148" t="s">
        <v>4496</v>
      </c>
      <c r="W2148" t="s">
        <v>4570</v>
      </c>
      <c r="X2148" t="s">
        <v>7450</v>
      </c>
      <c r="Y2148" t="s">
        <v>7451</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5011</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7392</v>
      </c>
      <c r="BH2148" t="s">
        <v>4947</v>
      </c>
      <c r="BI2148" t="s">
        <v>195</v>
      </c>
      <c r="BJ2148" t="s">
        <v>195</v>
      </c>
      <c r="BK2148" t="s">
        <v>3830</v>
      </c>
      <c r="BL2148" t="s">
        <v>7452</v>
      </c>
      <c r="BM2148" t="s">
        <v>4949</v>
      </c>
      <c r="BN2148" t="s">
        <v>6754</v>
      </c>
      <c r="BO2148" t="s">
        <v>4950</v>
      </c>
      <c r="BP2148" s="440" t="str">
        <f t="shared" si="33"/>
        <v>WA.2378.EBA.994.002.AB.521114</v>
      </c>
    </row>
    <row r="2149" spans="1:68">
      <c r="A2149" t="s">
        <v>4935</v>
      </c>
      <c r="B2149" t="s">
        <v>4936</v>
      </c>
      <c r="C2149" t="s">
        <v>4937</v>
      </c>
      <c r="D2149" t="s">
        <v>3795</v>
      </c>
      <c r="E2149" t="s">
        <v>197</v>
      </c>
      <c r="F2149" t="s">
        <v>3812</v>
      </c>
      <c r="G2149" t="s">
        <v>820</v>
      </c>
      <c r="H2149" t="s">
        <v>4938</v>
      </c>
      <c r="I2149">
        <v>9</v>
      </c>
      <c r="J2149" t="s">
        <v>5716</v>
      </c>
      <c r="K2149">
        <v>1</v>
      </c>
      <c r="L2149" t="s">
        <v>546</v>
      </c>
      <c r="M2149" t="s">
        <v>558</v>
      </c>
      <c r="N2149" t="s">
        <v>103</v>
      </c>
      <c r="O2149" t="s">
        <v>559</v>
      </c>
      <c r="P2149" t="s">
        <v>8</v>
      </c>
      <c r="Q2149" t="s">
        <v>4570</v>
      </c>
      <c r="R2149" t="s">
        <v>4940</v>
      </c>
      <c r="S2149" t="s">
        <v>195</v>
      </c>
      <c r="T2149" t="s">
        <v>4570</v>
      </c>
      <c r="U2149" t="s">
        <v>4570</v>
      </c>
      <c r="V2149" t="s">
        <v>5395</v>
      </c>
      <c r="W2149" t="s">
        <v>4496</v>
      </c>
      <c r="X2149" t="s">
        <v>7453</v>
      </c>
      <c r="Y2149" t="s">
        <v>7454</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4943</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5719</v>
      </c>
      <c r="BH2149" t="s">
        <v>4947</v>
      </c>
      <c r="BI2149" t="s">
        <v>195</v>
      </c>
      <c r="BJ2149" t="s">
        <v>195</v>
      </c>
      <c r="BK2149" t="s">
        <v>3835</v>
      </c>
      <c r="BL2149" t="s">
        <v>7455</v>
      </c>
      <c r="BM2149" t="s">
        <v>4949</v>
      </c>
      <c r="BN2149" t="s">
        <v>5721</v>
      </c>
      <c r="BO2149" t="s">
        <v>4950</v>
      </c>
      <c r="BP2149" s="440" t="str">
        <f t="shared" si="33"/>
        <v>WA.2378.EBA.994.002.AD.521115</v>
      </c>
    </row>
    <row r="2150" spans="1:68">
      <c r="A2150" t="s">
        <v>4935</v>
      </c>
      <c r="B2150" t="s">
        <v>4936</v>
      </c>
      <c r="C2150" t="s">
        <v>4937</v>
      </c>
      <c r="D2150" t="s">
        <v>3795</v>
      </c>
      <c r="E2150" t="s">
        <v>197</v>
      </c>
      <c r="F2150" t="s">
        <v>3812</v>
      </c>
      <c r="G2150" t="s">
        <v>820</v>
      </c>
      <c r="H2150" t="s">
        <v>4938</v>
      </c>
      <c r="I2150">
        <v>9</v>
      </c>
      <c r="J2150" t="s">
        <v>5716</v>
      </c>
      <c r="K2150">
        <v>1</v>
      </c>
      <c r="L2150" t="s">
        <v>546</v>
      </c>
      <c r="M2150" t="s">
        <v>558</v>
      </c>
      <c r="N2150" t="s">
        <v>103</v>
      </c>
      <c r="O2150" t="s">
        <v>559</v>
      </c>
      <c r="P2150" t="s">
        <v>8</v>
      </c>
      <c r="Q2150" t="s">
        <v>4570</v>
      </c>
      <c r="R2150" t="s">
        <v>4940</v>
      </c>
      <c r="S2150" t="s">
        <v>195</v>
      </c>
      <c r="T2150" t="s">
        <v>4570</v>
      </c>
      <c r="U2150" t="s">
        <v>4570</v>
      </c>
      <c r="V2150" t="s">
        <v>5401</v>
      </c>
      <c r="W2150" t="s">
        <v>4951</v>
      </c>
      <c r="X2150" t="s">
        <v>7456</v>
      </c>
      <c r="Y2150" t="s">
        <v>7457</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4943</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5719</v>
      </c>
      <c r="BH2150" t="s">
        <v>4947</v>
      </c>
      <c r="BI2150" t="s">
        <v>195</v>
      </c>
      <c r="BJ2150" t="s">
        <v>195</v>
      </c>
      <c r="BK2150" t="s">
        <v>3835</v>
      </c>
      <c r="BL2150" t="s">
        <v>7458</v>
      </c>
      <c r="BM2150" t="s">
        <v>4949</v>
      </c>
      <c r="BN2150" t="s">
        <v>5721</v>
      </c>
      <c r="BO2150" t="s">
        <v>4950</v>
      </c>
      <c r="BP2150" s="440" t="str">
        <f t="shared" si="33"/>
        <v>WA.2378.EBA.994.002.AD.521115</v>
      </c>
    </row>
    <row r="2151" spans="1:68">
      <c r="A2151" t="s">
        <v>4935</v>
      </c>
      <c r="B2151" t="s">
        <v>4936</v>
      </c>
      <c r="C2151" t="s">
        <v>4937</v>
      </c>
      <c r="D2151" t="s">
        <v>3795</v>
      </c>
      <c r="E2151" t="s">
        <v>197</v>
      </c>
      <c r="F2151" t="s">
        <v>3812</v>
      </c>
      <c r="G2151" t="s">
        <v>820</v>
      </c>
      <c r="H2151" t="s">
        <v>4938</v>
      </c>
      <c r="I2151">
        <v>9</v>
      </c>
      <c r="J2151" t="s">
        <v>5716</v>
      </c>
      <c r="K2151">
        <v>1</v>
      </c>
      <c r="L2151" t="s">
        <v>546</v>
      </c>
      <c r="M2151" t="s">
        <v>558</v>
      </c>
      <c r="N2151" t="s">
        <v>103</v>
      </c>
      <c r="O2151" t="s">
        <v>559</v>
      </c>
      <c r="P2151" t="s">
        <v>8</v>
      </c>
      <c r="Q2151" t="s">
        <v>4570</v>
      </c>
      <c r="R2151" t="s">
        <v>4940</v>
      </c>
      <c r="S2151" t="s">
        <v>195</v>
      </c>
      <c r="T2151" t="s">
        <v>4570</v>
      </c>
      <c r="U2151" t="s">
        <v>4570</v>
      </c>
      <c r="V2151" t="s">
        <v>3769</v>
      </c>
      <c r="W2151" t="s">
        <v>5001</v>
      </c>
      <c r="X2151" t="s">
        <v>7459</v>
      </c>
      <c r="Y2151" t="s">
        <v>7460</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4943</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5719</v>
      </c>
      <c r="BH2151" t="s">
        <v>4947</v>
      </c>
      <c r="BI2151" t="s">
        <v>195</v>
      </c>
      <c r="BJ2151" t="s">
        <v>195</v>
      </c>
      <c r="BK2151" t="s">
        <v>3835</v>
      </c>
      <c r="BL2151" t="s">
        <v>7461</v>
      </c>
      <c r="BM2151" t="s">
        <v>4949</v>
      </c>
      <c r="BN2151" t="s">
        <v>5721</v>
      </c>
      <c r="BO2151" t="s">
        <v>4950</v>
      </c>
      <c r="BP2151" s="440" t="str">
        <f t="shared" si="33"/>
        <v>WA.2378.EBA.994.002.AD.521115</v>
      </c>
    </row>
    <row r="2152" spans="1:68">
      <c r="A2152" t="s">
        <v>4935</v>
      </c>
      <c r="B2152" t="s">
        <v>4936</v>
      </c>
      <c r="C2152" t="s">
        <v>4937</v>
      </c>
      <c r="D2152" t="s">
        <v>3795</v>
      </c>
      <c r="E2152" t="s">
        <v>197</v>
      </c>
      <c r="F2152" t="s">
        <v>3812</v>
      </c>
      <c r="G2152" t="s">
        <v>820</v>
      </c>
      <c r="H2152" t="s">
        <v>4938</v>
      </c>
      <c r="I2152">
        <v>9</v>
      </c>
      <c r="J2152" t="s">
        <v>5716</v>
      </c>
      <c r="K2152">
        <v>1</v>
      </c>
      <c r="L2152" t="s">
        <v>546</v>
      </c>
      <c r="M2152" t="s">
        <v>558</v>
      </c>
      <c r="N2152" t="s">
        <v>103</v>
      </c>
      <c r="O2152" t="s">
        <v>559</v>
      </c>
      <c r="P2152" t="s">
        <v>8</v>
      </c>
      <c r="Q2152" t="s">
        <v>4570</v>
      </c>
      <c r="R2152" t="s">
        <v>4940</v>
      </c>
      <c r="S2152" t="s">
        <v>195</v>
      </c>
      <c r="T2152" t="s">
        <v>4570</v>
      </c>
      <c r="U2152" t="s">
        <v>4570</v>
      </c>
      <c r="V2152" t="s">
        <v>5727</v>
      </c>
      <c r="W2152" t="s">
        <v>5092</v>
      </c>
      <c r="X2152" t="s">
        <v>7462</v>
      </c>
      <c r="Y2152" t="s">
        <v>7463</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4943</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5719</v>
      </c>
      <c r="BH2152" t="s">
        <v>4947</v>
      </c>
      <c r="BI2152" t="s">
        <v>195</v>
      </c>
      <c r="BJ2152" t="s">
        <v>195</v>
      </c>
      <c r="BK2152" t="s">
        <v>3835</v>
      </c>
      <c r="BL2152" t="s">
        <v>7464</v>
      </c>
      <c r="BM2152" t="s">
        <v>4949</v>
      </c>
      <c r="BN2152" t="s">
        <v>5721</v>
      </c>
      <c r="BO2152" t="s">
        <v>4950</v>
      </c>
      <c r="BP2152" s="440" t="str">
        <f t="shared" si="33"/>
        <v>WA.2378.EBA.994.002.AD.521115</v>
      </c>
    </row>
    <row r="2153" spans="1:68">
      <c r="A2153" t="s">
        <v>4935</v>
      </c>
      <c r="B2153" t="s">
        <v>4936</v>
      </c>
      <c r="C2153" t="s">
        <v>4937</v>
      </c>
      <c r="D2153" t="s">
        <v>3795</v>
      </c>
      <c r="E2153" t="s">
        <v>197</v>
      </c>
      <c r="F2153" t="s">
        <v>3812</v>
      </c>
      <c r="G2153" t="s">
        <v>820</v>
      </c>
      <c r="H2153" t="s">
        <v>4938</v>
      </c>
      <c r="I2153">
        <v>9</v>
      </c>
      <c r="J2153" t="s">
        <v>5716</v>
      </c>
      <c r="K2153">
        <v>1</v>
      </c>
      <c r="L2153" t="s">
        <v>546</v>
      </c>
      <c r="M2153" t="s">
        <v>558</v>
      </c>
      <c r="N2153" t="s">
        <v>103</v>
      </c>
      <c r="O2153" t="s">
        <v>559</v>
      </c>
      <c r="P2153" t="s">
        <v>8</v>
      </c>
      <c r="Q2153" t="s">
        <v>4570</v>
      </c>
      <c r="R2153" t="s">
        <v>4940</v>
      </c>
      <c r="S2153" t="s">
        <v>195</v>
      </c>
      <c r="T2153" t="s">
        <v>4570</v>
      </c>
      <c r="U2153" t="s">
        <v>4570</v>
      </c>
      <c r="V2153" t="s">
        <v>5735</v>
      </c>
      <c r="W2153" t="s">
        <v>5096</v>
      </c>
      <c r="X2153" t="s">
        <v>7465</v>
      </c>
      <c r="Y2153" t="s">
        <v>7466</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4943</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5719</v>
      </c>
      <c r="BH2153" t="s">
        <v>4947</v>
      </c>
      <c r="BI2153" t="s">
        <v>195</v>
      </c>
      <c r="BJ2153" t="s">
        <v>195</v>
      </c>
      <c r="BK2153" t="s">
        <v>3835</v>
      </c>
      <c r="BL2153" t="s">
        <v>7467</v>
      </c>
      <c r="BM2153" t="s">
        <v>4949</v>
      </c>
      <c r="BN2153" t="s">
        <v>5721</v>
      </c>
      <c r="BO2153" t="s">
        <v>4950</v>
      </c>
      <c r="BP2153" s="440" t="str">
        <f t="shared" si="33"/>
        <v>WA.2378.EBA.994.002.AD.521115</v>
      </c>
    </row>
    <row r="2154" spans="1:68">
      <c r="A2154" t="s">
        <v>4935</v>
      </c>
      <c r="B2154" t="s">
        <v>4936</v>
      </c>
      <c r="C2154" t="s">
        <v>4937</v>
      </c>
      <c r="D2154" t="s">
        <v>3795</v>
      </c>
      <c r="E2154" t="s">
        <v>197</v>
      </c>
      <c r="F2154" t="s">
        <v>3812</v>
      </c>
      <c r="G2154" t="s">
        <v>820</v>
      </c>
      <c r="H2154" t="s">
        <v>4938</v>
      </c>
      <c r="I2154">
        <v>9</v>
      </c>
      <c r="J2154" t="s">
        <v>5716</v>
      </c>
      <c r="K2154">
        <v>1</v>
      </c>
      <c r="L2154" t="s">
        <v>546</v>
      </c>
      <c r="M2154" t="s">
        <v>558</v>
      </c>
      <c r="N2154" t="s">
        <v>103</v>
      </c>
      <c r="O2154" t="s">
        <v>559</v>
      </c>
      <c r="P2154" t="s">
        <v>8</v>
      </c>
      <c r="Q2154" t="s">
        <v>4570</v>
      </c>
      <c r="R2154" t="s">
        <v>4940</v>
      </c>
      <c r="S2154" t="s">
        <v>195</v>
      </c>
      <c r="T2154" t="s">
        <v>4570</v>
      </c>
      <c r="U2154" t="s">
        <v>4570</v>
      </c>
      <c r="V2154" t="s">
        <v>6441</v>
      </c>
      <c r="W2154" t="s">
        <v>5265</v>
      </c>
      <c r="X2154" t="s">
        <v>7468</v>
      </c>
      <c r="Y2154" t="s">
        <v>7469</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4943</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5719</v>
      </c>
      <c r="BH2154" t="s">
        <v>4947</v>
      </c>
      <c r="BI2154" t="s">
        <v>195</v>
      </c>
      <c r="BJ2154" t="s">
        <v>195</v>
      </c>
      <c r="BK2154" t="s">
        <v>3835</v>
      </c>
      <c r="BL2154" t="s">
        <v>7470</v>
      </c>
      <c r="BM2154" t="s">
        <v>4949</v>
      </c>
      <c r="BN2154" t="s">
        <v>5721</v>
      </c>
      <c r="BO2154" t="s">
        <v>4950</v>
      </c>
      <c r="BP2154" s="440" t="str">
        <f t="shared" si="33"/>
        <v>WA.2378.EBA.994.002.AD.521115</v>
      </c>
    </row>
    <row r="2155" spans="1:68">
      <c r="A2155" t="s">
        <v>4935</v>
      </c>
      <c r="B2155" t="s">
        <v>4936</v>
      </c>
      <c r="C2155" t="s">
        <v>4937</v>
      </c>
      <c r="D2155" t="s">
        <v>3795</v>
      </c>
      <c r="E2155" t="s">
        <v>197</v>
      </c>
      <c r="F2155" t="s">
        <v>3812</v>
      </c>
      <c r="G2155" t="s">
        <v>820</v>
      </c>
      <c r="H2155" t="s">
        <v>4938</v>
      </c>
      <c r="I2155">
        <v>9</v>
      </c>
      <c r="J2155" t="s">
        <v>5716</v>
      </c>
      <c r="K2155">
        <v>1</v>
      </c>
      <c r="L2155" t="s">
        <v>546</v>
      </c>
      <c r="M2155" t="s">
        <v>558</v>
      </c>
      <c r="N2155" t="s">
        <v>103</v>
      </c>
      <c r="O2155" t="s">
        <v>559</v>
      </c>
      <c r="P2155" t="s">
        <v>8</v>
      </c>
      <c r="Q2155" t="s">
        <v>4570</v>
      </c>
      <c r="R2155" t="s">
        <v>4940</v>
      </c>
      <c r="S2155" t="s">
        <v>195</v>
      </c>
      <c r="T2155" t="s">
        <v>4570</v>
      </c>
      <c r="U2155" t="s">
        <v>4570</v>
      </c>
      <c r="V2155" t="s">
        <v>7471</v>
      </c>
      <c r="W2155" t="s">
        <v>5413</v>
      </c>
      <c r="X2155" t="s">
        <v>7472</v>
      </c>
      <c r="Y2155" t="s">
        <v>7473</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4943</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5719</v>
      </c>
      <c r="BH2155" t="s">
        <v>4947</v>
      </c>
      <c r="BI2155" t="s">
        <v>195</v>
      </c>
      <c r="BJ2155" t="s">
        <v>195</v>
      </c>
      <c r="BK2155" t="s">
        <v>3835</v>
      </c>
      <c r="BL2155" t="s">
        <v>7474</v>
      </c>
      <c r="BM2155" t="s">
        <v>4949</v>
      </c>
      <c r="BN2155" t="s">
        <v>5721</v>
      </c>
      <c r="BO2155" t="s">
        <v>4950</v>
      </c>
      <c r="BP2155" s="440" t="str">
        <f t="shared" si="33"/>
        <v>WA.2378.EBA.994.002.AD.521115</v>
      </c>
    </row>
    <row r="2156" spans="1:68">
      <c r="A2156" t="s">
        <v>4935</v>
      </c>
      <c r="B2156" t="s">
        <v>4936</v>
      </c>
      <c r="C2156" t="s">
        <v>4937</v>
      </c>
      <c r="D2156" t="s">
        <v>3795</v>
      </c>
      <c r="E2156" t="s">
        <v>197</v>
      </c>
      <c r="F2156" t="s">
        <v>3812</v>
      </c>
      <c r="G2156" t="s">
        <v>820</v>
      </c>
      <c r="H2156" t="s">
        <v>4938</v>
      </c>
      <c r="I2156">
        <v>9</v>
      </c>
      <c r="J2156" t="s">
        <v>5716</v>
      </c>
      <c r="K2156">
        <v>1</v>
      </c>
      <c r="L2156" t="s">
        <v>546</v>
      </c>
      <c r="M2156" t="s">
        <v>558</v>
      </c>
      <c r="N2156" t="s">
        <v>103</v>
      </c>
      <c r="O2156" t="s">
        <v>559</v>
      </c>
      <c r="P2156" t="s">
        <v>8</v>
      </c>
      <c r="Q2156" t="s">
        <v>4570</v>
      </c>
      <c r="R2156" t="s">
        <v>4940</v>
      </c>
      <c r="S2156" t="s">
        <v>195</v>
      </c>
      <c r="T2156" t="s">
        <v>4570</v>
      </c>
      <c r="U2156" t="s">
        <v>4570</v>
      </c>
      <c r="V2156" t="s">
        <v>7475</v>
      </c>
      <c r="W2156" t="s">
        <v>5417</v>
      </c>
      <c r="X2156" t="s">
        <v>7476</v>
      </c>
      <c r="Y2156" t="s">
        <v>7477</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4943</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5719</v>
      </c>
      <c r="BH2156" t="s">
        <v>4947</v>
      </c>
      <c r="BI2156" t="s">
        <v>195</v>
      </c>
      <c r="BJ2156" t="s">
        <v>195</v>
      </c>
      <c r="BK2156" t="s">
        <v>3835</v>
      </c>
      <c r="BL2156" t="s">
        <v>7478</v>
      </c>
      <c r="BM2156" t="s">
        <v>4949</v>
      </c>
      <c r="BN2156" t="s">
        <v>5721</v>
      </c>
      <c r="BO2156" t="s">
        <v>4950</v>
      </c>
      <c r="BP2156" s="440" t="str">
        <f t="shared" si="33"/>
        <v>WA.2378.EBA.994.002.AD.521115</v>
      </c>
    </row>
    <row r="2157" spans="1:68">
      <c r="A2157" t="s">
        <v>4935</v>
      </c>
      <c r="B2157" t="s">
        <v>4936</v>
      </c>
      <c r="C2157" t="s">
        <v>4937</v>
      </c>
      <c r="D2157" t="s">
        <v>3795</v>
      </c>
      <c r="E2157" t="s">
        <v>197</v>
      </c>
      <c r="F2157" t="s">
        <v>3812</v>
      </c>
      <c r="G2157" t="s">
        <v>820</v>
      </c>
      <c r="H2157" t="s">
        <v>4938</v>
      </c>
      <c r="I2157">
        <v>9</v>
      </c>
      <c r="J2157" t="s">
        <v>5716</v>
      </c>
      <c r="K2157">
        <v>1</v>
      </c>
      <c r="L2157" t="s">
        <v>546</v>
      </c>
      <c r="M2157" t="s">
        <v>558</v>
      </c>
      <c r="N2157" t="s">
        <v>103</v>
      </c>
      <c r="O2157" t="s">
        <v>559</v>
      </c>
      <c r="P2157" t="s">
        <v>8</v>
      </c>
      <c r="Q2157" t="s">
        <v>4570</v>
      </c>
      <c r="R2157" t="s">
        <v>4940</v>
      </c>
      <c r="S2157" t="s">
        <v>195</v>
      </c>
      <c r="T2157" t="s">
        <v>4570</v>
      </c>
      <c r="U2157" t="s">
        <v>4570</v>
      </c>
      <c r="V2157" t="s">
        <v>5741</v>
      </c>
      <c r="W2157" t="s">
        <v>5395</v>
      </c>
      <c r="X2157" t="s">
        <v>7479</v>
      </c>
      <c r="Y2157" t="s">
        <v>7480</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4943</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5719</v>
      </c>
      <c r="BH2157" t="s">
        <v>4947</v>
      </c>
      <c r="BI2157" t="s">
        <v>195</v>
      </c>
      <c r="BJ2157" t="s">
        <v>195</v>
      </c>
      <c r="BK2157" t="s">
        <v>3835</v>
      </c>
      <c r="BL2157" t="s">
        <v>7481</v>
      </c>
      <c r="BM2157" t="s">
        <v>4949</v>
      </c>
      <c r="BN2157" t="s">
        <v>5721</v>
      </c>
      <c r="BO2157" t="s">
        <v>4950</v>
      </c>
      <c r="BP2157" s="440" t="str">
        <f t="shared" si="33"/>
        <v>WA.2378.EBA.994.002.AD.521115</v>
      </c>
    </row>
    <row r="2158" spans="1:68">
      <c r="A2158" t="s">
        <v>4935</v>
      </c>
      <c r="B2158" t="s">
        <v>4936</v>
      </c>
      <c r="C2158" t="s">
        <v>4937</v>
      </c>
      <c r="D2158" t="s">
        <v>3795</v>
      </c>
      <c r="E2158" t="s">
        <v>197</v>
      </c>
      <c r="F2158" t="s">
        <v>3812</v>
      </c>
      <c r="G2158" t="s">
        <v>820</v>
      </c>
      <c r="H2158" t="s">
        <v>4938</v>
      </c>
      <c r="I2158">
        <v>9</v>
      </c>
      <c r="J2158" t="s">
        <v>5716</v>
      </c>
      <c r="K2158">
        <v>1</v>
      </c>
      <c r="L2158" t="s">
        <v>546</v>
      </c>
      <c r="M2158" t="s">
        <v>558</v>
      </c>
      <c r="N2158" t="s">
        <v>103</v>
      </c>
      <c r="O2158" t="s">
        <v>559</v>
      </c>
      <c r="P2158" t="s">
        <v>8</v>
      </c>
      <c r="Q2158" t="s">
        <v>4570</v>
      </c>
      <c r="R2158" t="s">
        <v>4940</v>
      </c>
      <c r="S2158" t="s">
        <v>195</v>
      </c>
      <c r="T2158" t="s">
        <v>4570</v>
      </c>
      <c r="U2158" t="s">
        <v>4570</v>
      </c>
      <c r="V2158" t="s">
        <v>4951</v>
      </c>
      <c r="W2158" t="s">
        <v>5401</v>
      </c>
      <c r="X2158" t="s">
        <v>7482</v>
      </c>
      <c r="Y2158" t="s">
        <v>7483</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4943</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5719</v>
      </c>
      <c r="BH2158" t="s">
        <v>4947</v>
      </c>
      <c r="BI2158" t="s">
        <v>195</v>
      </c>
      <c r="BJ2158" t="s">
        <v>195</v>
      </c>
      <c r="BK2158" t="s">
        <v>3835</v>
      </c>
      <c r="BL2158" t="s">
        <v>7484</v>
      </c>
      <c r="BM2158" t="s">
        <v>4949</v>
      </c>
      <c r="BN2158" t="s">
        <v>5721</v>
      </c>
      <c r="BO2158" t="s">
        <v>4950</v>
      </c>
      <c r="BP2158" s="440" t="str">
        <f t="shared" si="33"/>
        <v>WA.2378.EBA.994.002.AD.521115</v>
      </c>
    </row>
    <row r="2159" spans="1:68">
      <c r="A2159" t="s">
        <v>4935</v>
      </c>
      <c r="B2159" t="s">
        <v>4936</v>
      </c>
      <c r="C2159" t="s">
        <v>4937</v>
      </c>
      <c r="D2159" t="s">
        <v>3795</v>
      </c>
      <c r="E2159" t="s">
        <v>197</v>
      </c>
      <c r="F2159" t="s">
        <v>3812</v>
      </c>
      <c r="G2159" t="s">
        <v>820</v>
      </c>
      <c r="H2159" t="s">
        <v>4938</v>
      </c>
      <c r="I2159">
        <v>9</v>
      </c>
      <c r="J2159" t="s">
        <v>5716</v>
      </c>
      <c r="K2159">
        <v>1</v>
      </c>
      <c r="L2159" t="s">
        <v>546</v>
      </c>
      <c r="M2159" t="s">
        <v>558</v>
      </c>
      <c r="N2159" t="s">
        <v>103</v>
      </c>
      <c r="O2159" t="s">
        <v>559</v>
      </c>
      <c r="P2159" t="s">
        <v>8</v>
      </c>
      <c r="Q2159" t="s">
        <v>4570</v>
      </c>
      <c r="R2159" t="s">
        <v>4940</v>
      </c>
      <c r="S2159" t="s">
        <v>195</v>
      </c>
      <c r="T2159" t="s">
        <v>4570</v>
      </c>
      <c r="U2159" t="s">
        <v>4570</v>
      </c>
      <c r="V2159" t="s">
        <v>7485</v>
      </c>
      <c r="W2159" t="s">
        <v>3769</v>
      </c>
      <c r="X2159" t="s">
        <v>7486</v>
      </c>
      <c r="Y2159" t="s">
        <v>7487</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4943</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5719</v>
      </c>
      <c r="BH2159" t="s">
        <v>4947</v>
      </c>
      <c r="BI2159" t="s">
        <v>195</v>
      </c>
      <c r="BJ2159" t="s">
        <v>195</v>
      </c>
      <c r="BK2159" t="s">
        <v>3835</v>
      </c>
      <c r="BL2159" t="s">
        <v>7488</v>
      </c>
      <c r="BM2159" t="s">
        <v>4949</v>
      </c>
      <c r="BN2159" t="s">
        <v>5721</v>
      </c>
      <c r="BO2159" t="s">
        <v>4950</v>
      </c>
      <c r="BP2159" s="440" t="str">
        <f t="shared" si="33"/>
        <v>WA.2378.EBA.994.002.AD.521115</v>
      </c>
    </row>
    <row r="2160" spans="1:68">
      <c r="A2160" t="s">
        <v>4935</v>
      </c>
      <c r="B2160" t="s">
        <v>4936</v>
      </c>
      <c r="C2160" t="s">
        <v>4937</v>
      </c>
      <c r="D2160" t="s">
        <v>3795</v>
      </c>
      <c r="E2160" t="s">
        <v>197</v>
      </c>
      <c r="F2160" t="s">
        <v>3812</v>
      </c>
      <c r="G2160" t="s">
        <v>820</v>
      </c>
      <c r="H2160" t="s">
        <v>4938</v>
      </c>
      <c r="I2160">
        <v>9</v>
      </c>
      <c r="J2160" t="s">
        <v>5716</v>
      </c>
      <c r="K2160">
        <v>1</v>
      </c>
      <c r="L2160" t="s">
        <v>546</v>
      </c>
      <c r="M2160" t="s">
        <v>558</v>
      </c>
      <c r="N2160" t="s">
        <v>103</v>
      </c>
      <c r="O2160" t="s">
        <v>559</v>
      </c>
      <c r="P2160" t="s">
        <v>8</v>
      </c>
      <c r="Q2160" t="s">
        <v>4570</v>
      </c>
      <c r="R2160" t="s">
        <v>4940</v>
      </c>
      <c r="S2160" t="s">
        <v>195</v>
      </c>
      <c r="T2160" t="s">
        <v>4570</v>
      </c>
      <c r="U2160" t="s">
        <v>4570</v>
      </c>
      <c r="V2160" t="s">
        <v>6443</v>
      </c>
      <c r="W2160" t="s">
        <v>5735</v>
      </c>
      <c r="X2160" t="s">
        <v>7489</v>
      </c>
      <c r="Y2160" t="s">
        <v>7490</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4943</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5719</v>
      </c>
      <c r="BH2160" t="s">
        <v>4947</v>
      </c>
      <c r="BI2160" t="s">
        <v>195</v>
      </c>
      <c r="BJ2160" t="s">
        <v>195</v>
      </c>
      <c r="BK2160" t="s">
        <v>3835</v>
      </c>
      <c r="BL2160" t="s">
        <v>7491</v>
      </c>
      <c r="BM2160" t="s">
        <v>4949</v>
      </c>
      <c r="BN2160" t="s">
        <v>5721</v>
      </c>
      <c r="BO2160" t="s">
        <v>4950</v>
      </c>
      <c r="BP2160" s="440" t="str">
        <f t="shared" si="33"/>
        <v>WA.2378.EBA.994.002.AD.521115</v>
      </c>
    </row>
    <row r="2161" spans="1:68">
      <c r="A2161" t="s">
        <v>4935</v>
      </c>
      <c r="B2161" t="s">
        <v>4936</v>
      </c>
      <c r="C2161" t="s">
        <v>4937</v>
      </c>
      <c r="D2161" t="s">
        <v>3795</v>
      </c>
      <c r="E2161" t="s">
        <v>197</v>
      </c>
      <c r="F2161" t="s">
        <v>3812</v>
      </c>
      <c r="G2161" t="s">
        <v>820</v>
      </c>
      <c r="H2161" t="s">
        <v>4938</v>
      </c>
      <c r="I2161">
        <v>9</v>
      </c>
      <c r="J2161" t="s">
        <v>5716</v>
      </c>
      <c r="K2161">
        <v>1</v>
      </c>
      <c r="L2161" t="s">
        <v>546</v>
      </c>
      <c r="M2161" t="s">
        <v>558</v>
      </c>
      <c r="N2161" t="s">
        <v>103</v>
      </c>
      <c r="O2161" t="s">
        <v>559</v>
      </c>
      <c r="P2161" t="s">
        <v>8</v>
      </c>
      <c r="Q2161" t="s">
        <v>4570</v>
      </c>
      <c r="R2161" t="s">
        <v>4940</v>
      </c>
      <c r="S2161" t="s">
        <v>195</v>
      </c>
      <c r="T2161" t="s">
        <v>4570</v>
      </c>
      <c r="U2161" t="s">
        <v>4570</v>
      </c>
      <c r="V2161" t="s">
        <v>6444</v>
      </c>
      <c r="W2161" t="s">
        <v>6441</v>
      </c>
      <c r="X2161" t="s">
        <v>7492</v>
      </c>
      <c r="Y2161" t="s">
        <v>7493</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4943</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5719</v>
      </c>
      <c r="BH2161" t="s">
        <v>4947</v>
      </c>
      <c r="BI2161" t="s">
        <v>195</v>
      </c>
      <c r="BJ2161" t="s">
        <v>195</v>
      </c>
      <c r="BK2161" t="s">
        <v>3835</v>
      </c>
      <c r="BL2161" t="s">
        <v>7494</v>
      </c>
      <c r="BM2161" t="s">
        <v>4949</v>
      </c>
      <c r="BN2161" t="s">
        <v>5721</v>
      </c>
      <c r="BO2161" t="s">
        <v>4950</v>
      </c>
      <c r="BP2161" s="440" t="str">
        <f t="shared" si="33"/>
        <v>WA.2378.EBA.994.002.AD.521115</v>
      </c>
    </row>
    <row r="2162" spans="1:68">
      <c r="A2162" t="s">
        <v>4935</v>
      </c>
      <c r="B2162" t="s">
        <v>4936</v>
      </c>
      <c r="C2162" t="s">
        <v>4937</v>
      </c>
      <c r="D2162" t="s">
        <v>3795</v>
      </c>
      <c r="E2162" t="s">
        <v>197</v>
      </c>
      <c r="F2162" t="s">
        <v>3812</v>
      </c>
      <c r="G2162" t="s">
        <v>820</v>
      </c>
      <c r="H2162" t="s">
        <v>4938</v>
      </c>
      <c r="I2162">
        <v>9</v>
      </c>
      <c r="J2162" t="s">
        <v>5716</v>
      </c>
      <c r="K2162">
        <v>1</v>
      </c>
      <c r="L2162" t="s">
        <v>546</v>
      </c>
      <c r="M2162" t="s">
        <v>558</v>
      </c>
      <c r="N2162" t="s">
        <v>103</v>
      </c>
      <c r="O2162" t="s">
        <v>559</v>
      </c>
      <c r="P2162" t="s">
        <v>8</v>
      </c>
      <c r="Q2162" t="s">
        <v>4570</v>
      </c>
      <c r="R2162" t="s">
        <v>4940</v>
      </c>
      <c r="S2162" t="s">
        <v>195</v>
      </c>
      <c r="T2162" t="s">
        <v>4570</v>
      </c>
      <c r="U2162" t="s">
        <v>4570</v>
      </c>
      <c r="V2162" t="s">
        <v>5731</v>
      </c>
      <c r="W2162" t="s">
        <v>5722</v>
      </c>
      <c r="X2162" t="s">
        <v>7495</v>
      </c>
      <c r="Y2162" t="s">
        <v>7496</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4943</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5719</v>
      </c>
      <c r="BH2162" t="s">
        <v>4947</v>
      </c>
      <c r="BI2162" t="s">
        <v>195</v>
      </c>
      <c r="BJ2162" t="s">
        <v>195</v>
      </c>
      <c r="BK2162" t="s">
        <v>3835</v>
      </c>
      <c r="BL2162" t="s">
        <v>7497</v>
      </c>
      <c r="BM2162" t="s">
        <v>4949</v>
      </c>
      <c r="BN2162" t="s">
        <v>5721</v>
      </c>
      <c r="BO2162" t="s">
        <v>4950</v>
      </c>
      <c r="BP2162" s="440" t="str">
        <f t="shared" si="33"/>
        <v>WA.2378.EBA.994.002.AD.521115</v>
      </c>
    </row>
    <row r="2163" spans="1:68">
      <c r="A2163" t="s">
        <v>4935</v>
      </c>
      <c r="B2163" t="s">
        <v>4936</v>
      </c>
      <c r="C2163" t="s">
        <v>4937</v>
      </c>
      <c r="D2163" t="s">
        <v>3795</v>
      </c>
      <c r="E2163" t="s">
        <v>197</v>
      </c>
      <c r="F2163" t="s">
        <v>3812</v>
      </c>
      <c r="G2163" t="s">
        <v>820</v>
      </c>
      <c r="H2163" t="s">
        <v>4938</v>
      </c>
      <c r="I2163">
        <v>9</v>
      </c>
      <c r="J2163" t="s">
        <v>5716</v>
      </c>
      <c r="K2163">
        <v>1</v>
      </c>
      <c r="L2163" t="s">
        <v>546</v>
      </c>
      <c r="M2163" t="s">
        <v>558</v>
      </c>
      <c r="N2163" t="s">
        <v>103</v>
      </c>
      <c r="O2163" t="s">
        <v>559</v>
      </c>
      <c r="P2163" t="s">
        <v>8</v>
      </c>
      <c r="Q2163" t="s">
        <v>4570</v>
      </c>
      <c r="R2163" t="s">
        <v>4940</v>
      </c>
      <c r="S2163" t="s">
        <v>195</v>
      </c>
      <c r="T2163" t="s">
        <v>4570</v>
      </c>
      <c r="U2163" t="s">
        <v>4570</v>
      </c>
      <c r="V2163" t="s">
        <v>6446</v>
      </c>
      <c r="W2163" t="s">
        <v>7471</v>
      </c>
      <c r="X2163" t="s">
        <v>7498</v>
      </c>
      <c r="Y2163" t="s">
        <v>7499</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4943</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5719</v>
      </c>
      <c r="BH2163" t="s">
        <v>4947</v>
      </c>
      <c r="BI2163" t="s">
        <v>195</v>
      </c>
      <c r="BJ2163" t="s">
        <v>195</v>
      </c>
      <c r="BK2163" t="s">
        <v>3835</v>
      </c>
      <c r="BL2163" t="s">
        <v>7500</v>
      </c>
      <c r="BM2163" t="s">
        <v>4949</v>
      </c>
      <c r="BN2163" t="s">
        <v>5721</v>
      </c>
      <c r="BO2163" t="s">
        <v>4950</v>
      </c>
      <c r="BP2163" s="440" t="str">
        <f t="shared" si="33"/>
        <v>WA.2378.EBA.994.002.AD.521115</v>
      </c>
    </row>
    <row r="2164" spans="1:68">
      <c r="A2164" t="s">
        <v>4935</v>
      </c>
      <c r="B2164" t="s">
        <v>4936</v>
      </c>
      <c r="C2164" t="s">
        <v>4937</v>
      </c>
      <c r="D2164" t="s">
        <v>3795</v>
      </c>
      <c r="E2164" t="s">
        <v>197</v>
      </c>
      <c r="F2164" t="s">
        <v>3812</v>
      </c>
      <c r="G2164" t="s">
        <v>820</v>
      </c>
      <c r="H2164" t="s">
        <v>4938</v>
      </c>
      <c r="I2164">
        <v>9</v>
      </c>
      <c r="J2164" t="s">
        <v>5716</v>
      </c>
      <c r="K2164">
        <v>1</v>
      </c>
      <c r="L2164" t="s">
        <v>546</v>
      </c>
      <c r="M2164" t="s">
        <v>558</v>
      </c>
      <c r="N2164" t="s">
        <v>103</v>
      </c>
      <c r="O2164" t="s">
        <v>559</v>
      </c>
      <c r="P2164" t="s">
        <v>8</v>
      </c>
      <c r="Q2164" t="s">
        <v>4570</v>
      </c>
      <c r="R2164" t="s">
        <v>4940</v>
      </c>
      <c r="S2164" t="s">
        <v>195</v>
      </c>
      <c r="T2164" t="s">
        <v>4570</v>
      </c>
      <c r="U2164" t="s">
        <v>4570</v>
      </c>
      <c r="V2164" t="s">
        <v>5001</v>
      </c>
      <c r="W2164" t="s">
        <v>7475</v>
      </c>
      <c r="X2164" t="s">
        <v>7501</v>
      </c>
      <c r="Y2164" t="s">
        <v>7502</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4943</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5719</v>
      </c>
      <c r="BH2164" t="s">
        <v>4947</v>
      </c>
      <c r="BI2164" t="s">
        <v>195</v>
      </c>
      <c r="BJ2164" t="s">
        <v>195</v>
      </c>
      <c r="BK2164" t="s">
        <v>3835</v>
      </c>
      <c r="BL2164" t="s">
        <v>7503</v>
      </c>
      <c r="BM2164" t="s">
        <v>4949</v>
      </c>
      <c r="BN2164" t="s">
        <v>5721</v>
      </c>
      <c r="BO2164" t="s">
        <v>4950</v>
      </c>
      <c r="BP2164" s="440" t="str">
        <f t="shared" si="33"/>
        <v>WA.2378.EBA.994.002.AD.521115</v>
      </c>
    </row>
    <row r="2165" spans="1:68">
      <c r="A2165" t="s">
        <v>4935</v>
      </c>
      <c r="B2165" t="s">
        <v>4936</v>
      </c>
      <c r="C2165" t="s">
        <v>4937</v>
      </c>
      <c r="D2165" t="s">
        <v>3795</v>
      </c>
      <c r="E2165" t="s">
        <v>197</v>
      </c>
      <c r="F2165" t="s">
        <v>3812</v>
      </c>
      <c r="G2165" t="s">
        <v>820</v>
      </c>
      <c r="H2165" t="s">
        <v>4938</v>
      </c>
      <c r="I2165">
        <v>9</v>
      </c>
      <c r="J2165" t="s">
        <v>5716</v>
      </c>
      <c r="K2165">
        <v>1</v>
      </c>
      <c r="L2165" t="s">
        <v>546</v>
      </c>
      <c r="M2165" t="s">
        <v>558</v>
      </c>
      <c r="N2165" t="s">
        <v>103</v>
      </c>
      <c r="O2165" t="s">
        <v>559</v>
      </c>
      <c r="P2165" t="s">
        <v>8</v>
      </c>
      <c r="Q2165" t="s">
        <v>4570</v>
      </c>
      <c r="R2165" t="s">
        <v>4940</v>
      </c>
      <c r="S2165" t="s">
        <v>195</v>
      </c>
      <c r="T2165" t="s">
        <v>4570</v>
      </c>
      <c r="U2165" t="s">
        <v>4570</v>
      </c>
      <c r="V2165" t="s">
        <v>5092</v>
      </c>
      <c r="W2165" t="s">
        <v>5741</v>
      </c>
      <c r="X2165" t="s">
        <v>7504</v>
      </c>
      <c r="Y2165" t="s">
        <v>7505</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4943</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5719</v>
      </c>
      <c r="BH2165" t="s">
        <v>4947</v>
      </c>
      <c r="BI2165" t="s">
        <v>195</v>
      </c>
      <c r="BJ2165" t="s">
        <v>195</v>
      </c>
      <c r="BK2165" t="s">
        <v>3835</v>
      </c>
      <c r="BL2165" t="s">
        <v>7506</v>
      </c>
      <c r="BM2165" t="s">
        <v>4949</v>
      </c>
      <c r="BN2165" t="s">
        <v>5721</v>
      </c>
      <c r="BO2165" t="s">
        <v>4950</v>
      </c>
      <c r="BP2165" s="440" t="str">
        <f t="shared" si="33"/>
        <v>WA.2378.EBA.994.002.AD.521115</v>
      </c>
    </row>
    <row r="2166" spans="1:68">
      <c r="A2166" t="s">
        <v>4935</v>
      </c>
      <c r="B2166" t="s">
        <v>4936</v>
      </c>
      <c r="C2166" t="s">
        <v>4937</v>
      </c>
      <c r="D2166" t="s">
        <v>3795</v>
      </c>
      <c r="E2166" t="s">
        <v>197</v>
      </c>
      <c r="F2166" t="s">
        <v>3812</v>
      </c>
      <c r="G2166" t="s">
        <v>820</v>
      </c>
      <c r="H2166" t="s">
        <v>4938</v>
      </c>
      <c r="I2166">
        <v>9</v>
      </c>
      <c r="J2166" t="s">
        <v>5716</v>
      </c>
      <c r="K2166">
        <v>1</v>
      </c>
      <c r="L2166" t="s">
        <v>546</v>
      </c>
      <c r="M2166" t="s">
        <v>558</v>
      </c>
      <c r="N2166" t="s">
        <v>103</v>
      </c>
      <c r="O2166" t="s">
        <v>559</v>
      </c>
      <c r="P2166" t="s">
        <v>8</v>
      </c>
      <c r="Q2166" t="s">
        <v>4570</v>
      </c>
      <c r="R2166" t="s">
        <v>4940</v>
      </c>
      <c r="S2166" t="s">
        <v>195</v>
      </c>
      <c r="T2166" t="s">
        <v>4570</v>
      </c>
      <c r="U2166" t="s">
        <v>4570</v>
      </c>
      <c r="V2166" t="s">
        <v>5096</v>
      </c>
      <c r="W2166" t="s">
        <v>7485</v>
      </c>
      <c r="X2166" t="s">
        <v>7507</v>
      </c>
      <c r="Y2166" t="s">
        <v>7508</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4943</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5719</v>
      </c>
      <c r="BH2166" t="s">
        <v>4947</v>
      </c>
      <c r="BI2166" t="s">
        <v>195</v>
      </c>
      <c r="BJ2166" t="s">
        <v>195</v>
      </c>
      <c r="BK2166" t="s">
        <v>3835</v>
      </c>
      <c r="BL2166" t="s">
        <v>7509</v>
      </c>
      <c r="BM2166" t="s">
        <v>4949</v>
      </c>
      <c r="BN2166" t="s">
        <v>5721</v>
      </c>
      <c r="BO2166" t="s">
        <v>4950</v>
      </c>
      <c r="BP2166" s="440" t="str">
        <f t="shared" si="33"/>
        <v>WA.2378.EBA.994.002.AD.521115</v>
      </c>
    </row>
    <row r="2167" spans="1:68">
      <c r="A2167" t="s">
        <v>4935</v>
      </c>
      <c r="B2167" t="s">
        <v>4936</v>
      </c>
      <c r="C2167" t="s">
        <v>4937</v>
      </c>
      <c r="D2167" t="s">
        <v>3795</v>
      </c>
      <c r="E2167" t="s">
        <v>197</v>
      </c>
      <c r="F2167" t="s">
        <v>3812</v>
      </c>
      <c r="G2167" t="s">
        <v>820</v>
      </c>
      <c r="H2167" t="s">
        <v>4938</v>
      </c>
      <c r="I2167">
        <v>9</v>
      </c>
      <c r="J2167" t="s">
        <v>5716</v>
      </c>
      <c r="K2167">
        <v>1</v>
      </c>
      <c r="L2167" t="s">
        <v>546</v>
      </c>
      <c r="M2167" t="s">
        <v>558</v>
      </c>
      <c r="N2167" t="s">
        <v>103</v>
      </c>
      <c r="O2167" t="s">
        <v>559</v>
      </c>
      <c r="P2167" t="s">
        <v>8</v>
      </c>
      <c r="Q2167" t="s">
        <v>4570</v>
      </c>
      <c r="R2167" t="s">
        <v>4940</v>
      </c>
      <c r="S2167" t="s">
        <v>195</v>
      </c>
      <c r="T2167" t="s">
        <v>4570</v>
      </c>
      <c r="U2167" t="s">
        <v>4570</v>
      </c>
      <c r="V2167" t="s">
        <v>5265</v>
      </c>
      <c r="W2167" t="s">
        <v>5726</v>
      </c>
      <c r="X2167" t="s">
        <v>7510</v>
      </c>
      <c r="Y2167" t="s">
        <v>7511</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4943</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5719</v>
      </c>
      <c r="BH2167" t="s">
        <v>4947</v>
      </c>
      <c r="BI2167" t="s">
        <v>195</v>
      </c>
      <c r="BJ2167" t="s">
        <v>195</v>
      </c>
      <c r="BK2167" t="s">
        <v>3835</v>
      </c>
      <c r="BL2167" t="s">
        <v>7512</v>
      </c>
      <c r="BM2167" t="s">
        <v>4949</v>
      </c>
      <c r="BN2167" t="s">
        <v>5721</v>
      </c>
      <c r="BO2167" t="s">
        <v>4950</v>
      </c>
      <c r="BP2167" s="440" t="str">
        <f t="shared" si="33"/>
        <v>WA.2378.EBA.994.002.AD.521115</v>
      </c>
    </row>
    <row r="2168" spans="1:68">
      <c r="A2168" t="s">
        <v>4935</v>
      </c>
      <c r="B2168" t="s">
        <v>4936</v>
      </c>
      <c r="C2168" t="s">
        <v>4937</v>
      </c>
      <c r="D2168" t="s">
        <v>3795</v>
      </c>
      <c r="E2168" t="s">
        <v>197</v>
      </c>
      <c r="F2168" t="s">
        <v>3812</v>
      </c>
      <c r="G2168" t="s">
        <v>820</v>
      </c>
      <c r="H2168" t="s">
        <v>4938</v>
      </c>
      <c r="I2168">
        <v>9</v>
      </c>
      <c r="J2168" t="s">
        <v>5716</v>
      </c>
      <c r="K2168">
        <v>1</v>
      </c>
      <c r="L2168" t="s">
        <v>546</v>
      </c>
      <c r="M2168" t="s">
        <v>558</v>
      </c>
      <c r="N2168" t="s">
        <v>103</v>
      </c>
      <c r="O2168" t="s">
        <v>559</v>
      </c>
      <c r="P2168" t="s">
        <v>8</v>
      </c>
      <c r="Q2168" t="s">
        <v>4570</v>
      </c>
      <c r="R2168" t="s">
        <v>4940</v>
      </c>
      <c r="S2168" t="s">
        <v>195</v>
      </c>
      <c r="T2168" t="s">
        <v>4570</v>
      </c>
      <c r="U2168" t="s">
        <v>4570</v>
      </c>
      <c r="V2168" t="s">
        <v>5269</v>
      </c>
      <c r="W2168" t="s">
        <v>6443</v>
      </c>
      <c r="X2168" t="s">
        <v>7513</v>
      </c>
      <c r="Y2168" t="s">
        <v>7514</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4943</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5719</v>
      </c>
      <c r="BH2168" t="s">
        <v>4947</v>
      </c>
      <c r="BI2168" t="s">
        <v>195</v>
      </c>
      <c r="BJ2168" t="s">
        <v>195</v>
      </c>
      <c r="BK2168" t="s">
        <v>3835</v>
      </c>
      <c r="BL2168" t="s">
        <v>7515</v>
      </c>
      <c r="BM2168" t="s">
        <v>4949</v>
      </c>
      <c r="BN2168" t="s">
        <v>5721</v>
      </c>
      <c r="BO2168" t="s">
        <v>4950</v>
      </c>
      <c r="BP2168" s="440" t="str">
        <f t="shared" si="33"/>
        <v>WA.2378.EBA.994.002.AD.521115</v>
      </c>
    </row>
    <row r="2169" spans="1:68">
      <c r="A2169" t="s">
        <v>4935</v>
      </c>
      <c r="B2169" t="s">
        <v>4936</v>
      </c>
      <c r="C2169" t="s">
        <v>4937</v>
      </c>
      <c r="D2169" t="s">
        <v>3795</v>
      </c>
      <c r="E2169" t="s">
        <v>197</v>
      </c>
      <c r="F2169" t="s">
        <v>3812</v>
      </c>
      <c r="G2169" t="s">
        <v>820</v>
      </c>
      <c r="H2169" t="s">
        <v>4938</v>
      </c>
      <c r="I2169">
        <v>9</v>
      </c>
      <c r="J2169" t="s">
        <v>5716</v>
      </c>
      <c r="K2169">
        <v>1</v>
      </c>
      <c r="L2169" t="s">
        <v>546</v>
      </c>
      <c r="M2169" t="s">
        <v>558</v>
      </c>
      <c r="N2169" t="s">
        <v>103</v>
      </c>
      <c r="O2169" t="s">
        <v>559</v>
      </c>
      <c r="P2169" t="s">
        <v>8</v>
      </c>
      <c r="Q2169" t="s">
        <v>4570</v>
      </c>
      <c r="R2169" t="s">
        <v>4940</v>
      </c>
      <c r="S2169" t="s">
        <v>195</v>
      </c>
      <c r="T2169" t="s">
        <v>4570</v>
      </c>
      <c r="U2169" t="s">
        <v>4570</v>
      </c>
      <c r="V2169" t="s">
        <v>5413</v>
      </c>
      <c r="W2169" t="s">
        <v>6444</v>
      </c>
      <c r="X2169" t="s">
        <v>7516</v>
      </c>
      <c r="Y2169" t="s">
        <v>7517</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4943</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5719</v>
      </c>
      <c r="BH2169" t="s">
        <v>4947</v>
      </c>
      <c r="BI2169" t="s">
        <v>195</v>
      </c>
      <c r="BJ2169" t="s">
        <v>195</v>
      </c>
      <c r="BK2169" t="s">
        <v>3835</v>
      </c>
      <c r="BL2169" t="s">
        <v>7518</v>
      </c>
      <c r="BM2169" t="s">
        <v>4949</v>
      </c>
      <c r="BN2169" t="s">
        <v>5721</v>
      </c>
      <c r="BO2169" t="s">
        <v>4950</v>
      </c>
      <c r="BP2169" s="440" t="str">
        <f t="shared" si="33"/>
        <v>WA.2378.EBA.994.002.AD.521115</v>
      </c>
    </row>
    <row r="2170" spans="1:68">
      <c r="A2170" t="s">
        <v>5010</v>
      </c>
      <c r="B2170" t="s">
        <v>4936</v>
      </c>
      <c r="C2170" t="s">
        <v>4937</v>
      </c>
      <c r="D2170" t="s">
        <v>3795</v>
      </c>
      <c r="E2170" t="s">
        <v>197</v>
      </c>
      <c r="F2170" t="s">
        <v>3812</v>
      </c>
      <c r="G2170" t="s">
        <v>820</v>
      </c>
      <c r="H2170" t="s">
        <v>4938</v>
      </c>
      <c r="I2170">
        <v>9</v>
      </c>
      <c r="J2170" t="s">
        <v>5716</v>
      </c>
      <c r="K2170">
        <v>1</v>
      </c>
      <c r="L2170" t="s">
        <v>546</v>
      </c>
      <c r="M2170" t="s">
        <v>558</v>
      </c>
      <c r="N2170" t="s">
        <v>103</v>
      </c>
      <c r="O2170" t="s">
        <v>559</v>
      </c>
      <c r="P2170" t="s">
        <v>8</v>
      </c>
      <c r="Q2170" t="s">
        <v>4570</v>
      </c>
      <c r="R2170" t="s">
        <v>4940</v>
      </c>
      <c r="S2170" t="s">
        <v>195</v>
      </c>
      <c r="T2170" t="s">
        <v>4570</v>
      </c>
      <c r="U2170" t="s">
        <v>4570</v>
      </c>
      <c r="V2170" t="s">
        <v>5395</v>
      </c>
      <c r="W2170" t="s">
        <v>4496</v>
      </c>
      <c r="X2170" t="s">
        <v>7453</v>
      </c>
      <c r="Y2170" t="s">
        <v>7454</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5011</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5719</v>
      </c>
      <c r="BH2170" t="s">
        <v>4947</v>
      </c>
      <c r="BI2170" t="s">
        <v>195</v>
      </c>
      <c r="BJ2170" t="s">
        <v>195</v>
      </c>
      <c r="BK2170" t="s">
        <v>3835</v>
      </c>
      <c r="BL2170" t="s">
        <v>7455</v>
      </c>
      <c r="BM2170" t="s">
        <v>4949</v>
      </c>
      <c r="BN2170" t="s">
        <v>5721</v>
      </c>
      <c r="BO2170" t="s">
        <v>4950</v>
      </c>
      <c r="BP2170" s="440" t="str">
        <f t="shared" si="33"/>
        <v>WA.2378.EBA.994.002.AD.521115</v>
      </c>
    </row>
    <row r="2171" spans="1:68">
      <c r="A2171" t="s">
        <v>5010</v>
      </c>
      <c r="B2171" t="s">
        <v>4936</v>
      </c>
      <c r="C2171" t="s">
        <v>4937</v>
      </c>
      <c r="D2171" t="s">
        <v>3795</v>
      </c>
      <c r="E2171" t="s">
        <v>197</v>
      </c>
      <c r="F2171" t="s">
        <v>3812</v>
      </c>
      <c r="G2171" t="s">
        <v>820</v>
      </c>
      <c r="H2171" t="s">
        <v>4938</v>
      </c>
      <c r="I2171">
        <v>9</v>
      </c>
      <c r="J2171" t="s">
        <v>5716</v>
      </c>
      <c r="K2171">
        <v>1</v>
      </c>
      <c r="L2171" t="s">
        <v>546</v>
      </c>
      <c r="M2171" t="s">
        <v>558</v>
      </c>
      <c r="N2171" t="s">
        <v>103</v>
      </c>
      <c r="O2171" t="s">
        <v>559</v>
      </c>
      <c r="P2171" t="s">
        <v>8</v>
      </c>
      <c r="Q2171" t="s">
        <v>4570</v>
      </c>
      <c r="R2171" t="s">
        <v>4940</v>
      </c>
      <c r="S2171" t="s">
        <v>195</v>
      </c>
      <c r="T2171" t="s">
        <v>4570</v>
      </c>
      <c r="U2171" t="s">
        <v>4570</v>
      </c>
      <c r="V2171" t="s">
        <v>5401</v>
      </c>
      <c r="W2171" t="s">
        <v>4951</v>
      </c>
      <c r="X2171" t="s">
        <v>7456</v>
      </c>
      <c r="Y2171" t="s">
        <v>7457</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5011</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5719</v>
      </c>
      <c r="BH2171" t="s">
        <v>4947</v>
      </c>
      <c r="BI2171" t="s">
        <v>195</v>
      </c>
      <c r="BJ2171" t="s">
        <v>195</v>
      </c>
      <c r="BK2171" t="s">
        <v>3835</v>
      </c>
      <c r="BL2171" t="s">
        <v>7458</v>
      </c>
      <c r="BM2171" t="s">
        <v>4949</v>
      </c>
      <c r="BN2171" t="s">
        <v>5721</v>
      </c>
      <c r="BO2171" t="s">
        <v>4950</v>
      </c>
      <c r="BP2171" s="440" t="str">
        <f t="shared" si="33"/>
        <v>WA.2378.EBA.994.002.AD.521115</v>
      </c>
    </row>
    <row r="2172" spans="1:68">
      <c r="A2172" t="s">
        <v>5010</v>
      </c>
      <c r="B2172" t="s">
        <v>4936</v>
      </c>
      <c r="C2172" t="s">
        <v>4937</v>
      </c>
      <c r="D2172" t="s">
        <v>3795</v>
      </c>
      <c r="E2172" t="s">
        <v>197</v>
      </c>
      <c r="F2172" t="s">
        <v>3812</v>
      </c>
      <c r="G2172" t="s">
        <v>820</v>
      </c>
      <c r="H2172" t="s">
        <v>4938</v>
      </c>
      <c r="I2172">
        <v>9</v>
      </c>
      <c r="J2172" t="s">
        <v>5716</v>
      </c>
      <c r="K2172">
        <v>1</v>
      </c>
      <c r="L2172" t="s">
        <v>546</v>
      </c>
      <c r="M2172" t="s">
        <v>558</v>
      </c>
      <c r="N2172" t="s">
        <v>103</v>
      </c>
      <c r="O2172" t="s">
        <v>559</v>
      </c>
      <c r="P2172" t="s">
        <v>8</v>
      </c>
      <c r="Q2172" t="s">
        <v>4570</v>
      </c>
      <c r="R2172" t="s">
        <v>4940</v>
      </c>
      <c r="S2172" t="s">
        <v>195</v>
      </c>
      <c r="T2172" t="s">
        <v>4570</v>
      </c>
      <c r="U2172" t="s">
        <v>4570</v>
      </c>
      <c r="V2172" t="s">
        <v>3769</v>
      </c>
      <c r="W2172" t="s">
        <v>5001</v>
      </c>
      <c r="X2172" t="s">
        <v>7459</v>
      </c>
      <c r="Y2172" t="s">
        <v>7460</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5011</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5719</v>
      </c>
      <c r="BH2172" t="s">
        <v>4947</v>
      </c>
      <c r="BI2172" t="s">
        <v>195</v>
      </c>
      <c r="BJ2172" t="s">
        <v>195</v>
      </c>
      <c r="BK2172" t="s">
        <v>3835</v>
      </c>
      <c r="BL2172" t="s">
        <v>7461</v>
      </c>
      <c r="BM2172" t="s">
        <v>4949</v>
      </c>
      <c r="BN2172" t="s">
        <v>5721</v>
      </c>
      <c r="BO2172" t="s">
        <v>4950</v>
      </c>
      <c r="BP2172" s="440" t="str">
        <f t="shared" si="33"/>
        <v>WA.2378.EBA.994.002.AD.521115</v>
      </c>
    </row>
    <row r="2173" spans="1:68">
      <c r="A2173" t="s">
        <v>5010</v>
      </c>
      <c r="B2173" t="s">
        <v>4936</v>
      </c>
      <c r="C2173" t="s">
        <v>4937</v>
      </c>
      <c r="D2173" t="s">
        <v>3795</v>
      </c>
      <c r="E2173" t="s">
        <v>197</v>
      </c>
      <c r="F2173" t="s">
        <v>3812</v>
      </c>
      <c r="G2173" t="s">
        <v>820</v>
      </c>
      <c r="H2173" t="s">
        <v>4938</v>
      </c>
      <c r="I2173">
        <v>9</v>
      </c>
      <c r="J2173" t="s">
        <v>5716</v>
      </c>
      <c r="K2173">
        <v>1</v>
      </c>
      <c r="L2173" t="s">
        <v>546</v>
      </c>
      <c r="M2173" t="s">
        <v>558</v>
      </c>
      <c r="N2173" t="s">
        <v>103</v>
      </c>
      <c r="O2173" t="s">
        <v>559</v>
      </c>
      <c r="P2173" t="s">
        <v>8</v>
      </c>
      <c r="Q2173" t="s">
        <v>4570</v>
      </c>
      <c r="R2173" t="s">
        <v>4940</v>
      </c>
      <c r="S2173" t="s">
        <v>195</v>
      </c>
      <c r="T2173" t="s">
        <v>4570</v>
      </c>
      <c r="U2173" t="s">
        <v>4570</v>
      </c>
      <c r="V2173" t="s">
        <v>5727</v>
      </c>
      <c r="W2173" t="s">
        <v>5092</v>
      </c>
      <c r="X2173" t="s">
        <v>7462</v>
      </c>
      <c r="Y2173" t="s">
        <v>7463</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5011</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5719</v>
      </c>
      <c r="BH2173" t="s">
        <v>4947</v>
      </c>
      <c r="BI2173" t="s">
        <v>195</v>
      </c>
      <c r="BJ2173" t="s">
        <v>195</v>
      </c>
      <c r="BK2173" t="s">
        <v>3835</v>
      </c>
      <c r="BL2173" t="s">
        <v>7464</v>
      </c>
      <c r="BM2173" t="s">
        <v>4949</v>
      </c>
      <c r="BN2173" t="s">
        <v>5721</v>
      </c>
      <c r="BO2173" t="s">
        <v>4950</v>
      </c>
      <c r="BP2173" s="440" t="str">
        <f t="shared" si="33"/>
        <v>WA.2378.EBA.994.002.AD.521115</v>
      </c>
    </row>
    <row r="2174" spans="1:68">
      <c r="A2174" t="s">
        <v>5010</v>
      </c>
      <c r="B2174" t="s">
        <v>4936</v>
      </c>
      <c r="C2174" t="s">
        <v>4937</v>
      </c>
      <c r="D2174" t="s">
        <v>3795</v>
      </c>
      <c r="E2174" t="s">
        <v>197</v>
      </c>
      <c r="F2174" t="s">
        <v>3812</v>
      </c>
      <c r="G2174" t="s">
        <v>820</v>
      </c>
      <c r="H2174" t="s">
        <v>4938</v>
      </c>
      <c r="I2174">
        <v>9</v>
      </c>
      <c r="J2174" t="s">
        <v>5716</v>
      </c>
      <c r="K2174">
        <v>1</v>
      </c>
      <c r="L2174" t="s">
        <v>546</v>
      </c>
      <c r="M2174" t="s">
        <v>558</v>
      </c>
      <c r="N2174" t="s">
        <v>103</v>
      </c>
      <c r="O2174" t="s">
        <v>559</v>
      </c>
      <c r="P2174" t="s">
        <v>8</v>
      </c>
      <c r="Q2174" t="s">
        <v>4570</v>
      </c>
      <c r="R2174" t="s">
        <v>4940</v>
      </c>
      <c r="S2174" t="s">
        <v>195</v>
      </c>
      <c r="T2174" t="s">
        <v>4570</v>
      </c>
      <c r="U2174" t="s">
        <v>4570</v>
      </c>
      <c r="V2174" t="s">
        <v>5735</v>
      </c>
      <c r="W2174" t="s">
        <v>5096</v>
      </c>
      <c r="X2174" t="s">
        <v>7465</v>
      </c>
      <c r="Y2174" t="s">
        <v>7466</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5011</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5719</v>
      </c>
      <c r="BH2174" t="s">
        <v>4947</v>
      </c>
      <c r="BI2174" t="s">
        <v>195</v>
      </c>
      <c r="BJ2174" t="s">
        <v>195</v>
      </c>
      <c r="BK2174" t="s">
        <v>3835</v>
      </c>
      <c r="BL2174" t="s">
        <v>7467</v>
      </c>
      <c r="BM2174" t="s">
        <v>4949</v>
      </c>
      <c r="BN2174" t="s">
        <v>5721</v>
      </c>
      <c r="BO2174" t="s">
        <v>4950</v>
      </c>
      <c r="BP2174" s="440" t="str">
        <f t="shared" si="33"/>
        <v>WA.2378.EBA.994.002.AD.521115</v>
      </c>
    </row>
    <row r="2175" spans="1:68">
      <c r="A2175" t="s">
        <v>5010</v>
      </c>
      <c r="B2175" t="s">
        <v>4936</v>
      </c>
      <c r="C2175" t="s">
        <v>4937</v>
      </c>
      <c r="D2175" t="s">
        <v>3795</v>
      </c>
      <c r="E2175" t="s">
        <v>197</v>
      </c>
      <c r="F2175" t="s">
        <v>3812</v>
      </c>
      <c r="G2175" t="s">
        <v>820</v>
      </c>
      <c r="H2175" t="s">
        <v>4938</v>
      </c>
      <c r="I2175">
        <v>9</v>
      </c>
      <c r="J2175" t="s">
        <v>5716</v>
      </c>
      <c r="K2175">
        <v>1</v>
      </c>
      <c r="L2175" t="s">
        <v>546</v>
      </c>
      <c r="M2175" t="s">
        <v>558</v>
      </c>
      <c r="N2175" t="s">
        <v>103</v>
      </c>
      <c r="O2175" t="s">
        <v>559</v>
      </c>
      <c r="P2175" t="s">
        <v>8</v>
      </c>
      <c r="Q2175" t="s">
        <v>4570</v>
      </c>
      <c r="R2175" t="s">
        <v>4940</v>
      </c>
      <c r="S2175" t="s">
        <v>195</v>
      </c>
      <c r="T2175" t="s">
        <v>4570</v>
      </c>
      <c r="U2175" t="s">
        <v>4570</v>
      </c>
      <c r="V2175" t="s">
        <v>6441</v>
      </c>
      <c r="W2175" t="s">
        <v>5265</v>
      </c>
      <c r="X2175" t="s">
        <v>7468</v>
      </c>
      <c r="Y2175" t="s">
        <v>7469</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5011</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5719</v>
      </c>
      <c r="BH2175" t="s">
        <v>4947</v>
      </c>
      <c r="BI2175" t="s">
        <v>195</v>
      </c>
      <c r="BJ2175" t="s">
        <v>195</v>
      </c>
      <c r="BK2175" t="s">
        <v>3835</v>
      </c>
      <c r="BL2175" t="s">
        <v>7470</v>
      </c>
      <c r="BM2175" t="s">
        <v>4949</v>
      </c>
      <c r="BN2175" t="s">
        <v>5721</v>
      </c>
      <c r="BO2175" t="s">
        <v>4950</v>
      </c>
      <c r="BP2175" s="440" t="str">
        <f t="shared" si="33"/>
        <v>WA.2378.EBA.994.002.AD.521115</v>
      </c>
    </row>
    <row r="2176" spans="1:68">
      <c r="A2176" t="s">
        <v>5010</v>
      </c>
      <c r="B2176" t="s">
        <v>4936</v>
      </c>
      <c r="C2176" t="s">
        <v>4937</v>
      </c>
      <c r="D2176" t="s">
        <v>3795</v>
      </c>
      <c r="E2176" t="s">
        <v>197</v>
      </c>
      <c r="F2176" t="s">
        <v>3812</v>
      </c>
      <c r="G2176" t="s">
        <v>820</v>
      </c>
      <c r="H2176" t="s">
        <v>4938</v>
      </c>
      <c r="I2176">
        <v>9</v>
      </c>
      <c r="J2176" t="s">
        <v>5716</v>
      </c>
      <c r="K2176">
        <v>1</v>
      </c>
      <c r="L2176" t="s">
        <v>546</v>
      </c>
      <c r="M2176" t="s">
        <v>558</v>
      </c>
      <c r="N2176" t="s">
        <v>103</v>
      </c>
      <c r="O2176" t="s">
        <v>559</v>
      </c>
      <c r="P2176" t="s">
        <v>8</v>
      </c>
      <c r="Q2176" t="s">
        <v>4570</v>
      </c>
      <c r="R2176" t="s">
        <v>4940</v>
      </c>
      <c r="S2176" t="s">
        <v>195</v>
      </c>
      <c r="T2176" t="s">
        <v>4570</v>
      </c>
      <c r="U2176" t="s">
        <v>4570</v>
      </c>
      <c r="V2176" t="s">
        <v>7471</v>
      </c>
      <c r="W2176" t="s">
        <v>5413</v>
      </c>
      <c r="X2176" t="s">
        <v>7472</v>
      </c>
      <c r="Y2176" t="s">
        <v>7473</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5011</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5719</v>
      </c>
      <c r="BH2176" t="s">
        <v>4947</v>
      </c>
      <c r="BI2176" t="s">
        <v>195</v>
      </c>
      <c r="BJ2176" t="s">
        <v>195</v>
      </c>
      <c r="BK2176" t="s">
        <v>3835</v>
      </c>
      <c r="BL2176" t="s">
        <v>7474</v>
      </c>
      <c r="BM2176" t="s">
        <v>4949</v>
      </c>
      <c r="BN2176" t="s">
        <v>5721</v>
      </c>
      <c r="BO2176" t="s">
        <v>4950</v>
      </c>
      <c r="BP2176" s="440" t="str">
        <f t="shared" si="33"/>
        <v>WA.2378.EBA.994.002.AD.521115</v>
      </c>
    </row>
    <row r="2177" spans="1:68">
      <c r="A2177" t="s">
        <v>5010</v>
      </c>
      <c r="B2177" t="s">
        <v>4936</v>
      </c>
      <c r="C2177" t="s">
        <v>4937</v>
      </c>
      <c r="D2177" t="s">
        <v>3795</v>
      </c>
      <c r="E2177" t="s">
        <v>197</v>
      </c>
      <c r="F2177" t="s">
        <v>3812</v>
      </c>
      <c r="G2177" t="s">
        <v>820</v>
      </c>
      <c r="H2177" t="s">
        <v>4938</v>
      </c>
      <c r="I2177">
        <v>9</v>
      </c>
      <c r="J2177" t="s">
        <v>5716</v>
      </c>
      <c r="K2177">
        <v>1</v>
      </c>
      <c r="L2177" t="s">
        <v>546</v>
      </c>
      <c r="M2177" t="s">
        <v>558</v>
      </c>
      <c r="N2177" t="s">
        <v>103</v>
      </c>
      <c r="O2177" t="s">
        <v>559</v>
      </c>
      <c r="P2177" t="s">
        <v>8</v>
      </c>
      <c r="Q2177" t="s">
        <v>4570</v>
      </c>
      <c r="R2177" t="s">
        <v>4940</v>
      </c>
      <c r="S2177" t="s">
        <v>195</v>
      </c>
      <c r="T2177" t="s">
        <v>4570</v>
      </c>
      <c r="U2177" t="s">
        <v>4570</v>
      </c>
      <c r="V2177" t="s">
        <v>7475</v>
      </c>
      <c r="W2177" t="s">
        <v>5417</v>
      </c>
      <c r="X2177" t="s">
        <v>7476</v>
      </c>
      <c r="Y2177" t="s">
        <v>7477</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5011</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5719</v>
      </c>
      <c r="BH2177" t="s">
        <v>4947</v>
      </c>
      <c r="BI2177" t="s">
        <v>195</v>
      </c>
      <c r="BJ2177" t="s">
        <v>195</v>
      </c>
      <c r="BK2177" t="s">
        <v>3835</v>
      </c>
      <c r="BL2177" t="s">
        <v>7478</v>
      </c>
      <c r="BM2177" t="s">
        <v>4949</v>
      </c>
      <c r="BN2177" t="s">
        <v>5721</v>
      </c>
      <c r="BO2177" t="s">
        <v>4950</v>
      </c>
      <c r="BP2177" s="440" t="str">
        <f t="shared" si="33"/>
        <v>WA.2378.EBA.994.002.AD.521115</v>
      </c>
    </row>
    <row r="2178" spans="1:68">
      <c r="A2178" t="s">
        <v>5010</v>
      </c>
      <c r="B2178" t="s">
        <v>4936</v>
      </c>
      <c r="C2178" t="s">
        <v>4937</v>
      </c>
      <c r="D2178" t="s">
        <v>3795</v>
      </c>
      <c r="E2178" t="s">
        <v>197</v>
      </c>
      <c r="F2178" t="s">
        <v>3812</v>
      </c>
      <c r="G2178" t="s">
        <v>820</v>
      </c>
      <c r="H2178" t="s">
        <v>4938</v>
      </c>
      <c r="I2178">
        <v>9</v>
      </c>
      <c r="J2178" t="s">
        <v>5716</v>
      </c>
      <c r="K2178">
        <v>1</v>
      </c>
      <c r="L2178" t="s">
        <v>546</v>
      </c>
      <c r="M2178" t="s">
        <v>558</v>
      </c>
      <c r="N2178" t="s">
        <v>103</v>
      </c>
      <c r="O2178" t="s">
        <v>559</v>
      </c>
      <c r="P2178" t="s">
        <v>8</v>
      </c>
      <c r="Q2178" t="s">
        <v>4570</v>
      </c>
      <c r="R2178" t="s">
        <v>4940</v>
      </c>
      <c r="S2178" t="s">
        <v>195</v>
      </c>
      <c r="T2178" t="s">
        <v>4570</v>
      </c>
      <c r="U2178" t="s">
        <v>4570</v>
      </c>
      <c r="V2178" t="s">
        <v>5741</v>
      </c>
      <c r="W2178" t="s">
        <v>5395</v>
      </c>
      <c r="X2178" t="s">
        <v>7479</v>
      </c>
      <c r="Y2178" t="s">
        <v>7480</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5011</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5719</v>
      </c>
      <c r="BH2178" t="s">
        <v>4947</v>
      </c>
      <c r="BI2178" t="s">
        <v>195</v>
      </c>
      <c r="BJ2178" t="s">
        <v>195</v>
      </c>
      <c r="BK2178" t="s">
        <v>3835</v>
      </c>
      <c r="BL2178" t="s">
        <v>7481</v>
      </c>
      <c r="BM2178" t="s">
        <v>4949</v>
      </c>
      <c r="BN2178" t="s">
        <v>5721</v>
      </c>
      <c r="BO2178" t="s">
        <v>4950</v>
      </c>
      <c r="BP2178" s="440" t="str">
        <f t="shared" ref="BP2178:BP2241" si="34">_xlfn.TEXTJOIN(".",TRUE,D2178,E2178,F2178,J2178,L2178,M2178,O2178)</f>
        <v>WA.2378.EBA.994.002.AD.521115</v>
      </c>
    </row>
    <row r="2179" spans="1:68">
      <c r="A2179" t="s">
        <v>5010</v>
      </c>
      <c r="B2179" t="s">
        <v>4936</v>
      </c>
      <c r="C2179" t="s">
        <v>4937</v>
      </c>
      <c r="D2179" t="s">
        <v>3795</v>
      </c>
      <c r="E2179" t="s">
        <v>197</v>
      </c>
      <c r="F2179" t="s">
        <v>3812</v>
      </c>
      <c r="G2179" t="s">
        <v>820</v>
      </c>
      <c r="H2179" t="s">
        <v>4938</v>
      </c>
      <c r="I2179">
        <v>9</v>
      </c>
      <c r="J2179" t="s">
        <v>5716</v>
      </c>
      <c r="K2179">
        <v>1</v>
      </c>
      <c r="L2179" t="s">
        <v>546</v>
      </c>
      <c r="M2179" t="s">
        <v>558</v>
      </c>
      <c r="N2179" t="s">
        <v>103</v>
      </c>
      <c r="O2179" t="s">
        <v>559</v>
      </c>
      <c r="P2179" t="s">
        <v>8</v>
      </c>
      <c r="Q2179" t="s">
        <v>4570</v>
      </c>
      <c r="R2179" t="s">
        <v>4940</v>
      </c>
      <c r="S2179" t="s">
        <v>195</v>
      </c>
      <c r="T2179" t="s">
        <v>4570</v>
      </c>
      <c r="U2179" t="s">
        <v>4570</v>
      </c>
      <c r="V2179" t="s">
        <v>4951</v>
      </c>
      <c r="W2179" t="s">
        <v>5401</v>
      </c>
      <c r="X2179" t="s">
        <v>7482</v>
      </c>
      <c r="Y2179" t="s">
        <v>7483</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5011</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5719</v>
      </c>
      <c r="BH2179" t="s">
        <v>4947</v>
      </c>
      <c r="BI2179" t="s">
        <v>195</v>
      </c>
      <c r="BJ2179" t="s">
        <v>195</v>
      </c>
      <c r="BK2179" t="s">
        <v>3835</v>
      </c>
      <c r="BL2179" t="s">
        <v>7484</v>
      </c>
      <c r="BM2179" t="s">
        <v>4949</v>
      </c>
      <c r="BN2179" t="s">
        <v>5721</v>
      </c>
      <c r="BO2179" t="s">
        <v>4950</v>
      </c>
      <c r="BP2179" s="440" t="str">
        <f t="shared" si="34"/>
        <v>WA.2378.EBA.994.002.AD.521115</v>
      </c>
    </row>
    <row r="2180" spans="1:68">
      <c r="A2180" t="s">
        <v>5010</v>
      </c>
      <c r="B2180" t="s">
        <v>4936</v>
      </c>
      <c r="C2180" t="s">
        <v>4937</v>
      </c>
      <c r="D2180" t="s">
        <v>3795</v>
      </c>
      <c r="E2180" t="s">
        <v>197</v>
      </c>
      <c r="F2180" t="s">
        <v>3812</v>
      </c>
      <c r="G2180" t="s">
        <v>820</v>
      </c>
      <c r="H2180" t="s">
        <v>4938</v>
      </c>
      <c r="I2180">
        <v>9</v>
      </c>
      <c r="J2180" t="s">
        <v>5716</v>
      </c>
      <c r="K2180">
        <v>1</v>
      </c>
      <c r="L2180" t="s">
        <v>546</v>
      </c>
      <c r="M2180" t="s">
        <v>558</v>
      </c>
      <c r="N2180" t="s">
        <v>103</v>
      </c>
      <c r="O2180" t="s">
        <v>559</v>
      </c>
      <c r="P2180" t="s">
        <v>8</v>
      </c>
      <c r="Q2180" t="s">
        <v>4570</v>
      </c>
      <c r="R2180" t="s">
        <v>4940</v>
      </c>
      <c r="S2180" t="s">
        <v>195</v>
      </c>
      <c r="T2180" t="s">
        <v>4570</v>
      </c>
      <c r="U2180" t="s">
        <v>4570</v>
      </c>
      <c r="V2180" t="s">
        <v>7485</v>
      </c>
      <c r="W2180" t="s">
        <v>3769</v>
      </c>
      <c r="X2180" t="s">
        <v>7486</v>
      </c>
      <c r="Y2180" t="s">
        <v>7487</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5011</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5719</v>
      </c>
      <c r="BH2180" t="s">
        <v>4947</v>
      </c>
      <c r="BI2180" t="s">
        <v>195</v>
      </c>
      <c r="BJ2180" t="s">
        <v>195</v>
      </c>
      <c r="BK2180" t="s">
        <v>3835</v>
      </c>
      <c r="BL2180" t="s">
        <v>7488</v>
      </c>
      <c r="BM2180" t="s">
        <v>4949</v>
      </c>
      <c r="BN2180" t="s">
        <v>5721</v>
      </c>
      <c r="BO2180" t="s">
        <v>4950</v>
      </c>
      <c r="BP2180" s="440" t="str">
        <f t="shared" si="34"/>
        <v>WA.2378.EBA.994.002.AD.521115</v>
      </c>
    </row>
    <row r="2181" spans="1:68">
      <c r="A2181" t="s">
        <v>5010</v>
      </c>
      <c r="B2181" t="s">
        <v>4936</v>
      </c>
      <c r="C2181" t="s">
        <v>4937</v>
      </c>
      <c r="D2181" t="s">
        <v>3795</v>
      </c>
      <c r="E2181" t="s">
        <v>197</v>
      </c>
      <c r="F2181" t="s">
        <v>3812</v>
      </c>
      <c r="G2181" t="s">
        <v>820</v>
      </c>
      <c r="H2181" t="s">
        <v>4938</v>
      </c>
      <c r="I2181">
        <v>9</v>
      </c>
      <c r="J2181" t="s">
        <v>5716</v>
      </c>
      <c r="K2181">
        <v>1</v>
      </c>
      <c r="L2181" t="s">
        <v>546</v>
      </c>
      <c r="M2181" t="s">
        <v>558</v>
      </c>
      <c r="N2181" t="s">
        <v>103</v>
      </c>
      <c r="O2181" t="s">
        <v>559</v>
      </c>
      <c r="P2181" t="s">
        <v>8</v>
      </c>
      <c r="Q2181" t="s">
        <v>4570</v>
      </c>
      <c r="R2181" t="s">
        <v>4940</v>
      </c>
      <c r="S2181" t="s">
        <v>195</v>
      </c>
      <c r="T2181" t="s">
        <v>4570</v>
      </c>
      <c r="U2181" t="s">
        <v>4570</v>
      </c>
      <c r="V2181" t="s">
        <v>6443</v>
      </c>
      <c r="W2181" t="s">
        <v>5735</v>
      </c>
      <c r="X2181" t="s">
        <v>7489</v>
      </c>
      <c r="Y2181" t="s">
        <v>7490</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5011</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5719</v>
      </c>
      <c r="BH2181" t="s">
        <v>4947</v>
      </c>
      <c r="BI2181" t="s">
        <v>195</v>
      </c>
      <c r="BJ2181" t="s">
        <v>195</v>
      </c>
      <c r="BK2181" t="s">
        <v>3835</v>
      </c>
      <c r="BL2181" t="s">
        <v>7491</v>
      </c>
      <c r="BM2181" t="s">
        <v>4949</v>
      </c>
      <c r="BN2181" t="s">
        <v>5721</v>
      </c>
      <c r="BO2181" t="s">
        <v>4950</v>
      </c>
      <c r="BP2181" s="440" t="str">
        <f t="shared" si="34"/>
        <v>WA.2378.EBA.994.002.AD.521115</v>
      </c>
    </row>
    <row r="2182" spans="1:68">
      <c r="A2182" t="s">
        <v>5010</v>
      </c>
      <c r="B2182" t="s">
        <v>4936</v>
      </c>
      <c r="C2182" t="s">
        <v>4937</v>
      </c>
      <c r="D2182" t="s">
        <v>3795</v>
      </c>
      <c r="E2182" t="s">
        <v>197</v>
      </c>
      <c r="F2182" t="s">
        <v>3812</v>
      </c>
      <c r="G2182" t="s">
        <v>820</v>
      </c>
      <c r="H2182" t="s">
        <v>4938</v>
      </c>
      <c r="I2182">
        <v>9</v>
      </c>
      <c r="J2182" t="s">
        <v>5716</v>
      </c>
      <c r="K2182">
        <v>1</v>
      </c>
      <c r="L2182" t="s">
        <v>546</v>
      </c>
      <c r="M2182" t="s">
        <v>558</v>
      </c>
      <c r="N2182" t="s">
        <v>103</v>
      </c>
      <c r="O2182" t="s">
        <v>559</v>
      </c>
      <c r="P2182" t="s">
        <v>8</v>
      </c>
      <c r="Q2182" t="s">
        <v>4570</v>
      </c>
      <c r="R2182" t="s">
        <v>4940</v>
      </c>
      <c r="S2182" t="s">
        <v>195</v>
      </c>
      <c r="T2182" t="s">
        <v>4570</v>
      </c>
      <c r="U2182" t="s">
        <v>4570</v>
      </c>
      <c r="V2182" t="s">
        <v>6444</v>
      </c>
      <c r="W2182" t="s">
        <v>6441</v>
      </c>
      <c r="X2182" t="s">
        <v>7492</v>
      </c>
      <c r="Y2182" t="s">
        <v>7493</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5011</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5719</v>
      </c>
      <c r="BH2182" t="s">
        <v>4947</v>
      </c>
      <c r="BI2182" t="s">
        <v>195</v>
      </c>
      <c r="BJ2182" t="s">
        <v>195</v>
      </c>
      <c r="BK2182" t="s">
        <v>3835</v>
      </c>
      <c r="BL2182" t="s">
        <v>7494</v>
      </c>
      <c r="BM2182" t="s">
        <v>4949</v>
      </c>
      <c r="BN2182" t="s">
        <v>5721</v>
      </c>
      <c r="BO2182" t="s">
        <v>4950</v>
      </c>
      <c r="BP2182" s="440" t="str">
        <f t="shared" si="34"/>
        <v>WA.2378.EBA.994.002.AD.521115</v>
      </c>
    </row>
    <row r="2183" spans="1:68">
      <c r="A2183" t="s">
        <v>5010</v>
      </c>
      <c r="B2183" t="s">
        <v>4936</v>
      </c>
      <c r="C2183" t="s">
        <v>4937</v>
      </c>
      <c r="D2183" t="s">
        <v>3795</v>
      </c>
      <c r="E2183" t="s">
        <v>197</v>
      </c>
      <c r="F2183" t="s">
        <v>3812</v>
      </c>
      <c r="G2183" t="s">
        <v>820</v>
      </c>
      <c r="H2183" t="s">
        <v>4938</v>
      </c>
      <c r="I2183">
        <v>9</v>
      </c>
      <c r="J2183" t="s">
        <v>5716</v>
      </c>
      <c r="K2183">
        <v>1</v>
      </c>
      <c r="L2183" t="s">
        <v>546</v>
      </c>
      <c r="M2183" t="s">
        <v>558</v>
      </c>
      <c r="N2183" t="s">
        <v>103</v>
      </c>
      <c r="O2183" t="s">
        <v>559</v>
      </c>
      <c r="P2183" t="s">
        <v>8</v>
      </c>
      <c r="Q2183" t="s">
        <v>4570</v>
      </c>
      <c r="R2183" t="s">
        <v>4940</v>
      </c>
      <c r="S2183" t="s">
        <v>195</v>
      </c>
      <c r="T2183" t="s">
        <v>4570</v>
      </c>
      <c r="U2183" t="s">
        <v>4570</v>
      </c>
      <c r="V2183" t="s">
        <v>5731</v>
      </c>
      <c r="W2183" t="s">
        <v>5722</v>
      </c>
      <c r="X2183" t="s">
        <v>7495</v>
      </c>
      <c r="Y2183" t="s">
        <v>7496</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5011</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5719</v>
      </c>
      <c r="BH2183" t="s">
        <v>4947</v>
      </c>
      <c r="BI2183" t="s">
        <v>195</v>
      </c>
      <c r="BJ2183" t="s">
        <v>195</v>
      </c>
      <c r="BK2183" t="s">
        <v>3835</v>
      </c>
      <c r="BL2183" t="s">
        <v>7497</v>
      </c>
      <c r="BM2183" t="s">
        <v>4949</v>
      </c>
      <c r="BN2183" t="s">
        <v>5721</v>
      </c>
      <c r="BO2183" t="s">
        <v>4950</v>
      </c>
      <c r="BP2183" s="440" t="str">
        <f t="shared" si="34"/>
        <v>WA.2378.EBA.994.002.AD.521115</v>
      </c>
    </row>
    <row r="2184" spans="1:68">
      <c r="A2184" t="s">
        <v>5010</v>
      </c>
      <c r="B2184" t="s">
        <v>4936</v>
      </c>
      <c r="C2184" t="s">
        <v>4937</v>
      </c>
      <c r="D2184" t="s">
        <v>3795</v>
      </c>
      <c r="E2184" t="s">
        <v>197</v>
      </c>
      <c r="F2184" t="s">
        <v>3812</v>
      </c>
      <c r="G2184" t="s">
        <v>820</v>
      </c>
      <c r="H2184" t="s">
        <v>4938</v>
      </c>
      <c r="I2184">
        <v>9</v>
      </c>
      <c r="J2184" t="s">
        <v>5716</v>
      </c>
      <c r="K2184">
        <v>1</v>
      </c>
      <c r="L2184" t="s">
        <v>546</v>
      </c>
      <c r="M2184" t="s">
        <v>558</v>
      </c>
      <c r="N2184" t="s">
        <v>103</v>
      </c>
      <c r="O2184" t="s">
        <v>559</v>
      </c>
      <c r="P2184" t="s">
        <v>8</v>
      </c>
      <c r="Q2184" t="s">
        <v>4570</v>
      </c>
      <c r="R2184" t="s">
        <v>4940</v>
      </c>
      <c r="S2184" t="s">
        <v>195</v>
      </c>
      <c r="T2184" t="s">
        <v>4570</v>
      </c>
      <c r="U2184" t="s">
        <v>4570</v>
      </c>
      <c r="V2184" t="s">
        <v>6446</v>
      </c>
      <c r="W2184" t="s">
        <v>7471</v>
      </c>
      <c r="X2184" t="s">
        <v>7498</v>
      </c>
      <c r="Y2184" t="s">
        <v>7499</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5011</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5719</v>
      </c>
      <c r="BH2184" t="s">
        <v>4947</v>
      </c>
      <c r="BI2184" t="s">
        <v>195</v>
      </c>
      <c r="BJ2184" t="s">
        <v>195</v>
      </c>
      <c r="BK2184" t="s">
        <v>3835</v>
      </c>
      <c r="BL2184" t="s">
        <v>7500</v>
      </c>
      <c r="BM2184" t="s">
        <v>4949</v>
      </c>
      <c r="BN2184" t="s">
        <v>5721</v>
      </c>
      <c r="BO2184" t="s">
        <v>4950</v>
      </c>
      <c r="BP2184" s="440" t="str">
        <f t="shared" si="34"/>
        <v>WA.2378.EBA.994.002.AD.521115</v>
      </c>
    </row>
    <row r="2185" spans="1:68">
      <c r="A2185" t="s">
        <v>5010</v>
      </c>
      <c r="B2185" t="s">
        <v>4936</v>
      </c>
      <c r="C2185" t="s">
        <v>4937</v>
      </c>
      <c r="D2185" t="s">
        <v>3795</v>
      </c>
      <c r="E2185" t="s">
        <v>197</v>
      </c>
      <c r="F2185" t="s">
        <v>3812</v>
      </c>
      <c r="G2185" t="s">
        <v>820</v>
      </c>
      <c r="H2185" t="s">
        <v>4938</v>
      </c>
      <c r="I2185">
        <v>9</v>
      </c>
      <c r="J2185" t="s">
        <v>5716</v>
      </c>
      <c r="K2185">
        <v>1</v>
      </c>
      <c r="L2185" t="s">
        <v>546</v>
      </c>
      <c r="M2185" t="s">
        <v>558</v>
      </c>
      <c r="N2185" t="s">
        <v>103</v>
      </c>
      <c r="O2185" t="s">
        <v>559</v>
      </c>
      <c r="P2185" t="s">
        <v>8</v>
      </c>
      <c r="Q2185" t="s">
        <v>4570</v>
      </c>
      <c r="R2185" t="s">
        <v>4940</v>
      </c>
      <c r="S2185" t="s">
        <v>195</v>
      </c>
      <c r="T2185" t="s">
        <v>4570</v>
      </c>
      <c r="U2185" t="s">
        <v>4570</v>
      </c>
      <c r="V2185" t="s">
        <v>5001</v>
      </c>
      <c r="W2185" t="s">
        <v>7475</v>
      </c>
      <c r="X2185" t="s">
        <v>7501</v>
      </c>
      <c r="Y2185" t="s">
        <v>7502</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5011</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5719</v>
      </c>
      <c r="BH2185" t="s">
        <v>4947</v>
      </c>
      <c r="BI2185" t="s">
        <v>195</v>
      </c>
      <c r="BJ2185" t="s">
        <v>195</v>
      </c>
      <c r="BK2185" t="s">
        <v>3835</v>
      </c>
      <c r="BL2185" t="s">
        <v>7503</v>
      </c>
      <c r="BM2185" t="s">
        <v>4949</v>
      </c>
      <c r="BN2185" t="s">
        <v>5721</v>
      </c>
      <c r="BO2185" t="s">
        <v>4950</v>
      </c>
      <c r="BP2185" s="440" t="str">
        <f t="shared" si="34"/>
        <v>WA.2378.EBA.994.002.AD.521115</v>
      </c>
    </row>
    <row r="2186" spans="1:68">
      <c r="A2186" t="s">
        <v>5010</v>
      </c>
      <c r="B2186" t="s">
        <v>4936</v>
      </c>
      <c r="C2186" t="s">
        <v>4937</v>
      </c>
      <c r="D2186" t="s">
        <v>3795</v>
      </c>
      <c r="E2186" t="s">
        <v>197</v>
      </c>
      <c r="F2186" t="s">
        <v>3812</v>
      </c>
      <c r="G2186" t="s">
        <v>820</v>
      </c>
      <c r="H2186" t="s">
        <v>4938</v>
      </c>
      <c r="I2186">
        <v>9</v>
      </c>
      <c r="J2186" t="s">
        <v>5716</v>
      </c>
      <c r="K2186">
        <v>1</v>
      </c>
      <c r="L2186" t="s">
        <v>546</v>
      </c>
      <c r="M2186" t="s">
        <v>558</v>
      </c>
      <c r="N2186" t="s">
        <v>103</v>
      </c>
      <c r="O2186" t="s">
        <v>559</v>
      </c>
      <c r="P2186" t="s">
        <v>8</v>
      </c>
      <c r="Q2186" t="s">
        <v>4570</v>
      </c>
      <c r="R2186" t="s">
        <v>4940</v>
      </c>
      <c r="S2186" t="s">
        <v>195</v>
      </c>
      <c r="T2186" t="s">
        <v>4570</v>
      </c>
      <c r="U2186" t="s">
        <v>4570</v>
      </c>
      <c r="V2186" t="s">
        <v>5092</v>
      </c>
      <c r="W2186" t="s">
        <v>5741</v>
      </c>
      <c r="X2186" t="s">
        <v>7504</v>
      </c>
      <c r="Y2186" t="s">
        <v>7505</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5011</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5719</v>
      </c>
      <c r="BH2186" t="s">
        <v>4947</v>
      </c>
      <c r="BI2186" t="s">
        <v>195</v>
      </c>
      <c r="BJ2186" t="s">
        <v>195</v>
      </c>
      <c r="BK2186" t="s">
        <v>3835</v>
      </c>
      <c r="BL2186" t="s">
        <v>7506</v>
      </c>
      <c r="BM2186" t="s">
        <v>4949</v>
      </c>
      <c r="BN2186" t="s">
        <v>5721</v>
      </c>
      <c r="BO2186" t="s">
        <v>4950</v>
      </c>
      <c r="BP2186" s="440" t="str">
        <f t="shared" si="34"/>
        <v>WA.2378.EBA.994.002.AD.521115</v>
      </c>
    </row>
    <row r="2187" spans="1:68">
      <c r="A2187" t="s">
        <v>5010</v>
      </c>
      <c r="B2187" t="s">
        <v>4936</v>
      </c>
      <c r="C2187" t="s">
        <v>4937</v>
      </c>
      <c r="D2187" t="s">
        <v>3795</v>
      </c>
      <c r="E2187" t="s">
        <v>197</v>
      </c>
      <c r="F2187" t="s">
        <v>3812</v>
      </c>
      <c r="G2187" t="s">
        <v>820</v>
      </c>
      <c r="H2187" t="s">
        <v>4938</v>
      </c>
      <c r="I2187">
        <v>9</v>
      </c>
      <c r="J2187" t="s">
        <v>5716</v>
      </c>
      <c r="K2187">
        <v>1</v>
      </c>
      <c r="L2187" t="s">
        <v>546</v>
      </c>
      <c r="M2187" t="s">
        <v>558</v>
      </c>
      <c r="N2187" t="s">
        <v>103</v>
      </c>
      <c r="O2187" t="s">
        <v>559</v>
      </c>
      <c r="P2187" t="s">
        <v>8</v>
      </c>
      <c r="Q2187" t="s">
        <v>4570</v>
      </c>
      <c r="R2187" t="s">
        <v>4940</v>
      </c>
      <c r="S2187" t="s">
        <v>195</v>
      </c>
      <c r="T2187" t="s">
        <v>4570</v>
      </c>
      <c r="U2187" t="s">
        <v>4570</v>
      </c>
      <c r="V2187" t="s">
        <v>5096</v>
      </c>
      <c r="W2187" t="s">
        <v>7485</v>
      </c>
      <c r="X2187" t="s">
        <v>7507</v>
      </c>
      <c r="Y2187" t="s">
        <v>7508</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5011</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5719</v>
      </c>
      <c r="BH2187" t="s">
        <v>4947</v>
      </c>
      <c r="BI2187" t="s">
        <v>195</v>
      </c>
      <c r="BJ2187" t="s">
        <v>195</v>
      </c>
      <c r="BK2187" t="s">
        <v>3835</v>
      </c>
      <c r="BL2187" t="s">
        <v>7509</v>
      </c>
      <c r="BM2187" t="s">
        <v>4949</v>
      </c>
      <c r="BN2187" t="s">
        <v>5721</v>
      </c>
      <c r="BO2187" t="s">
        <v>4950</v>
      </c>
      <c r="BP2187" s="440" t="str">
        <f t="shared" si="34"/>
        <v>WA.2378.EBA.994.002.AD.521115</v>
      </c>
    </row>
    <row r="2188" spans="1:68">
      <c r="A2188" t="s">
        <v>5010</v>
      </c>
      <c r="B2188" t="s">
        <v>4936</v>
      </c>
      <c r="C2188" t="s">
        <v>4937</v>
      </c>
      <c r="D2188" t="s">
        <v>3795</v>
      </c>
      <c r="E2188" t="s">
        <v>197</v>
      </c>
      <c r="F2188" t="s">
        <v>3812</v>
      </c>
      <c r="G2188" t="s">
        <v>820</v>
      </c>
      <c r="H2188" t="s">
        <v>4938</v>
      </c>
      <c r="I2188">
        <v>9</v>
      </c>
      <c r="J2188" t="s">
        <v>5716</v>
      </c>
      <c r="K2188">
        <v>1</v>
      </c>
      <c r="L2188" t="s">
        <v>546</v>
      </c>
      <c r="M2188" t="s">
        <v>558</v>
      </c>
      <c r="N2188" t="s">
        <v>103</v>
      </c>
      <c r="O2188" t="s">
        <v>559</v>
      </c>
      <c r="P2188" t="s">
        <v>8</v>
      </c>
      <c r="Q2188" t="s">
        <v>4570</v>
      </c>
      <c r="R2188" t="s">
        <v>4940</v>
      </c>
      <c r="S2188" t="s">
        <v>195</v>
      </c>
      <c r="T2188" t="s">
        <v>4570</v>
      </c>
      <c r="U2188" t="s">
        <v>4570</v>
      </c>
      <c r="V2188" t="s">
        <v>5265</v>
      </c>
      <c r="W2188" t="s">
        <v>5726</v>
      </c>
      <c r="X2188" t="s">
        <v>7510</v>
      </c>
      <c r="Y2188" t="s">
        <v>7511</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5011</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5719</v>
      </c>
      <c r="BH2188" t="s">
        <v>4947</v>
      </c>
      <c r="BI2188" t="s">
        <v>195</v>
      </c>
      <c r="BJ2188" t="s">
        <v>195</v>
      </c>
      <c r="BK2188" t="s">
        <v>3835</v>
      </c>
      <c r="BL2188" t="s">
        <v>7512</v>
      </c>
      <c r="BM2188" t="s">
        <v>4949</v>
      </c>
      <c r="BN2188" t="s">
        <v>5721</v>
      </c>
      <c r="BO2188" t="s">
        <v>4950</v>
      </c>
      <c r="BP2188" s="440" t="str">
        <f t="shared" si="34"/>
        <v>WA.2378.EBA.994.002.AD.521115</v>
      </c>
    </row>
    <row r="2189" spans="1:68">
      <c r="A2189" t="s">
        <v>5010</v>
      </c>
      <c r="B2189" t="s">
        <v>4936</v>
      </c>
      <c r="C2189" t="s">
        <v>4937</v>
      </c>
      <c r="D2189" t="s">
        <v>3795</v>
      </c>
      <c r="E2189" t="s">
        <v>197</v>
      </c>
      <c r="F2189" t="s">
        <v>3812</v>
      </c>
      <c r="G2189" t="s">
        <v>820</v>
      </c>
      <c r="H2189" t="s">
        <v>4938</v>
      </c>
      <c r="I2189">
        <v>9</v>
      </c>
      <c r="J2189" t="s">
        <v>5716</v>
      </c>
      <c r="K2189">
        <v>1</v>
      </c>
      <c r="L2189" t="s">
        <v>546</v>
      </c>
      <c r="M2189" t="s">
        <v>558</v>
      </c>
      <c r="N2189" t="s">
        <v>103</v>
      </c>
      <c r="O2189" t="s">
        <v>559</v>
      </c>
      <c r="P2189" t="s">
        <v>8</v>
      </c>
      <c r="Q2189" t="s">
        <v>4570</v>
      </c>
      <c r="R2189" t="s">
        <v>4940</v>
      </c>
      <c r="S2189" t="s">
        <v>195</v>
      </c>
      <c r="T2189" t="s">
        <v>4570</v>
      </c>
      <c r="U2189" t="s">
        <v>4570</v>
      </c>
      <c r="V2189" t="s">
        <v>5269</v>
      </c>
      <c r="W2189" t="s">
        <v>6443</v>
      </c>
      <c r="X2189" t="s">
        <v>7513</v>
      </c>
      <c r="Y2189" t="s">
        <v>7514</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5011</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5719</v>
      </c>
      <c r="BH2189" t="s">
        <v>4947</v>
      </c>
      <c r="BI2189" t="s">
        <v>195</v>
      </c>
      <c r="BJ2189" t="s">
        <v>195</v>
      </c>
      <c r="BK2189" t="s">
        <v>3835</v>
      </c>
      <c r="BL2189" t="s">
        <v>7515</v>
      </c>
      <c r="BM2189" t="s">
        <v>4949</v>
      </c>
      <c r="BN2189" t="s">
        <v>5721</v>
      </c>
      <c r="BO2189" t="s">
        <v>4950</v>
      </c>
      <c r="BP2189" s="440" t="str">
        <f t="shared" si="34"/>
        <v>WA.2378.EBA.994.002.AD.521115</v>
      </c>
    </row>
    <row r="2190" spans="1:68">
      <c r="A2190" t="s">
        <v>5010</v>
      </c>
      <c r="B2190" t="s">
        <v>4936</v>
      </c>
      <c r="C2190" t="s">
        <v>4937</v>
      </c>
      <c r="D2190" t="s">
        <v>3795</v>
      </c>
      <c r="E2190" t="s">
        <v>197</v>
      </c>
      <c r="F2190" t="s">
        <v>3812</v>
      </c>
      <c r="G2190" t="s">
        <v>820</v>
      </c>
      <c r="H2190" t="s">
        <v>4938</v>
      </c>
      <c r="I2190">
        <v>9</v>
      </c>
      <c r="J2190" t="s">
        <v>5716</v>
      </c>
      <c r="K2190">
        <v>1</v>
      </c>
      <c r="L2190" t="s">
        <v>546</v>
      </c>
      <c r="M2190" t="s">
        <v>558</v>
      </c>
      <c r="N2190" t="s">
        <v>103</v>
      </c>
      <c r="O2190" t="s">
        <v>559</v>
      </c>
      <c r="P2190" t="s">
        <v>8</v>
      </c>
      <c r="Q2190" t="s">
        <v>4570</v>
      </c>
      <c r="R2190" t="s">
        <v>4940</v>
      </c>
      <c r="S2190" t="s">
        <v>195</v>
      </c>
      <c r="T2190" t="s">
        <v>4570</v>
      </c>
      <c r="U2190" t="s">
        <v>4570</v>
      </c>
      <c r="V2190" t="s">
        <v>5413</v>
      </c>
      <c r="W2190" t="s">
        <v>6444</v>
      </c>
      <c r="X2190" t="s">
        <v>7516</v>
      </c>
      <c r="Y2190" t="s">
        <v>7517</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5011</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5719</v>
      </c>
      <c r="BH2190" t="s">
        <v>4947</v>
      </c>
      <c r="BI2190" t="s">
        <v>195</v>
      </c>
      <c r="BJ2190" t="s">
        <v>195</v>
      </c>
      <c r="BK2190" t="s">
        <v>3835</v>
      </c>
      <c r="BL2190" t="s">
        <v>7518</v>
      </c>
      <c r="BM2190" t="s">
        <v>4949</v>
      </c>
      <c r="BN2190" t="s">
        <v>5721</v>
      </c>
      <c r="BO2190" t="s">
        <v>4950</v>
      </c>
      <c r="BP2190" s="440" t="str">
        <f t="shared" si="34"/>
        <v>WA.2378.EBA.994.002.AD.521115</v>
      </c>
    </row>
    <row r="2191" spans="1:68">
      <c r="A2191" t="s">
        <v>4935</v>
      </c>
      <c r="B2191" t="s">
        <v>4936</v>
      </c>
      <c r="C2191" t="s">
        <v>4937</v>
      </c>
      <c r="D2191" t="s">
        <v>3795</v>
      </c>
      <c r="E2191" t="s">
        <v>197</v>
      </c>
      <c r="F2191" t="s">
        <v>3812</v>
      </c>
      <c r="G2191" t="s">
        <v>820</v>
      </c>
      <c r="H2191" t="s">
        <v>4938</v>
      </c>
      <c r="I2191">
        <v>9</v>
      </c>
      <c r="J2191" t="s">
        <v>5716</v>
      </c>
      <c r="K2191">
        <v>1</v>
      </c>
      <c r="L2191" t="s">
        <v>546</v>
      </c>
      <c r="M2191" t="s">
        <v>547</v>
      </c>
      <c r="N2191" t="s">
        <v>1828</v>
      </c>
      <c r="O2191" t="s">
        <v>550</v>
      </c>
      <c r="P2191" t="s">
        <v>8</v>
      </c>
      <c r="Q2191" t="s">
        <v>4570</v>
      </c>
      <c r="R2191" t="s">
        <v>4940</v>
      </c>
      <c r="S2191" t="s">
        <v>195</v>
      </c>
      <c r="T2191" t="s">
        <v>4570</v>
      </c>
      <c r="U2191" t="s">
        <v>4570</v>
      </c>
      <c r="V2191" t="s">
        <v>4496</v>
      </c>
      <c r="W2191" t="s">
        <v>4570</v>
      </c>
      <c r="X2191" t="s">
        <v>7519</v>
      </c>
      <c r="Y2191" t="s">
        <v>7520</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4943</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7321</v>
      </c>
      <c r="BH2191" t="s">
        <v>4947</v>
      </c>
      <c r="BI2191" t="s">
        <v>195</v>
      </c>
      <c r="BJ2191" t="s">
        <v>195</v>
      </c>
      <c r="BK2191" t="s">
        <v>7059</v>
      </c>
      <c r="BL2191" t="s">
        <v>7521</v>
      </c>
      <c r="BM2191" t="s">
        <v>4949</v>
      </c>
      <c r="BN2191" t="s">
        <v>7061</v>
      </c>
      <c r="BO2191" t="s">
        <v>4950</v>
      </c>
      <c r="BP2191" s="440" t="str">
        <f t="shared" si="34"/>
        <v>WA.2378.EBA.994.002.AA.521119</v>
      </c>
    </row>
    <row r="2192" spans="1:68">
      <c r="A2192" t="s">
        <v>5010</v>
      </c>
      <c r="B2192" t="s">
        <v>4936</v>
      </c>
      <c r="C2192" t="s">
        <v>4937</v>
      </c>
      <c r="D2192" t="s">
        <v>3795</v>
      </c>
      <c r="E2192" t="s">
        <v>197</v>
      </c>
      <c r="F2192" t="s">
        <v>3812</v>
      </c>
      <c r="G2192" t="s">
        <v>820</v>
      </c>
      <c r="H2192" t="s">
        <v>4938</v>
      </c>
      <c r="I2192">
        <v>9</v>
      </c>
      <c r="J2192" t="s">
        <v>5716</v>
      </c>
      <c r="K2192">
        <v>1</v>
      </c>
      <c r="L2192" t="s">
        <v>546</v>
      </c>
      <c r="M2192" t="s">
        <v>547</v>
      </c>
      <c r="N2192" t="s">
        <v>1828</v>
      </c>
      <c r="O2192" t="s">
        <v>550</v>
      </c>
      <c r="P2192" t="s">
        <v>8</v>
      </c>
      <c r="Q2192" t="s">
        <v>4570</v>
      </c>
      <c r="R2192" t="s">
        <v>4940</v>
      </c>
      <c r="S2192" t="s">
        <v>195</v>
      </c>
      <c r="T2192" t="s">
        <v>4570</v>
      </c>
      <c r="U2192" t="s">
        <v>4570</v>
      </c>
      <c r="V2192" t="s">
        <v>4496</v>
      </c>
      <c r="W2192" t="s">
        <v>4570</v>
      </c>
      <c r="X2192" t="s">
        <v>7519</v>
      </c>
      <c r="Y2192" t="s">
        <v>7520</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5011</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7321</v>
      </c>
      <c r="BH2192" t="s">
        <v>4947</v>
      </c>
      <c r="BI2192" t="s">
        <v>195</v>
      </c>
      <c r="BJ2192" t="s">
        <v>195</v>
      </c>
      <c r="BK2192" t="s">
        <v>7059</v>
      </c>
      <c r="BL2192" t="s">
        <v>7521</v>
      </c>
      <c r="BM2192" t="s">
        <v>4949</v>
      </c>
      <c r="BN2192" t="s">
        <v>7061</v>
      </c>
      <c r="BO2192" t="s">
        <v>4950</v>
      </c>
      <c r="BP2192" s="440" t="str">
        <f t="shared" si="34"/>
        <v>WA.2378.EBA.994.002.AA.521119</v>
      </c>
    </row>
    <row r="2193" spans="1:68">
      <c r="A2193" t="s">
        <v>4935</v>
      </c>
      <c r="B2193" t="s">
        <v>4936</v>
      </c>
      <c r="C2193" t="s">
        <v>4937</v>
      </c>
      <c r="D2193" t="s">
        <v>3795</v>
      </c>
      <c r="E2193" t="s">
        <v>197</v>
      </c>
      <c r="F2193" t="s">
        <v>3812</v>
      </c>
      <c r="G2193" t="s">
        <v>820</v>
      </c>
      <c r="H2193" t="s">
        <v>4938</v>
      </c>
      <c r="I2193">
        <v>9</v>
      </c>
      <c r="J2193" t="s">
        <v>5716</v>
      </c>
      <c r="K2193">
        <v>1</v>
      </c>
      <c r="L2193" t="s">
        <v>546</v>
      </c>
      <c r="M2193" t="s">
        <v>554</v>
      </c>
      <c r="N2193" t="s">
        <v>98</v>
      </c>
      <c r="O2193" t="s">
        <v>555</v>
      </c>
      <c r="P2193" t="s">
        <v>8</v>
      </c>
      <c r="Q2193" t="s">
        <v>4570</v>
      </c>
      <c r="R2193" t="s">
        <v>4940</v>
      </c>
      <c r="S2193" t="s">
        <v>195</v>
      </c>
      <c r="T2193" t="s">
        <v>4570</v>
      </c>
      <c r="U2193" t="s">
        <v>4570</v>
      </c>
      <c r="V2193" t="s">
        <v>4496</v>
      </c>
      <c r="W2193" t="s">
        <v>4570</v>
      </c>
      <c r="X2193" t="s">
        <v>7522</v>
      </c>
      <c r="Y2193" t="s">
        <v>7523</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4943</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5738</v>
      </c>
      <c r="BH2193" t="s">
        <v>4947</v>
      </c>
      <c r="BI2193" t="s">
        <v>195</v>
      </c>
      <c r="BJ2193" t="s">
        <v>195</v>
      </c>
      <c r="BK2193" t="s">
        <v>7067</v>
      </c>
      <c r="BL2193" t="s">
        <v>7524</v>
      </c>
      <c r="BM2193" t="s">
        <v>4949</v>
      </c>
      <c r="BN2193" t="s">
        <v>7061</v>
      </c>
      <c r="BO2193" t="s">
        <v>5620</v>
      </c>
      <c r="BP2193" s="440" t="str">
        <f t="shared" si="34"/>
        <v>WA.2378.EBA.994.002.AC.521131</v>
      </c>
    </row>
    <row r="2194" spans="1:68">
      <c r="A2194" t="s">
        <v>4935</v>
      </c>
      <c r="B2194" t="s">
        <v>4936</v>
      </c>
      <c r="C2194" t="s">
        <v>4937</v>
      </c>
      <c r="D2194" t="s">
        <v>3795</v>
      </c>
      <c r="E2194" t="s">
        <v>197</v>
      </c>
      <c r="F2194" t="s">
        <v>3812</v>
      </c>
      <c r="G2194" t="s">
        <v>820</v>
      </c>
      <c r="H2194" t="s">
        <v>4938</v>
      </c>
      <c r="I2194">
        <v>9</v>
      </c>
      <c r="J2194" t="s">
        <v>5716</v>
      </c>
      <c r="K2194">
        <v>1</v>
      </c>
      <c r="L2194" t="s">
        <v>546</v>
      </c>
      <c r="M2194" t="s">
        <v>554</v>
      </c>
      <c r="N2194" t="s">
        <v>98</v>
      </c>
      <c r="O2194" t="s">
        <v>555</v>
      </c>
      <c r="P2194" t="s">
        <v>8</v>
      </c>
      <c r="Q2194" t="s">
        <v>4570</v>
      </c>
      <c r="R2194" t="s">
        <v>4940</v>
      </c>
      <c r="S2194" t="s">
        <v>195</v>
      </c>
      <c r="T2194" t="s">
        <v>4570</v>
      </c>
      <c r="U2194" t="s">
        <v>4570</v>
      </c>
      <c r="V2194" t="s">
        <v>4951</v>
      </c>
      <c r="W2194" t="s">
        <v>4496</v>
      </c>
      <c r="X2194" t="s">
        <v>7525</v>
      </c>
      <c r="Y2194" t="s">
        <v>7526</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4943</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5738</v>
      </c>
      <c r="BH2194" t="s">
        <v>4947</v>
      </c>
      <c r="BI2194" t="s">
        <v>195</v>
      </c>
      <c r="BJ2194" t="s">
        <v>195</v>
      </c>
      <c r="BK2194" t="s">
        <v>7067</v>
      </c>
      <c r="BL2194" t="s">
        <v>7527</v>
      </c>
      <c r="BM2194" t="s">
        <v>4949</v>
      </c>
      <c r="BN2194" t="s">
        <v>7061</v>
      </c>
      <c r="BO2194" t="s">
        <v>5620</v>
      </c>
      <c r="BP2194" s="440" t="str">
        <f t="shared" si="34"/>
        <v>WA.2378.EBA.994.002.AC.521131</v>
      </c>
    </row>
    <row r="2195" spans="1:68">
      <c r="A2195" t="s">
        <v>4935</v>
      </c>
      <c r="B2195" t="s">
        <v>4936</v>
      </c>
      <c r="C2195" t="s">
        <v>4937</v>
      </c>
      <c r="D2195" t="s">
        <v>3795</v>
      </c>
      <c r="E2195" t="s">
        <v>197</v>
      </c>
      <c r="F2195" t="s">
        <v>3812</v>
      </c>
      <c r="G2195" t="s">
        <v>820</v>
      </c>
      <c r="H2195" t="s">
        <v>4938</v>
      </c>
      <c r="I2195">
        <v>9</v>
      </c>
      <c r="J2195" t="s">
        <v>5716</v>
      </c>
      <c r="K2195">
        <v>1</v>
      </c>
      <c r="L2195" t="s">
        <v>546</v>
      </c>
      <c r="M2195" t="s">
        <v>554</v>
      </c>
      <c r="N2195" t="s">
        <v>98</v>
      </c>
      <c r="O2195" t="s">
        <v>555</v>
      </c>
      <c r="P2195" t="s">
        <v>8</v>
      </c>
      <c r="Q2195" t="s">
        <v>4570</v>
      </c>
      <c r="R2195" t="s">
        <v>4940</v>
      </c>
      <c r="S2195" t="s">
        <v>195</v>
      </c>
      <c r="T2195" t="s">
        <v>4570</v>
      </c>
      <c r="U2195" t="s">
        <v>4570</v>
      </c>
      <c r="V2195" t="s">
        <v>5001</v>
      </c>
      <c r="W2195" t="s">
        <v>4951</v>
      </c>
      <c r="X2195" t="s">
        <v>7528</v>
      </c>
      <c r="Y2195" t="s">
        <v>7529</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4943</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5738</v>
      </c>
      <c r="BH2195" t="s">
        <v>4947</v>
      </c>
      <c r="BI2195" t="s">
        <v>195</v>
      </c>
      <c r="BJ2195" t="s">
        <v>195</v>
      </c>
      <c r="BK2195" t="s">
        <v>7067</v>
      </c>
      <c r="BL2195" t="s">
        <v>7530</v>
      </c>
      <c r="BM2195" t="s">
        <v>4949</v>
      </c>
      <c r="BN2195" t="s">
        <v>7061</v>
      </c>
      <c r="BO2195" t="s">
        <v>5620</v>
      </c>
      <c r="BP2195" s="440" t="str">
        <f t="shared" si="34"/>
        <v>WA.2378.EBA.994.002.AC.521131</v>
      </c>
    </row>
    <row r="2196" spans="1:68">
      <c r="A2196" t="s">
        <v>5010</v>
      </c>
      <c r="B2196" t="s">
        <v>4936</v>
      </c>
      <c r="C2196" t="s">
        <v>4937</v>
      </c>
      <c r="D2196" t="s">
        <v>3795</v>
      </c>
      <c r="E2196" t="s">
        <v>197</v>
      </c>
      <c r="F2196" t="s">
        <v>3812</v>
      </c>
      <c r="G2196" t="s">
        <v>820</v>
      </c>
      <c r="H2196" t="s">
        <v>4938</v>
      </c>
      <c r="I2196">
        <v>9</v>
      </c>
      <c r="J2196" t="s">
        <v>5716</v>
      </c>
      <c r="K2196">
        <v>1</v>
      </c>
      <c r="L2196" t="s">
        <v>546</v>
      </c>
      <c r="M2196" t="s">
        <v>554</v>
      </c>
      <c r="N2196" t="s">
        <v>98</v>
      </c>
      <c r="O2196" t="s">
        <v>555</v>
      </c>
      <c r="P2196" t="s">
        <v>8</v>
      </c>
      <c r="Q2196" t="s">
        <v>4570</v>
      </c>
      <c r="R2196" t="s">
        <v>4940</v>
      </c>
      <c r="S2196" t="s">
        <v>195</v>
      </c>
      <c r="T2196" t="s">
        <v>4570</v>
      </c>
      <c r="U2196" t="s">
        <v>4570</v>
      </c>
      <c r="V2196" t="s">
        <v>4496</v>
      </c>
      <c r="W2196" t="s">
        <v>4570</v>
      </c>
      <c r="X2196" t="s">
        <v>7522</v>
      </c>
      <c r="Y2196" t="s">
        <v>7523</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5011</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5738</v>
      </c>
      <c r="BH2196" t="s">
        <v>4947</v>
      </c>
      <c r="BI2196" t="s">
        <v>195</v>
      </c>
      <c r="BJ2196" t="s">
        <v>195</v>
      </c>
      <c r="BK2196" t="s">
        <v>7067</v>
      </c>
      <c r="BL2196" t="s">
        <v>7524</v>
      </c>
      <c r="BM2196" t="s">
        <v>4949</v>
      </c>
      <c r="BN2196" t="s">
        <v>7061</v>
      </c>
      <c r="BO2196" t="s">
        <v>5620</v>
      </c>
      <c r="BP2196" s="440" t="str">
        <f t="shared" si="34"/>
        <v>WA.2378.EBA.994.002.AC.521131</v>
      </c>
    </row>
    <row r="2197" spans="1:68">
      <c r="A2197" t="s">
        <v>5010</v>
      </c>
      <c r="B2197" t="s">
        <v>4936</v>
      </c>
      <c r="C2197" t="s">
        <v>4937</v>
      </c>
      <c r="D2197" t="s">
        <v>3795</v>
      </c>
      <c r="E2197" t="s">
        <v>197</v>
      </c>
      <c r="F2197" t="s">
        <v>3812</v>
      </c>
      <c r="G2197" t="s">
        <v>820</v>
      </c>
      <c r="H2197" t="s">
        <v>4938</v>
      </c>
      <c r="I2197">
        <v>9</v>
      </c>
      <c r="J2197" t="s">
        <v>5716</v>
      </c>
      <c r="K2197">
        <v>1</v>
      </c>
      <c r="L2197" t="s">
        <v>546</v>
      </c>
      <c r="M2197" t="s">
        <v>554</v>
      </c>
      <c r="N2197" t="s">
        <v>98</v>
      </c>
      <c r="O2197" t="s">
        <v>555</v>
      </c>
      <c r="P2197" t="s">
        <v>8</v>
      </c>
      <c r="Q2197" t="s">
        <v>4570</v>
      </c>
      <c r="R2197" t="s">
        <v>4940</v>
      </c>
      <c r="S2197" t="s">
        <v>195</v>
      </c>
      <c r="T2197" t="s">
        <v>4570</v>
      </c>
      <c r="U2197" t="s">
        <v>4570</v>
      </c>
      <c r="V2197" t="s">
        <v>4951</v>
      </c>
      <c r="W2197" t="s">
        <v>4496</v>
      </c>
      <c r="X2197" t="s">
        <v>7525</v>
      </c>
      <c r="Y2197" t="s">
        <v>7526</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5011</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5738</v>
      </c>
      <c r="BH2197" t="s">
        <v>4947</v>
      </c>
      <c r="BI2197" t="s">
        <v>195</v>
      </c>
      <c r="BJ2197" t="s">
        <v>195</v>
      </c>
      <c r="BK2197" t="s">
        <v>7067</v>
      </c>
      <c r="BL2197" t="s">
        <v>7527</v>
      </c>
      <c r="BM2197" t="s">
        <v>4949</v>
      </c>
      <c r="BN2197" t="s">
        <v>7061</v>
      </c>
      <c r="BO2197" t="s">
        <v>5620</v>
      </c>
      <c r="BP2197" s="440" t="str">
        <f t="shared" si="34"/>
        <v>WA.2378.EBA.994.002.AC.521131</v>
      </c>
    </row>
    <row r="2198" spans="1:68">
      <c r="A2198" t="s">
        <v>5010</v>
      </c>
      <c r="B2198" t="s">
        <v>4936</v>
      </c>
      <c r="C2198" t="s">
        <v>4937</v>
      </c>
      <c r="D2198" t="s">
        <v>3795</v>
      </c>
      <c r="E2198" t="s">
        <v>197</v>
      </c>
      <c r="F2198" t="s">
        <v>3812</v>
      </c>
      <c r="G2198" t="s">
        <v>820</v>
      </c>
      <c r="H2198" t="s">
        <v>4938</v>
      </c>
      <c r="I2198">
        <v>9</v>
      </c>
      <c r="J2198" t="s">
        <v>5716</v>
      </c>
      <c r="K2198">
        <v>1</v>
      </c>
      <c r="L2198" t="s">
        <v>546</v>
      </c>
      <c r="M2198" t="s">
        <v>554</v>
      </c>
      <c r="N2198" t="s">
        <v>98</v>
      </c>
      <c r="O2198" t="s">
        <v>555</v>
      </c>
      <c r="P2198" t="s">
        <v>8</v>
      </c>
      <c r="Q2198" t="s">
        <v>4570</v>
      </c>
      <c r="R2198" t="s">
        <v>4940</v>
      </c>
      <c r="S2198" t="s">
        <v>195</v>
      </c>
      <c r="T2198" t="s">
        <v>4570</v>
      </c>
      <c r="U2198" t="s">
        <v>4570</v>
      </c>
      <c r="V2198" t="s">
        <v>5001</v>
      </c>
      <c r="W2198" t="s">
        <v>4951</v>
      </c>
      <c r="X2198" t="s">
        <v>7528</v>
      </c>
      <c r="Y2198" t="s">
        <v>7529</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5011</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5738</v>
      </c>
      <c r="BH2198" t="s">
        <v>4947</v>
      </c>
      <c r="BI2198" t="s">
        <v>195</v>
      </c>
      <c r="BJ2198" t="s">
        <v>195</v>
      </c>
      <c r="BK2198" t="s">
        <v>7067</v>
      </c>
      <c r="BL2198" t="s">
        <v>7530</v>
      </c>
      <c r="BM2198" t="s">
        <v>4949</v>
      </c>
      <c r="BN2198" t="s">
        <v>7061</v>
      </c>
      <c r="BO2198" t="s">
        <v>5620</v>
      </c>
      <c r="BP2198" s="440" t="str">
        <f t="shared" si="34"/>
        <v>WA.2378.EBA.994.002.AC.521131</v>
      </c>
    </row>
    <row r="2199" spans="1:68">
      <c r="A2199" t="s">
        <v>4935</v>
      </c>
      <c r="B2199" t="s">
        <v>4936</v>
      </c>
      <c r="C2199" t="s">
        <v>4937</v>
      </c>
      <c r="D2199" t="s">
        <v>3795</v>
      </c>
      <c r="E2199" t="s">
        <v>197</v>
      </c>
      <c r="F2199" t="s">
        <v>3812</v>
      </c>
      <c r="G2199" t="s">
        <v>820</v>
      </c>
      <c r="H2199" t="s">
        <v>4938</v>
      </c>
      <c r="I2199">
        <v>9</v>
      </c>
      <c r="J2199" t="s">
        <v>5716</v>
      </c>
      <c r="K2199">
        <v>1</v>
      </c>
      <c r="L2199" t="s">
        <v>546</v>
      </c>
      <c r="M2199" t="s">
        <v>2004</v>
      </c>
      <c r="N2199" t="s">
        <v>107</v>
      </c>
      <c r="O2199" t="s">
        <v>560</v>
      </c>
      <c r="P2199" t="s">
        <v>8</v>
      </c>
      <c r="Q2199" t="s">
        <v>4570</v>
      </c>
      <c r="R2199" t="s">
        <v>4940</v>
      </c>
      <c r="S2199" t="s">
        <v>195</v>
      </c>
      <c r="T2199" t="s">
        <v>4570</v>
      </c>
      <c r="U2199" t="s">
        <v>4570</v>
      </c>
      <c r="V2199" t="s">
        <v>4496</v>
      </c>
      <c r="W2199" t="s">
        <v>4570</v>
      </c>
      <c r="X2199" t="s">
        <v>7531</v>
      </c>
      <c r="Y2199" t="s">
        <v>7532</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4943</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7533</v>
      </c>
      <c r="BH2199" t="s">
        <v>4947</v>
      </c>
      <c r="BI2199" t="s">
        <v>195</v>
      </c>
      <c r="BJ2199" t="s">
        <v>195</v>
      </c>
      <c r="BK2199" t="s">
        <v>7534</v>
      </c>
      <c r="BL2199" t="s">
        <v>7535</v>
      </c>
      <c r="BM2199" t="s">
        <v>4949</v>
      </c>
      <c r="BN2199" t="s">
        <v>7061</v>
      </c>
      <c r="BO2199" t="s">
        <v>4950</v>
      </c>
      <c r="BP2199" s="440" t="str">
        <f t="shared" si="34"/>
        <v>WA.2378.EBA.994.002.AF.522111</v>
      </c>
    </row>
    <row r="2200" spans="1:68">
      <c r="A2200" t="s">
        <v>5010</v>
      </c>
      <c r="B2200" t="s">
        <v>4936</v>
      </c>
      <c r="C2200" t="s">
        <v>4937</v>
      </c>
      <c r="D2200" t="s">
        <v>3795</v>
      </c>
      <c r="E2200" t="s">
        <v>197</v>
      </c>
      <c r="F2200" t="s">
        <v>3812</v>
      </c>
      <c r="G2200" t="s">
        <v>820</v>
      </c>
      <c r="H2200" t="s">
        <v>4938</v>
      </c>
      <c r="I2200">
        <v>9</v>
      </c>
      <c r="J2200" t="s">
        <v>5716</v>
      </c>
      <c r="K2200">
        <v>1</v>
      </c>
      <c r="L2200" t="s">
        <v>546</v>
      </c>
      <c r="M2200" t="s">
        <v>2004</v>
      </c>
      <c r="N2200" t="s">
        <v>107</v>
      </c>
      <c r="O2200" t="s">
        <v>560</v>
      </c>
      <c r="P2200" t="s">
        <v>8</v>
      </c>
      <c r="Q2200" t="s">
        <v>4570</v>
      </c>
      <c r="R2200" t="s">
        <v>4940</v>
      </c>
      <c r="S2200" t="s">
        <v>195</v>
      </c>
      <c r="T2200" t="s">
        <v>4570</v>
      </c>
      <c r="U2200" t="s">
        <v>4570</v>
      </c>
      <c r="V2200" t="s">
        <v>4496</v>
      </c>
      <c r="W2200" t="s">
        <v>4570</v>
      </c>
      <c r="X2200" t="s">
        <v>7531</v>
      </c>
      <c r="Y2200" t="s">
        <v>7532</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5011</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7533</v>
      </c>
      <c r="BH2200" t="s">
        <v>4947</v>
      </c>
      <c r="BI2200" t="s">
        <v>195</v>
      </c>
      <c r="BJ2200" t="s">
        <v>195</v>
      </c>
      <c r="BK2200" t="s">
        <v>7534</v>
      </c>
      <c r="BL2200" t="s">
        <v>7535</v>
      </c>
      <c r="BM2200" t="s">
        <v>4949</v>
      </c>
      <c r="BN2200" t="s">
        <v>7061</v>
      </c>
      <c r="BO2200" t="s">
        <v>4950</v>
      </c>
      <c r="BP2200" s="440" t="str">
        <f t="shared" si="34"/>
        <v>WA.2378.EBA.994.002.AF.522111</v>
      </c>
    </row>
    <row r="2201" spans="1:68">
      <c r="A2201" t="s">
        <v>4935</v>
      </c>
      <c r="B2201" t="s">
        <v>4936</v>
      </c>
      <c r="C2201" t="s">
        <v>4937</v>
      </c>
      <c r="D2201" t="s">
        <v>3795</v>
      </c>
      <c r="E2201" t="s">
        <v>197</v>
      </c>
      <c r="F2201" t="s">
        <v>3812</v>
      </c>
      <c r="G2201" t="s">
        <v>820</v>
      </c>
      <c r="H2201" t="s">
        <v>4938</v>
      </c>
      <c r="I2201">
        <v>9</v>
      </c>
      <c r="J2201" t="s">
        <v>5716</v>
      </c>
      <c r="K2201">
        <v>1</v>
      </c>
      <c r="L2201" t="s">
        <v>546</v>
      </c>
      <c r="M2201" t="s">
        <v>2004</v>
      </c>
      <c r="N2201" t="s">
        <v>107</v>
      </c>
      <c r="O2201" t="s">
        <v>561</v>
      </c>
      <c r="P2201" t="s">
        <v>8</v>
      </c>
      <c r="Q2201" t="s">
        <v>4570</v>
      </c>
      <c r="R2201" t="s">
        <v>4940</v>
      </c>
      <c r="S2201" t="s">
        <v>195</v>
      </c>
      <c r="T2201" t="s">
        <v>4570</v>
      </c>
      <c r="U2201" t="s">
        <v>4570</v>
      </c>
      <c r="V2201" t="s">
        <v>4496</v>
      </c>
      <c r="W2201" t="s">
        <v>4570</v>
      </c>
      <c r="X2201" t="s">
        <v>7536</v>
      </c>
      <c r="Y2201" t="s">
        <v>7537</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4943</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7533</v>
      </c>
      <c r="BH2201" t="s">
        <v>4947</v>
      </c>
      <c r="BI2201" t="s">
        <v>195</v>
      </c>
      <c r="BJ2201" t="s">
        <v>195</v>
      </c>
      <c r="BK2201" t="s">
        <v>7538</v>
      </c>
      <c r="BL2201" t="s">
        <v>7539</v>
      </c>
      <c r="BM2201" t="s">
        <v>4949</v>
      </c>
      <c r="BN2201" t="s">
        <v>7061</v>
      </c>
      <c r="BO2201" t="s">
        <v>4950</v>
      </c>
      <c r="BP2201" s="440" t="str">
        <f t="shared" si="34"/>
        <v>WA.2378.EBA.994.002.AF.522112</v>
      </c>
    </row>
    <row r="2202" spans="1:68">
      <c r="A2202" t="s">
        <v>5010</v>
      </c>
      <c r="B2202" t="s">
        <v>4936</v>
      </c>
      <c r="C2202" t="s">
        <v>4937</v>
      </c>
      <c r="D2202" t="s">
        <v>3795</v>
      </c>
      <c r="E2202" t="s">
        <v>197</v>
      </c>
      <c r="F2202" t="s">
        <v>3812</v>
      </c>
      <c r="G2202" t="s">
        <v>820</v>
      </c>
      <c r="H2202" t="s">
        <v>4938</v>
      </c>
      <c r="I2202">
        <v>9</v>
      </c>
      <c r="J2202" t="s">
        <v>5716</v>
      </c>
      <c r="K2202">
        <v>1</v>
      </c>
      <c r="L2202" t="s">
        <v>546</v>
      </c>
      <c r="M2202" t="s">
        <v>2004</v>
      </c>
      <c r="N2202" t="s">
        <v>107</v>
      </c>
      <c r="O2202" t="s">
        <v>561</v>
      </c>
      <c r="P2202" t="s">
        <v>8</v>
      </c>
      <c r="Q2202" t="s">
        <v>4570</v>
      </c>
      <c r="R2202" t="s">
        <v>4940</v>
      </c>
      <c r="S2202" t="s">
        <v>195</v>
      </c>
      <c r="T2202" t="s">
        <v>4570</v>
      </c>
      <c r="U2202" t="s">
        <v>4570</v>
      </c>
      <c r="V2202" t="s">
        <v>4496</v>
      </c>
      <c r="W2202" t="s">
        <v>4570</v>
      </c>
      <c r="X2202" t="s">
        <v>7536</v>
      </c>
      <c r="Y2202" t="s">
        <v>7537</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5011</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7533</v>
      </c>
      <c r="BH2202" t="s">
        <v>4947</v>
      </c>
      <c r="BI2202" t="s">
        <v>195</v>
      </c>
      <c r="BJ2202" t="s">
        <v>195</v>
      </c>
      <c r="BK2202" t="s">
        <v>7538</v>
      </c>
      <c r="BL2202" t="s">
        <v>7539</v>
      </c>
      <c r="BM2202" t="s">
        <v>4949</v>
      </c>
      <c r="BN2202" t="s">
        <v>7061</v>
      </c>
      <c r="BO2202" t="s">
        <v>4950</v>
      </c>
      <c r="BP2202" s="440" t="str">
        <f t="shared" si="34"/>
        <v>WA.2378.EBA.994.002.AF.522112</v>
      </c>
    </row>
    <row r="2203" spans="1:68">
      <c r="A2203" t="s">
        <v>4935</v>
      </c>
      <c r="B2203" t="s">
        <v>4936</v>
      </c>
      <c r="C2203" t="s">
        <v>4937</v>
      </c>
      <c r="D2203" t="s">
        <v>3795</v>
      </c>
      <c r="E2203" t="s">
        <v>197</v>
      </c>
      <c r="F2203" t="s">
        <v>3812</v>
      </c>
      <c r="G2203" t="s">
        <v>820</v>
      </c>
      <c r="H2203" t="s">
        <v>4938</v>
      </c>
      <c r="I2203">
        <v>9</v>
      </c>
      <c r="J2203" t="s">
        <v>5716</v>
      </c>
      <c r="K2203">
        <v>1</v>
      </c>
      <c r="L2203" t="s">
        <v>546</v>
      </c>
      <c r="M2203" t="s">
        <v>2004</v>
      </c>
      <c r="N2203" t="s">
        <v>107</v>
      </c>
      <c r="O2203" t="s">
        <v>562</v>
      </c>
      <c r="P2203" t="s">
        <v>8</v>
      </c>
      <c r="Q2203" t="s">
        <v>4570</v>
      </c>
      <c r="R2203" t="s">
        <v>4940</v>
      </c>
      <c r="S2203" t="s">
        <v>195</v>
      </c>
      <c r="T2203" t="s">
        <v>4570</v>
      </c>
      <c r="U2203" t="s">
        <v>4570</v>
      </c>
      <c r="V2203" t="s">
        <v>4496</v>
      </c>
      <c r="W2203" t="s">
        <v>4570</v>
      </c>
      <c r="X2203" t="s">
        <v>7540</v>
      </c>
      <c r="Y2203" t="s">
        <v>7541</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4943</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7533</v>
      </c>
      <c r="BH2203" t="s">
        <v>4947</v>
      </c>
      <c r="BI2203" t="s">
        <v>195</v>
      </c>
      <c r="BJ2203" t="s">
        <v>195</v>
      </c>
      <c r="BK2203" t="s">
        <v>7542</v>
      </c>
      <c r="BL2203" t="s">
        <v>7543</v>
      </c>
      <c r="BM2203" t="s">
        <v>4949</v>
      </c>
      <c r="BN2203" t="s">
        <v>7061</v>
      </c>
      <c r="BO2203" t="s">
        <v>4950</v>
      </c>
      <c r="BP2203" s="440" t="str">
        <f t="shared" si="34"/>
        <v>WA.2378.EBA.994.002.AF.522113</v>
      </c>
    </row>
    <row r="2204" spans="1:68">
      <c r="A2204" t="s">
        <v>5010</v>
      </c>
      <c r="B2204" t="s">
        <v>4936</v>
      </c>
      <c r="C2204" t="s">
        <v>4937</v>
      </c>
      <c r="D2204" t="s">
        <v>3795</v>
      </c>
      <c r="E2204" t="s">
        <v>197</v>
      </c>
      <c r="F2204" t="s">
        <v>3812</v>
      </c>
      <c r="G2204" t="s">
        <v>820</v>
      </c>
      <c r="H2204" t="s">
        <v>4938</v>
      </c>
      <c r="I2204">
        <v>9</v>
      </c>
      <c r="J2204" t="s">
        <v>5716</v>
      </c>
      <c r="K2204">
        <v>1</v>
      </c>
      <c r="L2204" t="s">
        <v>546</v>
      </c>
      <c r="M2204" t="s">
        <v>2004</v>
      </c>
      <c r="N2204" t="s">
        <v>107</v>
      </c>
      <c r="O2204" t="s">
        <v>562</v>
      </c>
      <c r="P2204" t="s">
        <v>8</v>
      </c>
      <c r="Q2204" t="s">
        <v>4570</v>
      </c>
      <c r="R2204" t="s">
        <v>4940</v>
      </c>
      <c r="S2204" t="s">
        <v>195</v>
      </c>
      <c r="T2204" t="s">
        <v>4570</v>
      </c>
      <c r="U2204" t="s">
        <v>4570</v>
      </c>
      <c r="V2204" t="s">
        <v>4496</v>
      </c>
      <c r="W2204" t="s">
        <v>4570</v>
      </c>
      <c r="X2204" t="s">
        <v>7540</v>
      </c>
      <c r="Y2204" t="s">
        <v>7541</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5011</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7533</v>
      </c>
      <c r="BH2204" t="s">
        <v>4947</v>
      </c>
      <c r="BI2204" t="s">
        <v>195</v>
      </c>
      <c r="BJ2204" t="s">
        <v>195</v>
      </c>
      <c r="BK2204" t="s">
        <v>7542</v>
      </c>
      <c r="BL2204" t="s">
        <v>7543</v>
      </c>
      <c r="BM2204" t="s">
        <v>4949</v>
      </c>
      <c r="BN2204" t="s">
        <v>7061</v>
      </c>
      <c r="BO2204" t="s">
        <v>4950</v>
      </c>
      <c r="BP2204" s="440" t="str">
        <f t="shared" si="34"/>
        <v>WA.2378.EBA.994.002.AF.522113</v>
      </c>
    </row>
    <row r="2205" spans="1:68">
      <c r="A2205" t="s">
        <v>4935</v>
      </c>
      <c r="B2205" t="s">
        <v>4936</v>
      </c>
      <c r="C2205" t="s">
        <v>4937</v>
      </c>
      <c r="D2205" t="s">
        <v>3795</v>
      </c>
      <c r="E2205" t="s">
        <v>197</v>
      </c>
      <c r="F2205" t="s">
        <v>3812</v>
      </c>
      <c r="G2205" t="s">
        <v>820</v>
      </c>
      <c r="H2205" t="s">
        <v>4938</v>
      </c>
      <c r="I2205">
        <v>9</v>
      </c>
      <c r="J2205" t="s">
        <v>5716</v>
      </c>
      <c r="K2205">
        <v>1</v>
      </c>
      <c r="L2205" t="s">
        <v>546</v>
      </c>
      <c r="M2205" t="s">
        <v>2004</v>
      </c>
      <c r="N2205" t="s">
        <v>107</v>
      </c>
      <c r="O2205" t="s">
        <v>563</v>
      </c>
      <c r="P2205" t="s">
        <v>8</v>
      </c>
      <c r="Q2205" t="s">
        <v>4570</v>
      </c>
      <c r="R2205" t="s">
        <v>4940</v>
      </c>
      <c r="S2205" t="s">
        <v>195</v>
      </c>
      <c r="T2205" t="s">
        <v>4570</v>
      </c>
      <c r="U2205" t="s">
        <v>4570</v>
      </c>
      <c r="V2205" t="s">
        <v>4496</v>
      </c>
      <c r="W2205" t="s">
        <v>4570</v>
      </c>
      <c r="X2205" t="s">
        <v>7544</v>
      </c>
      <c r="Y2205" t="s">
        <v>7545</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4943</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7533</v>
      </c>
      <c r="BH2205" t="s">
        <v>4947</v>
      </c>
      <c r="BI2205" t="s">
        <v>195</v>
      </c>
      <c r="BJ2205" t="s">
        <v>195</v>
      </c>
      <c r="BK2205" t="s">
        <v>7546</v>
      </c>
      <c r="BL2205" t="s">
        <v>7547</v>
      </c>
      <c r="BM2205" t="s">
        <v>4949</v>
      </c>
      <c r="BN2205" t="s">
        <v>5121</v>
      </c>
      <c r="BO2205" t="s">
        <v>4950</v>
      </c>
      <c r="BP2205" s="440" t="str">
        <f t="shared" si="34"/>
        <v>WA.2378.EBA.994.002.AF.522119</v>
      </c>
    </row>
    <row r="2206" spans="1:68">
      <c r="A2206" t="s">
        <v>5010</v>
      </c>
      <c r="B2206" t="s">
        <v>4936</v>
      </c>
      <c r="C2206" t="s">
        <v>4937</v>
      </c>
      <c r="D2206" t="s">
        <v>3795</v>
      </c>
      <c r="E2206" t="s">
        <v>197</v>
      </c>
      <c r="F2206" t="s">
        <v>3812</v>
      </c>
      <c r="G2206" t="s">
        <v>820</v>
      </c>
      <c r="H2206" t="s">
        <v>4938</v>
      </c>
      <c r="I2206">
        <v>9</v>
      </c>
      <c r="J2206" t="s">
        <v>5716</v>
      </c>
      <c r="K2206">
        <v>1</v>
      </c>
      <c r="L2206" t="s">
        <v>546</v>
      </c>
      <c r="M2206" t="s">
        <v>2004</v>
      </c>
      <c r="N2206" t="s">
        <v>107</v>
      </c>
      <c r="O2206" t="s">
        <v>563</v>
      </c>
      <c r="P2206" t="s">
        <v>8</v>
      </c>
      <c r="Q2206" t="s">
        <v>4570</v>
      </c>
      <c r="R2206" t="s">
        <v>4940</v>
      </c>
      <c r="S2206" t="s">
        <v>195</v>
      </c>
      <c r="T2206" t="s">
        <v>4570</v>
      </c>
      <c r="U2206" t="s">
        <v>4570</v>
      </c>
      <c r="V2206" t="s">
        <v>4496</v>
      </c>
      <c r="W2206" t="s">
        <v>4570</v>
      </c>
      <c r="X2206" t="s">
        <v>7544</v>
      </c>
      <c r="Y2206" t="s">
        <v>7545</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5011</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7533</v>
      </c>
      <c r="BH2206" t="s">
        <v>4947</v>
      </c>
      <c r="BI2206" t="s">
        <v>195</v>
      </c>
      <c r="BJ2206" t="s">
        <v>195</v>
      </c>
      <c r="BK2206" t="s">
        <v>7546</v>
      </c>
      <c r="BL2206" t="s">
        <v>7547</v>
      </c>
      <c r="BM2206" t="s">
        <v>4949</v>
      </c>
      <c r="BN2206" t="s">
        <v>5121</v>
      </c>
      <c r="BO2206" t="s">
        <v>4950</v>
      </c>
      <c r="BP2206" s="440" t="str">
        <f t="shared" si="34"/>
        <v>WA.2378.EBA.994.002.AF.522119</v>
      </c>
    </row>
    <row r="2207" spans="1:68">
      <c r="A2207" t="s">
        <v>4935</v>
      </c>
      <c r="B2207" t="s">
        <v>4936</v>
      </c>
      <c r="C2207" t="s">
        <v>4937</v>
      </c>
      <c r="D2207" t="s">
        <v>3795</v>
      </c>
      <c r="E2207" t="s">
        <v>197</v>
      </c>
      <c r="F2207" t="s">
        <v>3812</v>
      </c>
      <c r="G2207" t="s">
        <v>820</v>
      </c>
      <c r="H2207" t="s">
        <v>4938</v>
      </c>
      <c r="I2207">
        <v>9</v>
      </c>
      <c r="J2207" t="s">
        <v>5716</v>
      </c>
      <c r="K2207">
        <v>1</v>
      </c>
      <c r="L2207" t="s">
        <v>546</v>
      </c>
      <c r="M2207" t="s">
        <v>554</v>
      </c>
      <c r="N2207" t="s">
        <v>98</v>
      </c>
      <c r="O2207" t="s">
        <v>564</v>
      </c>
      <c r="P2207" t="s">
        <v>8</v>
      </c>
      <c r="Q2207" t="s">
        <v>4570</v>
      </c>
      <c r="R2207" t="s">
        <v>4940</v>
      </c>
      <c r="S2207" t="s">
        <v>195</v>
      </c>
      <c r="T2207" t="s">
        <v>4570</v>
      </c>
      <c r="U2207" t="s">
        <v>4570</v>
      </c>
      <c r="V2207" t="s">
        <v>4496</v>
      </c>
      <c r="W2207" t="s">
        <v>4570</v>
      </c>
      <c r="X2207" t="s">
        <v>7548</v>
      </c>
      <c r="Y2207" t="s">
        <v>7549</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4943</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5738</v>
      </c>
      <c r="BH2207" t="s">
        <v>4947</v>
      </c>
      <c r="BI2207" t="s">
        <v>195</v>
      </c>
      <c r="BJ2207" t="s">
        <v>195</v>
      </c>
      <c r="BK2207" t="s">
        <v>7550</v>
      </c>
      <c r="BL2207" t="s">
        <v>7551</v>
      </c>
      <c r="BM2207" t="s">
        <v>4949</v>
      </c>
      <c r="BN2207" t="s">
        <v>5740</v>
      </c>
      <c r="BO2207" t="s">
        <v>4950</v>
      </c>
      <c r="BP2207" s="440" t="str">
        <f t="shared" si="34"/>
        <v>WA.2378.EBA.994.002.AC.523111</v>
      </c>
    </row>
    <row r="2208" spans="1:68">
      <c r="A2208" t="s">
        <v>4935</v>
      </c>
      <c r="B2208" t="s">
        <v>4936</v>
      </c>
      <c r="C2208" t="s">
        <v>4937</v>
      </c>
      <c r="D2208" t="s">
        <v>3795</v>
      </c>
      <c r="E2208" t="s">
        <v>197</v>
      </c>
      <c r="F2208" t="s">
        <v>3812</v>
      </c>
      <c r="G2208" t="s">
        <v>820</v>
      </c>
      <c r="H2208" t="s">
        <v>4938</v>
      </c>
      <c r="I2208">
        <v>9</v>
      </c>
      <c r="J2208" t="s">
        <v>5716</v>
      </c>
      <c r="K2208">
        <v>1</v>
      </c>
      <c r="L2208" t="s">
        <v>546</v>
      </c>
      <c r="M2208" t="s">
        <v>2018</v>
      </c>
      <c r="N2208" t="s">
        <v>112</v>
      </c>
      <c r="O2208" t="s">
        <v>564</v>
      </c>
      <c r="P2208" t="s">
        <v>8</v>
      </c>
      <c r="Q2208" t="s">
        <v>4570</v>
      </c>
      <c r="R2208" t="s">
        <v>4940</v>
      </c>
      <c r="S2208" t="s">
        <v>195</v>
      </c>
      <c r="T2208" t="s">
        <v>4570</v>
      </c>
      <c r="U2208" t="s">
        <v>4570</v>
      </c>
      <c r="V2208" t="s">
        <v>4496</v>
      </c>
      <c r="W2208" t="s">
        <v>4570</v>
      </c>
      <c r="X2208" t="s">
        <v>7552</v>
      </c>
      <c r="Y2208" t="s">
        <v>7553</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4943</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5747</v>
      </c>
      <c r="BH2208" t="s">
        <v>4947</v>
      </c>
      <c r="BI2208" t="s">
        <v>195</v>
      </c>
      <c r="BJ2208" t="s">
        <v>195</v>
      </c>
      <c r="BK2208" t="s">
        <v>7550</v>
      </c>
      <c r="BL2208" t="s">
        <v>7554</v>
      </c>
      <c r="BM2208" t="s">
        <v>4949</v>
      </c>
      <c r="BN2208" t="s">
        <v>5740</v>
      </c>
      <c r="BO2208" t="s">
        <v>4950</v>
      </c>
      <c r="BP2208" s="440" t="str">
        <f t="shared" si="34"/>
        <v>WA.2378.EBA.994.002.AG.523111</v>
      </c>
    </row>
    <row r="2209" spans="1:68">
      <c r="A2209" t="s">
        <v>5010</v>
      </c>
      <c r="B2209" t="s">
        <v>4936</v>
      </c>
      <c r="C2209" t="s">
        <v>4937</v>
      </c>
      <c r="D2209" t="s">
        <v>3795</v>
      </c>
      <c r="E2209" t="s">
        <v>197</v>
      </c>
      <c r="F2209" t="s">
        <v>3812</v>
      </c>
      <c r="G2209" t="s">
        <v>820</v>
      </c>
      <c r="H2209" t="s">
        <v>4938</v>
      </c>
      <c r="I2209">
        <v>9</v>
      </c>
      <c r="J2209" t="s">
        <v>5716</v>
      </c>
      <c r="K2209">
        <v>1</v>
      </c>
      <c r="L2209" t="s">
        <v>546</v>
      </c>
      <c r="M2209" t="s">
        <v>554</v>
      </c>
      <c r="N2209" t="s">
        <v>98</v>
      </c>
      <c r="O2209" t="s">
        <v>564</v>
      </c>
      <c r="P2209" t="s">
        <v>8</v>
      </c>
      <c r="Q2209" t="s">
        <v>4570</v>
      </c>
      <c r="R2209" t="s">
        <v>4940</v>
      </c>
      <c r="S2209" t="s">
        <v>195</v>
      </c>
      <c r="T2209" t="s">
        <v>4570</v>
      </c>
      <c r="U2209" t="s">
        <v>4570</v>
      </c>
      <c r="V2209" t="s">
        <v>4496</v>
      </c>
      <c r="W2209" t="s">
        <v>4570</v>
      </c>
      <c r="X2209" t="s">
        <v>7548</v>
      </c>
      <c r="Y2209" t="s">
        <v>7549</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5011</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5738</v>
      </c>
      <c r="BH2209" t="s">
        <v>4947</v>
      </c>
      <c r="BI2209" t="s">
        <v>195</v>
      </c>
      <c r="BJ2209" t="s">
        <v>195</v>
      </c>
      <c r="BK2209" t="s">
        <v>7550</v>
      </c>
      <c r="BL2209" t="s">
        <v>7551</v>
      </c>
      <c r="BM2209" t="s">
        <v>4949</v>
      </c>
      <c r="BN2209" t="s">
        <v>5740</v>
      </c>
      <c r="BO2209" t="s">
        <v>4950</v>
      </c>
      <c r="BP2209" s="440" t="str">
        <f t="shared" si="34"/>
        <v>WA.2378.EBA.994.002.AC.523111</v>
      </c>
    </row>
    <row r="2210" spans="1:68">
      <c r="A2210" t="s">
        <v>5010</v>
      </c>
      <c r="B2210" t="s">
        <v>4936</v>
      </c>
      <c r="C2210" t="s">
        <v>4937</v>
      </c>
      <c r="D2210" t="s">
        <v>3795</v>
      </c>
      <c r="E2210" t="s">
        <v>197</v>
      </c>
      <c r="F2210" t="s">
        <v>3812</v>
      </c>
      <c r="G2210" t="s">
        <v>820</v>
      </c>
      <c r="H2210" t="s">
        <v>4938</v>
      </c>
      <c r="I2210">
        <v>9</v>
      </c>
      <c r="J2210" t="s">
        <v>5716</v>
      </c>
      <c r="K2210">
        <v>1</v>
      </c>
      <c r="L2210" t="s">
        <v>546</v>
      </c>
      <c r="M2210" t="s">
        <v>2018</v>
      </c>
      <c r="N2210" t="s">
        <v>112</v>
      </c>
      <c r="O2210" t="s">
        <v>564</v>
      </c>
      <c r="P2210" t="s">
        <v>8</v>
      </c>
      <c r="Q2210" t="s">
        <v>4570</v>
      </c>
      <c r="R2210" t="s">
        <v>4940</v>
      </c>
      <c r="S2210" t="s">
        <v>195</v>
      </c>
      <c r="T2210" t="s">
        <v>4570</v>
      </c>
      <c r="U2210" t="s">
        <v>4570</v>
      </c>
      <c r="V2210" t="s">
        <v>4496</v>
      </c>
      <c r="W2210" t="s">
        <v>4570</v>
      </c>
      <c r="X2210" t="s">
        <v>7552</v>
      </c>
      <c r="Y2210" t="s">
        <v>7553</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5011</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5747</v>
      </c>
      <c r="BH2210" t="s">
        <v>4947</v>
      </c>
      <c r="BI2210" t="s">
        <v>195</v>
      </c>
      <c r="BJ2210" t="s">
        <v>195</v>
      </c>
      <c r="BK2210" t="s">
        <v>7550</v>
      </c>
      <c r="BL2210" t="s">
        <v>7554</v>
      </c>
      <c r="BM2210" t="s">
        <v>4949</v>
      </c>
      <c r="BN2210" t="s">
        <v>5740</v>
      </c>
      <c r="BO2210" t="s">
        <v>4950</v>
      </c>
      <c r="BP2210" s="440" t="str">
        <f t="shared" si="34"/>
        <v>WA.2378.EBA.994.002.AG.523111</v>
      </c>
    </row>
    <row r="2211" spans="1:68">
      <c r="A2211" t="s">
        <v>4935</v>
      </c>
      <c r="B2211" t="s">
        <v>4936</v>
      </c>
      <c r="C2211" t="s">
        <v>4937</v>
      </c>
      <c r="D2211" t="s">
        <v>3795</v>
      </c>
      <c r="E2211" t="s">
        <v>197</v>
      </c>
      <c r="F2211" t="s">
        <v>3812</v>
      </c>
      <c r="G2211" t="s">
        <v>820</v>
      </c>
      <c r="H2211" t="s">
        <v>4938</v>
      </c>
      <c r="I2211">
        <v>9</v>
      </c>
      <c r="J2211" t="s">
        <v>5716</v>
      </c>
      <c r="K2211">
        <v>1</v>
      </c>
      <c r="L2211" t="s">
        <v>546</v>
      </c>
      <c r="M2211" t="s">
        <v>554</v>
      </c>
      <c r="N2211" t="s">
        <v>98</v>
      </c>
      <c r="O2211" t="s">
        <v>556</v>
      </c>
      <c r="P2211" t="s">
        <v>8</v>
      </c>
      <c r="Q2211" t="s">
        <v>4570</v>
      </c>
      <c r="R2211" t="s">
        <v>4940</v>
      </c>
      <c r="S2211" t="s">
        <v>195</v>
      </c>
      <c r="T2211" t="s">
        <v>4570</v>
      </c>
      <c r="U2211" t="s">
        <v>4570</v>
      </c>
      <c r="V2211" t="s">
        <v>4496</v>
      </c>
      <c r="W2211" t="s">
        <v>4570</v>
      </c>
      <c r="X2211" t="s">
        <v>7555</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4943</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5738</v>
      </c>
      <c r="BH2211" t="s">
        <v>4947</v>
      </c>
      <c r="BI2211" t="s">
        <v>195</v>
      </c>
      <c r="BJ2211" t="s">
        <v>195</v>
      </c>
      <c r="BK2211" t="s">
        <v>3832</v>
      </c>
      <c r="BL2211" t="s">
        <v>7074</v>
      </c>
      <c r="BM2211" t="s">
        <v>4949</v>
      </c>
      <c r="BN2211" t="s">
        <v>5740</v>
      </c>
      <c r="BO2211" t="s">
        <v>4950</v>
      </c>
      <c r="BP2211" s="440" t="str">
        <f t="shared" si="34"/>
        <v>WA.2378.EBA.994.002.AC.523121</v>
      </c>
    </row>
    <row r="2212" spans="1:68">
      <c r="A2212" t="s">
        <v>4935</v>
      </c>
      <c r="B2212" t="s">
        <v>4936</v>
      </c>
      <c r="C2212" t="s">
        <v>4937</v>
      </c>
      <c r="D2212" t="s">
        <v>3795</v>
      </c>
      <c r="E2212" t="s">
        <v>197</v>
      </c>
      <c r="F2212" t="s">
        <v>3812</v>
      </c>
      <c r="G2212" t="s">
        <v>820</v>
      </c>
      <c r="H2212" t="s">
        <v>4938</v>
      </c>
      <c r="I2212">
        <v>9</v>
      </c>
      <c r="J2212" t="s">
        <v>5716</v>
      </c>
      <c r="K2212">
        <v>1</v>
      </c>
      <c r="L2212" t="s">
        <v>546</v>
      </c>
      <c r="M2212" t="s">
        <v>554</v>
      </c>
      <c r="N2212" t="s">
        <v>98</v>
      </c>
      <c r="O2212" t="s">
        <v>556</v>
      </c>
      <c r="P2212" t="s">
        <v>8</v>
      </c>
      <c r="Q2212" t="s">
        <v>4570</v>
      </c>
      <c r="R2212" t="s">
        <v>4940</v>
      </c>
      <c r="S2212" t="s">
        <v>195</v>
      </c>
      <c r="T2212" t="s">
        <v>4570</v>
      </c>
      <c r="U2212" t="s">
        <v>4570</v>
      </c>
      <c r="V2212" t="s">
        <v>5395</v>
      </c>
      <c r="W2212" t="s">
        <v>4496</v>
      </c>
      <c r="X2212" t="s">
        <v>7556</v>
      </c>
      <c r="Y2212" t="s">
        <v>7557</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4943</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5738</v>
      </c>
      <c r="BH2212" t="s">
        <v>4947</v>
      </c>
      <c r="BI2212" t="s">
        <v>195</v>
      </c>
      <c r="BJ2212" t="s">
        <v>195</v>
      </c>
      <c r="BK2212" t="s">
        <v>3832</v>
      </c>
      <c r="BL2212" t="s">
        <v>7558</v>
      </c>
      <c r="BM2212" t="s">
        <v>4949</v>
      </c>
      <c r="BN2212" t="s">
        <v>5740</v>
      </c>
      <c r="BO2212" t="s">
        <v>4950</v>
      </c>
      <c r="BP2212" s="440" t="str">
        <f t="shared" si="34"/>
        <v>WA.2378.EBA.994.002.AC.523121</v>
      </c>
    </row>
    <row r="2213" spans="1:68">
      <c r="A2213" t="s">
        <v>4935</v>
      </c>
      <c r="B2213" t="s">
        <v>4936</v>
      </c>
      <c r="C2213" t="s">
        <v>4937</v>
      </c>
      <c r="D2213" t="s">
        <v>3795</v>
      </c>
      <c r="E2213" t="s">
        <v>197</v>
      </c>
      <c r="F2213" t="s">
        <v>3812</v>
      </c>
      <c r="G2213" t="s">
        <v>820</v>
      </c>
      <c r="H2213" t="s">
        <v>4938</v>
      </c>
      <c r="I2213">
        <v>9</v>
      </c>
      <c r="J2213" t="s">
        <v>5716</v>
      </c>
      <c r="K2213">
        <v>1</v>
      </c>
      <c r="L2213" t="s">
        <v>546</v>
      </c>
      <c r="M2213" t="s">
        <v>554</v>
      </c>
      <c r="N2213" t="s">
        <v>98</v>
      </c>
      <c r="O2213" t="s">
        <v>556</v>
      </c>
      <c r="P2213" t="s">
        <v>8</v>
      </c>
      <c r="Q2213" t="s">
        <v>4570</v>
      </c>
      <c r="R2213" t="s">
        <v>4940</v>
      </c>
      <c r="S2213" t="s">
        <v>195</v>
      </c>
      <c r="T2213" t="s">
        <v>4570</v>
      </c>
      <c r="U2213" t="s">
        <v>4570</v>
      </c>
      <c r="V2213" t="s">
        <v>5401</v>
      </c>
      <c r="W2213" t="s">
        <v>4951</v>
      </c>
      <c r="X2213" t="s">
        <v>7559</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4943</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5738</v>
      </c>
      <c r="BH2213" t="s">
        <v>4947</v>
      </c>
      <c r="BI2213" t="s">
        <v>195</v>
      </c>
      <c r="BJ2213" t="s">
        <v>195</v>
      </c>
      <c r="BK2213" t="s">
        <v>3832</v>
      </c>
      <c r="BL2213" t="s">
        <v>7560</v>
      </c>
      <c r="BM2213" t="s">
        <v>4949</v>
      </c>
      <c r="BN2213" t="s">
        <v>5740</v>
      </c>
      <c r="BO2213" t="s">
        <v>4950</v>
      </c>
      <c r="BP2213" s="440" t="str">
        <f t="shared" si="34"/>
        <v>WA.2378.EBA.994.002.AC.523121</v>
      </c>
    </row>
    <row r="2214" spans="1:68">
      <c r="A2214" t="s">
        <v>4935</v>
      </c>
      <c r="B2214" t="s">
        <v>4936</v>
      </c>
      <c r="C2214" t="s">
        <v>4937</v>
      </c>
      <c r="D2214" t="s">
        <v>3795</v>
      </c>
      <c r="E2214" t="s">
        <v>197</v>
      </c>
      <c r="F2214" t="s">
        <v>3812</v>
      </c>
      <c r="G2214" t="s">
        <v>820</v>
      </c>
      <c r="H2214" t="s">
        <v>4938</v>
      </c>
      <c r="I2214">
        <v>9</v>
      </c>
      <c r="J2214" t="s">
        <v>5716</v>
      </c>
      <c r="K2214">
        <v>1</v>
      </c>
      <c r="L2214" t="s">
        <v>546</v>
      </c>
      <c r="M2214" t="s">
        <v>554</v>
      </c>
      <c r="N2214" t="s">
        <v>98</v>
      </c>
      <c r="O2214" t="s">
        <v>556</v>
      </c>
      <c r="P2214" t="s">
        <v>8</v>
      </c>
      <c r="Q2214" t="s">
        <v>4570</v>
      </c>
      <c r="R2214" t="s">
        <v>4940</v>
      </c>
      <c r="S2214" t="s">
        <v>195</v>
      </c>
      <c r="T2214" t="s">
        <v>4570</v>
      </c>
      <c r="U2214" t="s">
        <v>4570</v>
      </c>
      <c r="V2214" t="s">
        <v>3769</v>
      </c>
      <c r="W2214" t="s">
        <v>5001</v>
      </c>
      <c r="X2214" t="s">
        <v>7561</v>
      </c>
      <c r="Y2214" t="s">
        <v>7562</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4943</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5738</v>
      </c>
      <c r="BH2214" t="s">
        <v>4947</v>
      </c>
      <c r="BI2214" t="s">
        <v>195</v>
      </c>
      <c r="BJ2214" t="s">
        <v>195</v>
      </c>
      <c r="BK2214" t="s">
        <v>3832</v>
      </c>
      <c r="BL2214" t="s">
        <v>7563</v>
      </c>
      <c r="BM2214" t="s">
        <v>4949</v>
      </c>
      <c r="BN2214" t="s">
        <v>5740</v>
      </c>
      <c r="BO2214" t="s">
        <v>4950</v>
      </c>
      <c r="BP2214" s="440" t="str">
        <f t="shared" si="34"/>
        <v>WA.2378.EBA.994.002.AC.523121</v>
      </c>
    </row>
    <row r="2215" spans="1:68">
      <c r="A2215" t="s">
        <v>4935</v>
      </c>
      <c r="B2215" t="s">
        <v>4936</v>
      </c>
      <c r="C2215" t="s">
        <v>4937</v>
      </c>
      <c r="D2215" t="s">
        <v>3795</v>
      </c>
      <c r="E2215" t="s">
        <v>197</v>
      </c>
      <c r="F2215" t="s">
        <v>3812</v>
      </c>
      <c r="G2215" t="s">
        <v>820</v>
      </c>
      <c r="H2215" t="s">
        <v>4938</v>
      </c>
      <c r="I2215">
        <v>9</v>
      </c>
      <c r="J2215" t="s">
        <v>5716</v>
      </c>
      <c r="K2215">
        <v>1</v>
      </c>
      <c r="L2215" t="s">
        <v>546</v>
      </c>
      <c r="M2215" t="s">
        <v>554</v>
      </c>
      <c r="N2215" t="s">
        <v>98</v>
      </c>
      <c r="O2215" t="s">
        <v>556</v>
      </c>
      <c r="P2215" t="s">
        <v>8</v>
      </c>
      <c r="Q2215" t="s">
        <v>4570</v>
      </c>
      <c r="R2215" t="s">
        <v>4940</v>
      </c>
      <c r="S2215" t="s">
        <v>195</v>
      </c>
      <c r="T2215" t="s">
        <v>4570</v>
      </c>
      <c r="U2215" t="s">
        <v>4570</v>
      </c>
      <c r="V2215" t="s">
        <v>5727</v>
      </c>
      <c r="W2215" t="s">
        <v>5092</v>
      </c>
      <c r="X2215" t="s">
        <v>7564</v>
      </c>
      <c r="Y2215" t="s">
        <v>7565</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4943</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5738</v>
      </c>
      <c r="BH2215" t="s">
        <v>4947</v>
      </c>
      <c r="BI2215" t="s">
        <v>195</v>
      </c>
      <c r="BJ2215" t="s">
        <v>195</v>
      </c>
      <c r="BK2215" t="s">
        <v>3832</v>
      </c>
      <c r="BL2215" t="s">
        <v>7566</v>
      </c>
      <c r="BM2215" t="s">
        <v>4949</v>
      </c>
      <c r="BN2215" t="s">
        <v>5740</v>
      </c>
      <c r="BO2215" t="s">
        <v>4950</v>
      </c>
      <c r="BP2215" s="440" t="str">
        <f t="shared" si="34"/>
        <v>WA.2378.EBA.994.002.AC.523121</v>
      </c>
    </row>
    <row r="2216" spans="1:68">
      <c r="A2216" t="s">
        <v>4935</v>
      </c>
      <c r="B2216" t="s">
        <v>4936</v>
      </c>
      <c r="C2216" t="s">
        <v>4937</v>
      </c>
      <c r="D2216" t="s">
        <v>3795</v>
      </c>
      <c r="E2216" t="s">
        <v>197</v>
      </c>
      <c r="F2216" t="s">
        <v>3812</v>
      </c>
      <c r="G2216" t="s">
        <v>820</v>
      </c>
      <c r="H2216" t="s">
        <v>4938</v>
      </c>
      <c r="I2216">
        <v>9</v>
      </c>
      <c r="J2216" t="s">
        <v>5716</v>
      </c>
      <c r="K2216">
        <v>1</v>
      </c>
      <c r="L2216" t="s">
        <v>546</v>
      </c>
      <c r="M2216" t="s">
        <v>554</v>
      </c>
      <c r="N2216" t="s">
        <v>98</v>
      </c>
      <c r="O2216" t="s">
        <v>556</v>
      </c>
      <c r="P2216" t="s">
        <v>8</v>
      </c>
      <c r="Q2216" t="s">
        <v>4570</v>
      </c>
      <c r="R2216" t="s">
        <v>4940</v>
      </c>
      <c r="S2216" t="s">
        <v>195</v>
      </c>
      <c r="T2216" t="s">
        <v>4570</v>
      </c>
      <c r="U2216" t="s">
        <v>4570</v>
      </c>
      <c r="V2216" t="s">
        <v>6441</v>
      </c>
      <c r="W2216" t="s">
        <v>5265</v>
      </c>
      <c r="X2216" t="s">
        <v>7567</v>
      </c>
      <c r="Y2216" t="s">
        <v>7568</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4943</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5738</v>
      </c>
      <c r="BH2216" t="s">
        <v>4947</v>
      </c>
      <c r="BI2216" t="s">
        <v>195</v>
      </c>
      <c r="BJ2216" t="s">
        <v>195</v>
      </c>
      <c r="BK2216" t="s">
        <v>3832</v>
      </c>
      <c r="BL2216" t="s">
        <v>7569</v>
      </c>
      <c r="BM2216" t="s">
        <v>4949</v>
      </c>
      <c r="BN2216" t="s">
        <v>5740</v>
      </c>
      <c r="BO2216" t="s">
        <v>4950</v>
      </c>
      <c r="BP2216" s="440" t="str">
        <f t="shared" si="34"/>
        <v>WA.2378.EBA.994.002.AC.523121</v>
      </c>
    </row>
    <row r="2217" spans="1:68">
      <c r="A2217" t="s">
        <v>4935</v>
      </c>
      <c r="B2217" t="s">
        <v>4936</v>
      </c>
      <c r="C2217" t="s">
        <v>4937</v>
      </c>
      <c r="D2217" t="s">
        <v>3795</v>
      </c>
      <c r="E2217" t="s">
        <v>197</v>
      </c>
      <c r="F2217" t="s">
        <v>3812</v>
      </c>
      <c r="G2217" t="s">
        <v>820</v>
      </c>
      <c r="H2217" t="s">
        <v>4938</v>
      </c>
      <c r="I2217">
        <v>9</v>
      </c>
      <c r="J2217" t="s">
        <v>5716</v>
      </c>
      <c r="K2217">
        <v>1</v>
      </c>
      <c r="L2217" t="s">
        <v>546</v>
      </c>
      <c r="M2217" t="s">
        <v>554</v>
      </c>
      <c r="N2217" t="s">
        <v>98</v>
      </c>
      <c r="O2217" t="s">
        <v>556</v>
      </c>
      <c r="P2217" t="s">
        <v>8</v>
      </c>
      <c r="Q2217" t="s">
        <v>4570</v>
      </c>
      <c r="R2217" t="s">
        <v>4940</v>
      </c>
      <c r="S2217" t="s">
        <v>195</v>
      </c>
      <c r="T2217" t="s">
        <v>4570</v>
      </c>
      <c r="U2217" t="s">
        <v>4570</v>
      </c>
      <c r="V2217" t="s">
        <v>5722</v>
      </c>
      <c r="W2217" t="s">
        <v>5269</v>
      </c>
      <c r="X2217" t="s">
        <v>7570</v>
      </c>
      <c r="Y2217" t="s">
        <v>7571</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4943</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5738</v>
      </c>
      <c r="BH2217" t="s">
        <v>4947</v>
      </c>
      <c r="BI2217" t="s">
        <v>195</v>
      </c>
      <c r="BJ2217" t="s">
        <v>195</v>
      </c>
      <c r="BK2217" t="s">
        <v>3832</v>
      </c>
      <c r="BL2217" t="s">
        <v>7572</v>
      </c>
      <c r="BM2217" t="s">
        <v>4949</v>
      </c>
      <c r="BN2217" t="s">
        <v>5740</v>
      </c>
      <c r="BO2217" t="s">
        <v>4950</v>
      </c>
      <c r="BP2217" s="440" t="str">
        <f t="shared" si="34"/>
        <v>WA.2378.EBA.994.002.AC.523121</v>
      </c>
    </row>
    <row r="2218" spans="1:68">
      <c r="A2218" t="s">
        <v>4935</v>
      </c>
      <c r="B2218" t="s">
        <v>4936</v>
      </c>
      <c r="C2218" t="s">
        <v>4937</v>
      </c>
      <c r="D2218" t="s">
        <v>3795</v>
      </c>
      <c r="E2218" t="s">
        <v>197</v>
      </c>
      <c r="F2218" t="s">
        <v>3812</v>
      </c>
      <c r="G2218" t="s">
        <v>820</v>
      </c>
      <c r="H2218" t="s">
        <v>4938</v>
      </c>
      <c r="I2218">
        <v>9</v>
      </c>
      <c r="J2218" t="s">
        <v>5716</v>
      </c>
      <c r="K2218">
        <v>1</v>
      </c>
      <c r="L2218" t="s">
        <v>546</v>
      </c>
      <c r="M2218" t="s">
        <v>554</v>
      </c>
      <c r="N2218" t="s">
        <v>98</v>
      </c>
      <c r="O2218" t="s">
        <v>556</v>
      </c>
      <c r="P2218" t="s">
        <v>8</v>
      </c>
      <c r="Q2218" t="s">
        <v>4570</v>
      </c>
      <c r="R2218" t="s">
        <v>4940</v>
      </c>
      <c r="S2218" t="s">
        <v>195</v>
      </c>
      <c r="T2218" t="s">
        <v>4570</v>
      </c>
      <c r="U2218" t="s">
        <v>4570</v>
      </c>
      <c r="V2218" t="s">
        <v>7471</v>
      </c>
      <c r="W2218" t="s">
        <v>5413</v>
      </c>
      <c r="X2218" t="s">
        <v>7573</v>
      </c>
      <c r="Y2218" t="s">
        <v>7084</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4943</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5738</v>
      </c>
      <c r="BH2218" t="s">
        <v>4947</v>
      </c>
      <c r="BI2218" t="s">
        <v>195</v>
      </c>
      <c r="BJ2218" t="s">
        <v>195</v>
      </c>
      <c r="BK2218" t="s">
        <v>3832</v>
      </c>
      <c r="BL2218" t="s">
        <v>7574</v>
      </c>
      <c r="BM2218" t="s">
        <v>4949</v>
      </c>
      <c r="BN2218" t="s">
        <v>5740</v>
      </c>
      <c r="BO2218" t="s">
        <v>4950</v>
      </c>
      <c r="BP2218" s="440" t="str">
        <f t="shared" si="34"/>
        <v>WA.2378.EBA.994.002.AC.523121</v>
      </c>
    </row>
    <row r="2219" spans="1:68">
      <c r="A2219" t="s">
        <v>4935</v>
      </c>
      <c r="B2219" t="s">
        <v>4936</v>
      </c>
      <c r="C2219" t="s">
        <v>4937</v>
      </c>
      <c r="D2219" t="s">
        <v>3795</v>
      </c>
      <c r="E2219" t="s">
        <v>197</v>
      </c>
      <c r="F2219" t="s">
        <v>3812</v>
      </c>
      <c r="G2219" t="s">
        <v>820</v>
      </c>
      <c r="H2219" t="s">
        <v>4938</v>
      </c>
      <c r="I2219">
        <v>9</v>
      </c>
      <c r="J2219" t="s">
        <v>5716</v>
      </c>
      <c r="K2219">
        <v>1</v>
      </c>
      <c r="L2219" t="s">
        <v>546</v>
      </c>
      <c r="M2219" t="s">
        <v>554</v>
      </c>
      <c r="N2219" t="s">
        <v>98</v>
      </c>
      <c r="O2219" t="s">
        <v>556</v>
      </c>
      <c r="P2219" t="s">
        <v>8</v>
      </c>
      <c r="Q2219" t="s">
        <v>4570</v>
      </c>
      <c r="R2219" t="s">
        <v>4940</v>
      </c>
      <c r="S2219" t="s">
        <v>195</v>
      </c>
      <c r="T2219" t="s">
        <v>4570</v>
      </c>
      <c r="U2219" t="s">
        <v>4570</v>
      </c>
      <c r="V2219" t="s">
        <v>7475</v>
      </c>
      <c r="W2219" t="s">
        <v>5417</v>
      </c>
      <c r="X2219" t="s">
        <v>7575</v>
      </c>
      <c r="Y2219" t="s">
        <v>7576</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4943</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5738</v>
      </c>
      <c r="BH2219" t="s">
        <v>4947</v>
      </c>
      <c r="BI2219" t="s">
        <v>195</v>
      </c>
      <c r="BJ2219" t="s">
        <v>195</v>
      </c>
      <c r="BK2219" t="s">
        <v>3832</v>
      </c>
      <c r="BL2219" t="s">
        <v>7577</v>
      </c>
      <c r="BM2219" t="s">
        <v>4949</v>
      </c>
      <c r="BN2219" t="s">
        <v>5740</v>
      </c>
      <c r="BO2219" t="s">
        <v>4950</v>
      </c>
      <c r="BP2219" s="440" t="str">
        <f t="shared" si="34"/>
        <v>WA.2378.EBA.994.002.AC.523121</v>
      </c>
    </row>
    <row r="2220" spans="1:68">
      <c r="A2220" t="s">
        <v>4935</v>
      </c>
      <c r="B2220" t="s">
        <v>4936</v>
      </c>
      <c r="C2220" t="s">
        <v>4937</v>
      </c>
      <c r="D2220" t="s">
        <v>3795</v>
      </c>
      <c r="E2220" t="s">
        <v>197</v>
      </c>
      <c r="F2220" t="s">
        <v>3812</v>
      </c>
      <c r="G2220" t="s">
        <v>820</v>
      </c>
      <c r="H2220" t="s">
        <v>4938</v>
      </c>
      <c r="I2220">
        <v>9</v>
      </c>
      <c r="J2220" t="s">
        <v>5716</v>
      </c>
      <c r="K2220">
        <v>1</v>
      </c>
      <c r="L2220" t="s">
        <v>546</v>
      </c>
      <c r="M2220" t="s">
        <v>554</v>
      </c>
      <c r="N2220" t="s">
        <v>98</v>
      </c>
      <c r="O2220" t="s">
        <v>556</v>
      </c>
      <c r="P2220" t="s">
        <v>8</v>
      </c>
      <c r="Q2220" t="s">
        <v>4570</v>
      </c>
      <c r="R2220" t="s">
        <v>4940</v>
      </c>
      <c r="S2220" t="s">
        <v>195</v>
      </c>
      <c r="T2220" t="s">
        <v>4570</v>
      </c>
      <c r="U2220" t="s">
        <v>4570</v>
      </c>
      <c r="V2220" t="s">
        <v>4951</v>
      </c>
      <c r="W2220" t="s">
        <v>5401</v>
      </c>
      <c r="X2220" t="s">
        <v>7578</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4943</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5738</v>
      </c>
      <c r="BH2220" t="s">
        <v>4947</v>
      </c>
      <c r="BI2220" t="s">
        <v>195</v>
      </c>
      <c r="BJ2220" t="s">
        <v>195</v>
      </c>
      <c r="BK2220" t="s">
        <v>3832</v>
      </c>
      <c r="BL2220" t="s">
        <v>7579</v>
      </c>
      <c r="BM2220" t="s">
        <v>4949</v>
      </c>
      <c r="BN2220" t="s">
        <v>5740</v>
      </c>
      <c r="BO2220" t="s">
        <v>4950</v>
      </c>
      <c r="BP2220" s="440" t="str">
        <f t="shared" si="34"/>
        <v>WA.2378.EBA.994.002.AC.523121</v>
      </c>
    </row>
    <row r="2221" spans="1:68">
      <c r="A2221" t="s">
        <v>4935</v>
      </c>
      <c r="B2221" t="s">
        <v>4936</v>
      </c>
      <c r="C2221" t="s">
        <v>4937</v>
      </c>
      <c r="D2221" t="s">
        <v>3795</v>
      </c>
      <c r="E2221" t="s">
        <v>197</v>
      </c>
      <c r="F2221" t="s">
        <v>3812</v>
      </c>
      <c r="G2221" t="s">
        <v>820</v>
      </c>
      <c r="H2221" t="s">
        <v>4938</v>
      </c>
      <c r="I2221">
        <v>9</v>
      </c>
      <c r="J2221" t="s">
        <v>5716</v>
      </c>
      <c r="K2221">
        <v>1</v>
      </c>
      <c r="L2221" t="s">
        <v>546</v>
      </c>
      <c r="M2221" t="s">
        <v>554</v>
      </c>
      <c r="N2221" t="s">
        <v>98</v>
      </c>
      <c r="O2221" t="s">
        <v>556</v>
      </c>
      <c r="P2221" t="s">
        <v>8</v>
      </c>
      <c r="Q2221" t="s">
        <v>4570</v>
      </c>
      <c r="R2221" t="s">
        <v>4940</v>
      </c>
      <c r="S2221" t="s">
        <v>195</v>
      </c>
      <c r="T2221" t="s">
        <v>4570</v>
      </c>
      <c r="U2221" t="s">
        <v>4570</v>
      </c>
      <c r="V2221" t="s">
        <v>7485</v>
      </c>
      <c r="W2221" t="s">
        <v>3769</v>
      </c>
      <c r="X2221" t="s">
        <v>7580</v>
      </c>
      <c r="Y2221" t="s">
        <v>7581</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4943</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5738</v>
      </c>
      <c r="BH2221" t="s">
        <v>4947</v>
      </c>
      <c r="BI2221" t="s">
        <v>195</v>
      </c>
      <c r="BJ2221" t="s">
        <v>195</v>
      </c>
      <c r="BK2221" t="s">
        <v>3832</v>
      </c>
      <c r="BL2221" t="s">
        <v>7582</v>
      </c>
      <c r="BM2221" t="s">
        <v>4949</v>
      </c>
      <c r="BN2221" t="s">
        <v>5740</v>
      </c>
      <c r="BO2221" t="s">
        <v>4950</v>
      </c>
      <c r="BP2221" s="440" t="str">
        <f t="shared" si="34"/>
        <v>WA.2378.EBA.994.002.AC.523121</v>
      </c>
    </row>
    <row r="2222" spans="1:68">
      <c r="A2222" t="s">
        <v>4935</v>
      </c>
      <c r="B2222" t="s">
        <v>4936</v>
      </c>
      <c r="C2222" t="s">
        <v>4937</v>
      </c>
      <c r="D2222" t="s">
        <v>3795</v>
      </c>
      <c r="E2222" t="s">
        <v>197</v>
      </c>
      <c r="F2222" t="s">
        <v>3812</v>
      </c>
      <c r="G2222" t="s">
        <v>820</v>
      </c>
      <c r="H2222" t="s">
        <v>4938</v>
      </c>
      <c r="I2222">
        <v>9</v>
      </c>
      <c r="J2222" t="s">
        <v>5716</v>
      </c>
      <c r="K2222">
        <v>1</v>
      </c>
      <c r="L2222" t="s">
        <v>546</v>
      </c>
      <c r="M2222" t="s">
        <v>554</v>
      </c>
      <c r="N2222" t="s">
        <v>98</v>
      </c>
      <c r="O2222" t="s">
        <v>556</v>
      </c>
      <c r="P2222" t="s">
        <v>8</v>
      </c>
      <c r="Q2222" t="s">
        <v>4570</v>
      </c>
      <c r="R2222" t="s">
        <v>4940</v>
      </c>
      <c r="S2222" t="s">
        <v>195</v>
      </c>
      <c r="T2222" t="s">
        <v>4570</v>
      </c>
      <c r="U2222" t="s">
        <v>4570</v>
      </c>
      <c r="V2222" t="s">
        <v>5001</v>
      </c>
      <c r="W2222" t="s">
        <v>5727</v>
      </c>
      <c r="X2222" t="s">
        <v>7583</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4943</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5738</v>
      </c>
      <c r="BH2222" t="s">
        <v>4947</v>
      </c>
      <c r="BI2222" t="s">
        <v>195</v>
      </c>
      <c r="BJ2222" t="s">
        <v>195</v>
      </c>
      <c r="BK2222" t="s">
        <v>3832</v>
      </c>
      <c r="BL2222" t="s">
        <v>7079</v>
      </c>
      <c r="BM2222" t="s">
        <v>4949</v>
      </c>
      <c r="BN2222" t="s">
        <v>5740</v>
      </c>
      <c r="BO2222" t="s">
        <v>4950</v>
      </c>
      <c r="BP2222" s="440" t="str">
        <f t="shared" si="34"/>
        <v>WA.2378.EBA.994.002.AC.523121</v>
      </c>
    </row>
    <row r="2223" spans="1:68">
      <c r="A2223" t="s">
        <v>4935</v>
      </c>
      <c r="B2223" t="s">
        <v>4936</v>
      </c>
      <c r="C2223" t="s">
        <v>4937</v>
      </c>
      <c r="D2223" t="s">
        <v>3795</v>
      </c>
      <c r="E2223" t="s">
        <v>197</v>
      </c>
      <c r="F2223" t="s">
        <v>3812</v>
      </c>
      <c r="G2223" t="s">
        <v>820</v>
      </c>
      <c r="H2223" t="s">
        <v>4938</v>
      </c>
      <c r="I2223">
        <v>9</v>
      </c>
      <c r="J2223" t="s">
        <v>5716</v>
      </c>
      <c r="K2223">
        <v>1</v>
      </c>
      <c r="L2223" t="s">
        <v>546</v>
      </c>
      <c r="M2223" t="s">
        <v>554</v>
      </c>
      <c r="N2223" t="s">
        <v>98</v>
      </c>
      <c r="O2223" t="s">
        <v>556</v>
      </c>
      <c r="P2223" t="s">
        <v>8</v>
      </c>
      <c r="Q2223" t="s">
        <v>4570</v>
      </c>
      <c r="R2223" t="s">
        <v>4940</v>
      </c>
      <c r="S2223" t="s">
        <v>195</v>
      </c>
      <c r="T2223" t="s">
        <v>4570</v>
      </c>
      <c r="U2223" t="s">
        <v>4570</v>
      </c>
      <c r="V2223" t="s">
        <v>5092</v>
      </c>
      <c r="W2223" t="s">
        <v>5735</v>
      </c>
      <c r="X2223" t="s">
        <v>7584</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4943</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5738</v>
      </c>
      <c r="BH2223" t="s">
        <v>4947</v>
      </c>
      <c r="BI2223" t="s">
        <v>195</v>
      </c>
      <c r="BJ2223" t="s">
        <v>195</v>
      </c>
      <c r="BK2223" t="s">
        <v>3832</v>
      </c>
      <c r="BL2223" t="s">
        <v>7585</v>
      </c>
      <c r="BM2223" t="s">
        <v>4949</v>
      </c>
      <c r="BN2223" t="s">
        <v>5740</v>
      </c>
      <c r="BO2223" t="s">
        <v>4950</v>
      </c>
      <c r="BP2223" s="440" t="str">
        <f t="shared" si="34"/>
        <v>WA.2378.EBA.994.002.AC.523121</v>
      </c>
    </row>
    <row r="2224" spans="1:68">
      <c r="A2224" t="s">
        <v>4935</v>
      </c>
      <c r="B2224" t="s">
        <v>4936</v>
      </c>
      <c r="C2224" t="s">
        <v>4937</v>
      </c>
      <c r="D2224" t="s">
        <v>3795</v>
      </c>
      <c r="E2224" t="s">
        <v>197</v>
      </c>
      <c r="F2224" t="s">
        <v>3812</v>
      </c>
      <c r="G2224" t="s">
        <v>820</v>
      </c>
      <c r="H2224" t="s">
        <v>4938</v>
      </c>
      <c r="I2224">
        <v>9</v>
      </c>
      <c r="J2224" t="s">
        <v>5716</v>
      </c>
      <c r="K2224">
        <v>1</v>
      </c>
      <c r="L2224" t="s">
        <v>546</v>
      </c>
      <c r="M2224" t="s">
        <v>554</v>
      </c>
      <c r="N2224" t="s">
        <v>98</v>
      </c>
      <c r="O2224" t="s">
        <v>556</v>
      </c>
      <c r="P2224" t="s">
        <v>8</v>
      </c>
      <c r="Q2224" t="s">
        <v>4570</v>
      </c>
      <c r="R2224" t="s">
        <v>4940</v>
      </c>
      <c r="S2224" t="s">
        <v>195</v>
      </c>
      <c r="T2224" t="s">
        <v>4570</v>
      </c>
      <c r="U2224" t="s">
        <v>4570</v>
      </c>
      <c r="V2224" t="s">
        <v>5096</v>
      </c>
      <c r="W2224" t="s">
        <v>6441</v>
      </c>
      <c r="X2224" t="s">
        <v>7586</v>
      </c>
      <c r="Y2224" t="s">
        <v>7587</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4943</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5738</v>
      </c>
      <c r="BH2224" t="s">
        <v>4947</v>
      </c>
      <c r="BI2224" t="s">
        <v>195</v>
      </c>
      <c r="BJ2224" t="s">
        <v>195</v>
      </c>
      <c r="BK2224" t="s">
        <v>3832</v>
      </c>
      <c r="BL2224" t="s">
        <v>7588</v>
      </c>
      <c r="BM2224" t="s">
        <v>4949</v>
      </c>
      <c r="BN2224" t="s">
        <v>5740</v>
      </c>
      <c r="BO2224" t="s">
        <v>4950</v>
      </c>
      <c r="BP2224" s="440" t="str">
        <f t="shared" si="34"/>
        <v>WA.2378.EBA.994.002.AC.523121</v>
      </c>
    </row>
    <row r="2225" spans="1:68">
      <c r="A2225" t="s">
        <v>4935</v>
      </c>
      <c r="B2225" t="s">
        <v>4936</v>
      </c>
      <c r="C2225" t="s">
        <v>4937</v>
      </c>
      <c r="D2225" t="s">
        <v>3795</v>
      </c>
      <c r="E2225" t="s">
        <v>197</v>
      </c>
      <c r="F2225" t="s">
        <v>3812</v>
      </c>
      <c r="G2225" t="s">
        <v>820</v>
      </c>
      <c r="H2225" t="s">
        <v>4938</v>
      </c>
      <c r="I2225">
        <v>9</v>
      </c>
      <c r="J2225" t="s">
        <v>5716</v>
      </c>
      <c r="K2225">
        <v>1</v>
      </c>
      <c r="L2225" t="s">
        <v>546</v>
      </c>
      <c r="M2225" t="s">
        <v>554</v>
      </c>
      <c r="N2225" t="s">
        <v>98</v>
      </c>
      <c r="O2225" t="s">
        <v>556</v>
      </c>
      <c r="P2225" t="s">
        <v>8</v>
      </c>
      <c r="Q2225" t="s">
        <v>4570</v>
      </c>
      <c r="R2225" t="s">
        <v>4940</v>
      </c>
      <c r="S2225" t="s">
        <v>195</v>
      </c>
      <c r="T2225" t="s">
        <v>4570</v>
      </c>
      <c r="U2225" t="s">
        <v>4570</v>
      </c>
      <c r="V2225" t="s">
        <v>5265</v>
      </c>
      <c r="W2225" t="s">
        <v>5722</v>
      </c>
      <c r="X2225" t="s">
        <v>7589</v>
      </c>
      <c r="Y2225" t="s">
        <v>7590</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4943</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5738</v>
      </c>
      <c r="BH2225" t="s">
        <v>4947</v>
      </c>
      <c r="BI2225" t="s">
        <v>195</v>
      </c>
      <c r="BJ2225" t="s">
        <v>195</v>
      </c>
      <c r="BK2225" t="s">
        <v>3832</v>
      </c>
      <c r="BL2225" t="s">
        <v>7591</v>
      </c>
      <c r="BM2225" t="s">
        <v>4949</v>
      </c>
      <c r="BN2225" t="s">
        <v>5740</v>
      </c>
      <c r="BO2225" t="s">
        <v>4950</v>
      </c>
      <c r="BP2225" s="440" t="str">
        <f t="shared" si="34"/>
        <v>WA.2378.EBA.994.002.AC.523121</v>
      </c>
    </row>
    <row r="2226" spans="1:68">
      <c r="A2226" t="s">
        <v>4935</v>
      </c>
      <c r="B2226" t="s">
        <v>4936</v>
      </c>
      <c r="C2226" t="s">
        <v>4937</v>
      </c>
      <c r="D2226" t="s">
        <v>3795</v>
      </c>
      <c r="E2226" t="s">
        <v>197</v>
      </c>
      <c r="F2226" t="s">
        <v>3812</v>
      </c>
      <c r="G2226" t="s">
        <v>820</v>
      </c>
      <c r="H2226" t="s">
        <v>4938</v>
      </c>
      <c r="I2226">
        <v>9</v>
      </c>
      <c r="J2226" t="s">
        <v>5716</v>
      </c>
      <c r="K2226">
        <v>1</v>
      </c>
      <c r="L2226" t="s">
        <v>546</v>
      </c>
      <c r="M2226" t="s">
        <v>554</v>
      </c>
      <c r="N2226" t="s">
        <v>98</v>
      </c>
      <c r="O2226" t="s">
        <v>556</v>
      </c>
      <c r="P2226" t="s">
        <v>8</v>
      </c>
      <c r="Q2226" t="s">
        <v>4570</v>
      </c>
      <c r="R2226" t="s">
        <v>4940</v>
      </c>
      <c r="S2226" t="s">
        <v>195</v>
      </c>
      <c r="T2226" t="s">
        <v>4570</v>
      </c>
      <c r="U2226" t="s">
        <v>4570</v>
      </c>
      <c r="V2226" t="s">
        <v>5269</v>
      </c>
      <c r="W2226" t="s">
        <v>7471</v>
      </c>
      <c r="X2226" t="s">
        <v>7592</v>
      </c>
      <c r="Y2226" t="s">
        <v>7593</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4943</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5738</v>
      </c>
      <c r="BH2226" t="s">
        <v>4947</v>
      </c>
      <c r="BI2226" t="s">
        <v>195</v>
      </c>
      <c r="BJ2226" t="s">
        <v>195</v>
      </c>
      <c r="BK2226" t="s">
        <v>3832</v>
      </c>
      <c r="BL2226" t="s">
        <v>7594</v>
      </c>
      <c r="BM2226" t="s">
        <v>4949</v>
      </c>
      <c r="BN2226" t="s">
        <v>5740</v>
      </c>
      <c r="BO2226" t="s">
        <v>4950</v>
      </c>
      <c r="BP2226" s="440" t="str">
        <f t="shared" si="34"/>
        <v>WA.2378.EBA.994.002.AC.523121</v>
      </c>
    </row>
    <row r="2227" spans="1:68">
      <c r="A2227" t="s">
        <v>4935</v>
      </c>
      <c r="B2227" t="s">
        <v>4936</v>
      </c>
      <c r="C2227" t="s">
        <v>4937</v>
      </c>
      <c r="D2227" t="s">
        <v>3795</v>
      </c>
      <c r="E2227" t="s">
        <v>197</v>
      </c>
      <c r="F2227" t="s">
        <v>3812</v>
      </c>
      <c r="G2227" t="s">
        <v>820</v>
      </c>
      <c r="H2227" t="s">
        <v>4938</v>
      </c>
      <c r="I2227">
        <v>9</v>
      </c>
      <c r="J2227" t="s">
        <v>5716</v>
      </c>
      <c r="K2227">
        <v>1</v>
      </c>
      <c r="L2227" t="s">
        <v>546</v>
      </c>
      <c r="M2227" t="s">
        <v>554</v>
      </c>
      <c r="N2227" t="s">
        <v>98</v>
      </c>
      <c r="O2227" t="s">
        <v>556</v>
      </c>
      <c r="P2227" t="s">
        <v>8</v>
      </c>
      <c r="Q2227" t="s">
        <v>4570</v>
      </c>
      <c r="R2227" t="s">
        <v>4940</v>
      </c>
      <c r="S2227" t="s">
        <v>195</v>
      </c>
      <c r="T2227" t="s">
        <v>4570</v>
      </c>
      <c r="U2227" t="s">
        <v>4570</v>
      </c>
      <c r="V2227" t="s">
        <v>5413</v>
      </c>
      <c r="W2227" t="s">
        <v>7475</v>
      </c>
      <c r="X2227" t="s">
        <v>7595</v>
      </c>
      <c r="Y2227" t="s">
        <v>7596</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4943</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5738</v>
      </c>
      <c r="BH2227" t="s">
        <v>4947</v>
      </c>
      <c r="BI2227" t="s">
        <v>195</v>
      </c>
      <c r="BJ2227" t="s">
        <v>195</v>
      </c>
      <c r="BK2227" t="s">
        <v>3832</v>
      </c>
      <c r="BL2227" t="s">
        <v>7597</v>
      </c>
      <c r="BM2227" t="s">
        <v>4949</v>
      </c>
      <c r="BN2227" t="s">
        <v>5740</v>
      </c>
      <c r="BO2227" t="s">
        <v>4950</v>
      </c>
      <c r="BP2227" s="440" t="str">
        <f t="shared" si="34"/>
        <v>WA.2378.EBA.994.002.AC.523121</v>
      </c>
    </row>
    <row r="2228" spans="1:68">
      <c r="A2228" t="s">
        <v>4935</v>
      </c>
      <c r="B2228" t="s">
        <v>4936</v>
      </c>
      <c r="C2228" t="s">
        <v>4937</v>
      </c>
      <c r="D2228" t="s">
        <v>3795</v>
      </c>
      <c r="E2228" t="s">
        <v>197</v>
      </c>
      <c r="F2228" t="s">
        <v>3812</v>
      </c>
      <c r="G2228" t="s">
        <v>820</v>
      </c>
      <c r="H2228" t="s">
        <v>4938</v>
      </c>
      <c r="I2228">
        <v>9</v>
      </c>
      <c r="J2228" t="s">
        <v>5716</v>
      </c>
      <c r="K2228">
        <v>1</v>
      </c>
      <c r="L2228" t="s">
        <v>546</v>
      </c>
      <c r="M2228" t="s">
        <v>554</v>
      </c>
      <c r="N2228" t="s">
        <v>98</v>
      </c>
      <c r="O2228" t="s">
        <v>556</v>
      </c>
      <c r="P2228" t="s">
        <v>8</v>
      </c>
      <c r="Q2228" t="s">
        <v>4570</v>
      </c>
      <c r="R2228" t="s">
        <v>4940</v>
      </c>
      <c r="S2228" t="s">
        <v>195</v>
      </c>
      <c r="T2228" t="s">
        <v>4570</v>
      </c>
      <c r="U2228" t="s">
        <v>4570</v>
      </c>
      <c r="V2228" t="s">
        <v>5417</v>
      </c>
      <c r="W2228" t="s">
        <v>5741</v>
      </c>
      <c r="X2228" t="s">
        <v>7598</v>
      </c>
      <c r="Y2228" t="s">
        <v>7599</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4943</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5738</v>
      </c>
      <c r="BH2228" t="s">
        <v>4947</v>
      </c>
      <c r="BI2228" t="s">
        <v>195</v>
      </c>
      <c r="BJ2228" t="s">
        <v>195</v>
      </c>
      <c r="BK2228" t="s">
        <v>3832</v>
      </c>
      <c r="BL2228" t="s">
        <v>7600</v>
      </c>
      <c r="BM2228" t="s">
        <v>4949</v>
      </c>
      <c r="BN2228" t="s">
        <v>5740</v>
      </c>
      <c r="BO2228" t="s">
        <v>4950</v>
      </c>
      <c r="BP2228" s="440" t="str">
        <f t="shared" si="34"/>
        <v>WA.2378.EBA.994.002.AC.523121</v>
      </c>
    </row>
    <row r="2229" spans="1:68">
      <c r="A2229" t="s">
        <v>4935</v>
      </c>
      <c r="B2229" t="s">
        <v>4936</v>
      </c>
      <c r="C2229" t="s">
        <v>4937</v>
      </c>
      <c r="D2229" t="s">
        <v>3795</v>
      </c>
      <c r="E2229" t="s">
        <v>197</v>
      </c>
      <c r="F2229" t="s">
        <v>3812</v>
      </c>
      <c r="G2229" t="s">
        <v>820</v>
      </c>
      <c r="H2229" t="s">
        <v>4938</v>
      </c>
      <c r="I2229">
        <v>9</v>
      </c>
      <c r="J2229" t="s">
        <v>5716</v>
      </c>
      <c r="K2229">
        <v>1</v>
      </c>
      <c r="L2229" t="s">
        <v>546</v>
      </c>
      <c r="M2229" t="s">
        <v>2018</v>
      </c>
      <c r="N2229" t="s">
        <v>112</v>
      </c>
      <c r="O2229" t="s">
        <v>556</v>
      </c>
      <c r="P2229" t="s">
        <v>8</v>
      </c>
      <c r="Q2229" t="s">
        <v>4570</v>
      </c>
      <c r="R2229" t="s">
        <v>4940</v>
      </c>
      <c r="S2229" t="s">
        <v>195</v>
      </c>
      <c r="T2229" t="s">
        <v>4570</v>
      </c>
      <c r="U2229" t="s">
        <v>4570</v>
      </c>
      <c r="V2229" t="s">
        <v>5395</v>
      </c>
      <c r="W2229" t="s">
        <v>4496</v>
      </c>
      <c r="X2229" t="s">
        <v>7601</v>
      </c>
      <c r="Y2229" t="s">
        <v>7602</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4943</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5747</v>
      </c>
      <c r="BH2229" t="s">
        <v>4947</v>
      </c>
      <c r="BI2229" t="s">
        <v>195</v>
      </c>
      <c r="BJ2229" t="s">
        <v>195</v>
      </c>
      <c r="BK2229" t="s">
        <v>3832</v>
      </c>
      <c r="BL2229" t="s">
        <v>7603</v>
      </c>
      <c r="BM2229" t="s">
        <v>4949</v>
      </c>
      <c r="BN2229" t="s">
        <v>5740</v>
      </c>
      <c r="BO2229" t="s">
        <v>4950</v>
      </c>
      <c r="BP2229" s="440" t="str">
        <f t="shared" si="34"/>
        <v>WA.2378.EBA.994.002.AG.523121</v>
      </c>
    </row>
    <row r="2230" spans="1:68">
      <c r="A2230" t="s">
        <v>4935</v>
      </c>
      <c r="B2230" t="s">
        <v>4936</v>
      </c>
      <c r="C2230" t="s">
        <v>4937</v>
      </c>
      <c r="D2230" t="s">
        <v>3795</v>
      </c>
      <c r="E2230" t="s">
        <v>197</v>
      </c>
      <c r="F2230" t="s">
        <v>3812</v>
      </c>
      <c r="G2230" t="s">
        <v>820</v>
      </c>
      <c r="H2230" t="s">
        <v>4938</v>
      </c>
      <c r="I2230">
        <v>9</v>
      </c>
      <c r="J2230" t="s">
        <v>5716</v>
      </c>
      <c r="K2230">
        <v>1</v>
      </c>
      <c r="L2230" t="s">
        <v>546</v>
      </c>
      <c r="M2230" t="s">
        <v>2018</v>
      </c>
      <c r="N2230" t="s">
        <v>112</v>
      </c>
      <c r="O2230" t="s">
        <v>556</v>
      </c>
      <c r="P2230" t="s">
        <v>8</v>
      </c>
      <c r="Q2230" t="s">
        <v>4570</v>
      </c>
      <c r="R2230" t="s">
        <v>4940</v>
      </c>
      <c r="S2230" t="s">
        <v>195</v>
      </c>
      <c r="T2230" t="s">
        <v>4570</v>
      </c>
      <c r="U2230" t="s">
        <v>4570</v>
      </c>
      <c r="V2230" t="s">
        <v>5401</v>
      </c>
      <c r="W2230" t="s">
        <v>4951</v>
      </c>
      <c r="X2230" t="s">
        <v>7604</v>
      </c>
      <c r="Y2230" t="s">
        <v>7605</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4943</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5747</v>
      </c>
      <c r="BH2230" t="s">
        <v>4947</v>
      </c>
      <c r="BI2230" t="s">
        <v>195</v>
      </c>
      <c r="BJ2230" t="s">
        <v>195</v>
      </c>
      <c r="BK2230" t="s">
        <v>3832</v>
      </c>
      <c r="BL2230" t="s">
        <v>7606</v>
      </c>
      <c r="BM2230" t="s">
        <v>4949</v>
      </c>
      <c r="BN2230" t="s">
        <v>5740</v>
      </c>
      <c r="BO2230" t="s">
        <v>4950</v>
      </c>
      <c r="BP2230" s="440" t="str">
        <f t="shared" si="34"/>
        <v>WA.2378.EBA.994.002.AG.523121</v>
      </c>
    </row>
    <row r="2231" spans="1:68">
      <c r="A2231" t="s">
        <v>4935</v>
      </c>
      <c r="B2231" t="s">
        <v>4936</v>
      </c>
      <c r="C2231" t="s">
        <v>4937</v>
      </c>
      <c r="D2231" t="s">
        <v>3795</v>
      </c>
      <c r="E2231" t="s">
        <v>197</v>
      </c>
      <c r="F2231" t="s">
        <v>3812</v>
      </c>
      <c r="G2231" t="s">
        <v>820</v>
      </c>
      <c r="H2231" t="s">
        <v>4938</v>
      </c>
      <c r="I2231">
        <v>9</v>
      </c>
      <c r="J2231" t="s">
        <v>5716</v>
      </c>
      <c r="K2231">
        <v>1</v>
      </c>
      <c r="L2231" t="s">
        <v>546</v>
      </c>
      <c r="M2231" t="s">
        <v>2018</v>
      </c>
      <c r="N2231" t="s">
        <v>112</v>
      </c>
      <c r="O2231" t="s">
        <v>556</v>
      </c>
      <c r="P2231" t="s">
        <v>8</v>
      </c>
      <c r="Q2231" t="s">
        <v>4570</v>
      </c>
      <c r="R2231" t="s">
        <v>4940</v>
      </c>
      <c r="S2231" t="s">
        <v>195</v>
      </c>
      <c r="T2231" t="s">
        <v>4570</v>
      </c>
      <c r="U2231" t="s">
        <v>4570</v>
      </c>
      <c r="V2231" t="s">
        <v>3769</v>
      </c>
      <c r="W2231" t="s">
        <v>5001</v>
      </c>
      <c r="X2231" t="s">
        <v>7607</v>
      </c>
      <c r="Y2231" t="s">
        <v>7608</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4943</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5747</v>
      </c>
      <c r="BH2231" t="s">
        <v>4947</v>
      </c>
      <c r="BI2231" t="s">
        <v>195</v>
      </c>
      <c r="BJ2231" t="s">
        <v>195</v>
      </c>
      <c r="BK2231" t="s">
        <v>3832</v>
      </c>
      <c r="BL2231" t="s">
        <v>7609</v>
      </c>
      <c r="BM2231" t="s">
        <v>4949</v>
      </c>
      <c r="BN2231" t="s">
        <v>5740</v>
      </c>
      <c r="BO2231" t="s">
        <v>4950</v>
      </c>
      <c r="BP2231" s="440" t="str">
        <f t="shared" si="34"/>
        <v>WA.2378.EBA.994.002.AG.523121</v>
      </c>
    </row>
    <row r="2232" spans="1:68">
      <c r="A2232" t="s">
        <v>4935</v>
      </c>
      <c r="B2232" t="s">
        <v>4936</v>
      </c>
      <c r="C2232" t="s">
        <v>4937</v>
      </c>
      <c r="D2232" t="s">
        <v>3795</v>
      </c>
      <c r="E2232" t="s">
        <v>197</v>
      </c>
      <c r="F2232" t="s">
        <v>3812</v>
      </c>
      <c r="G2232" t="s">
        <v>820</v>
      </c>
      <c r="H2232" t="s">
        <v>4938</v>
      </c>
      <c r="I2232">
        <v>9</v>
      </c>
      <c r="J2232" t="s">
        <v>5716</v>
      </c>
      <c r="K2232">
        <v>1</v>
      </c>
      <c r="L2232" t="s">
        <v>546</v>
      </c>
      <c r="M2232" t="s">
        <v>2018</v>
      </c>
      <c r="N2232" t="s">
        <v>112</v>
      </c>
      <c r="O2232" t="s">
        <v>556</v>
      </c>
      <c r="P2232" t="s">
        <v>8</v>
      </c>
      <c r="Q2232" t="s">
        <v>4570</v>
      </c>
      <c r="R2232" t="s">
        <v>4940</v>
      </c>
      <c r="S2232" t="s">
        <v>195</v>
      </c>
      <c r="T2232" t="s">
        <v>4570</v>
      </c>
      <c r="U2232" t="s">
        <v>4570</v>
      </c>
      <c r="V2232" t="s">
        <v>5727</v>
      </c>
      <c r="W2232" t="s">
        <v>5092</v>
      </c>
      <c r="X2232" t="s">
        <v>7610</v>
      </c>
      <c r="Y2232" t="s">
        <v>7611</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4943</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5747</v>
      </c>
      <c r="BH2232" t="s">
        <v>4947</v>
      </c>
      <c r="BI2232" t="s">
        <v>195</v>
      </c>
      <c r="BJ2232" t="s">
        <v>195</v>
      </c>
      <c r="BK2232" t="s">
        <v>3832</v>
      </c>
      <c r="BL2232" t="s">
        <v>7612</v>
      </c>
      <c r="BM2232" t="s">
        <v>4949</v>
      </c>
      <c r="BN2232" t="s">
        <v>5740</v>
      </c>
      <c r="BO2232" t="s">
        <v>4950</v>
      </c>
      <c r="BP2232" s="440" t="str">
        <f t="shared" si="34"/>
        <v>WA.2378.EBA.994.002.AG.523121</v>
      </c>
    </row>
    <row r="2233" spans="1:68">
      <c r="A2233" t="s">
        <v>4935</v>
      </c>
      <c r="B2233" t="s">
        <v>4936</v>
      </c>
      <c r="C2233" t="s">
        <v>4937</v>
      </c>
      <c r="D2233" t="s">
        <v>3795</v>
      </c>
      <c r="E2233" t="s">
        <v>197</v>
      </c>
      <c r="F2233" t="s">
        <v>3812</v>
      </c>
      <c r="G2233" t="s">
        <v>820</v>
      </c>
      <c r="H2233" t="s">
        <v>4938</v>
      </c>
      <c r="I2233">
        <v>9</v>
      </c>
      <c r="J2233" t="s">
        <v>5716</v>
      </c>
      <c r="K2233">
        <v>1</v>
      </c>
      <c r="L2233" t="s">
        <v>546</v>
      </c>
      <c r="M2233" t="s">
        <v>2018</v>
      </c>
      <c r="N2233" t="s">
        <v>112</v>
      </c>
      <c r="O2233" t="s">
        <v>556</v>
      </c>
      <c r="P2233" t="s">
        <v>8</v>
      </c>
      <c r="Q2233" t="s">
        <v>4570</v>
      </c>
      <c r="R2233" t="s">
        <v>4940</v>
      </c>
      <c r="S2233" t="s">
        <v>195</v>
      </c>
      <c r="T2233" t="s">
        <v>4570</v>
      </c>
      <c r="U2233" t="s">
        <v>4570</v>
      </c>
      <c r="V2233" t="s">
        <v>5735</v>
      </c>
      <c r="W2233" t="s">
        <v>5096</v>
      </c>
      <c r="X2233" t="s">
        <v>7613</v>
      </c>
      <c r="Y2233" t="s">
        <v>7614</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4943</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5747</v>
      </c>
      <c r="BH2233" t="s">
        <v>4947</v>
      </c>
      <c r="BI2233" t="s">
        <v>195</v>
      </c>
      <c r="BJ2233" t="s">
        <v>195</v>
      </c>
      <c r="BK2233" t="s">
        <v>3832</v>
      </c>
      <c r="BL2233" t="s">
        <v>7615</v>
      </c>
      <c r="BM2233" t="s">
        <v>4949</v>
      </c>
      <c r="BN2233" t="s">
        <v>5740</v>
      </c>
      <c r="BO2233" t="s">
        <v>4950</v>
      </c>
      <c r="BP2233" s="440" t="str">
        <f t="shared" si="34"/>
        <v>WA.2378.EBA.994.002.AG.523121</v>
      </c>
    </row>
    <row r="2234" spans="1:68">
      <c r="A2234" t="s">
        <v>4935</v>
      </c>
      <c r="B2234" t="s">
        <v>4936</v>
      </c>
      <c r="C2234" t="s">
        <v>4937</v>
      </c>
      <c r="D2234" t="s">
        <v>3795</v>
      </c>
      <c r="E2234" t="s">
        <v>197</v>
      </c>
      <c r="F2234" t="s">
        <v>3812</v>
      </c>
      <c r="G2234" t="s">
        <v>820</v>
      </c>
      <c r="H2234" t="s">
        <v>4938</v>
      </c>
      <c r="I2234">
        <v>9</v>
      </c>
      <c r="J2234" t="s">
        <v>5716</v>
      </c>
      <c r="K2234">
        <v>1</v>
      </c>
      <c r="L2234" t="s">
        <v>546</v>
      </c>
      <c r="M2234" t="s">
        <v>2018</v>
      </c>
      <c r="N2234" t="s">
        <v>112</v>
      </c>
      <c r="O2234" t="s">
        <v>556</v>
      </c>
      <c r="P2234" t="s">
        <v>8</v>
      </c>
      <c r="Q2234" t="s">
        <v>4570</v>
      </c>
      <c r="R2234" t="s">
        <v>4940</v>
      </c>
      <c r="S2234" t="s">
        <v>195</v>
      </c>
      <c r="T2234" t="s">
        <v>4570</v>
      </c>
      <c r="U2234" t="s">
        <v>4570</v>
      </c>
      <c r="V2234" t="s">
        <v>6441</v>
      </c>
      <c r="W2234" t="s">
        <v>5265</v>
      </c>
      <c r="X2234" t="s">
        <v>7616</v>
      </c>
      <c r="Y2234" t="s">
        <v>7617</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4943</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5747</v>
      </c>
      <c r="BH2234" t="s">
        <v>4947</v>
      </c>
      <c r="BI2234" t="s">
        <v>195</v>
      </c>
      <c r="BJ2234" t="s">
        <v>195</v>
      </c>
      <c r="BK2234" t="s">
        <v>3832</v>
      </c>
      <c r="BL2234" t="s">
        <v>7618</v>
      </c>
      <c r="BM2234" t="s">
        <v>4949</v>
      </c>
      <c r="BN2234" t="s">
        <v>5740</v>
      </c>
      <c r="BO2234" t="s">
        <v>4950</v>
      </c>
      <c r="BP2234" s="440" t="str">
        <f t="shared" si="34"/>
        <v>WA.2378.EBA.994.002.AG.523121</v>
      </c>
    </row>
    <row r="2235" spans="1:68">
      <c r="A2235" t="s">
        <v>4935</v>
      </c>
      <c r="B2235" t="s">
        <v>4936</v>
      </c>
      <c r="C2235" t="s">
        <v>4937</v>
      </c>
      <c r="D2235" t="s">
        <v>3795</v>
      </c>
      <c r="E2235" t="s">
        <v>197</v>
      </c>
      <c r="F2235" t="s">
        <v>3812</v>
      </c>
      <c r="G2235" t="s">
        <v>820</v>
      </c>
      <c r="H2235" t="s">
        <v>4938</v>
      </c>
      <c r="I2235">
        <v>9</v>
      </c>
      <c r="J2235" t="s">
        <v>5716</v>
      </c>
      <c r="K2235">
        <v>1</v>
      </c>
      <c r="L2235" t="s">
        <v>546</v>
      </c>
      <c r="M2235" t="s">
        <v>2018</v>
      </c>
      <c r="N2235" t="s">
        <v>112</v>
      </c>
      <c r="O2235" t="s">
        <v>556</v>
      </c>
      <c r="P2235" t="s">
        <v>8</v>
      </c>
      <c r="Q2235" t="s">
        <v>4570</v>
      </c>
      <c r="R2235" t="s">
        <v>4940</v>
      </c>
      <c r="S2235" t="s">
        <v>195</v>
      </c>
      <c r="T2235" t="s">
        <v>4570</v>
      </c>
      <c r="U2235" t="s">
        <v>4570</v>
      </c>
      <c r="V2235" t="s">
        <v>5722</v>
      </c>
      <c r="W2235" t="s">
        <v>5269</v>
      </c>
      <c r="X2235" t="s">
        <v>7619</v>
      </c>
      <c r="Y2235" t="s">
        <v>7620</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4943</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5747</v>
      </c>
      <c r="BH2235" t="s">
        <v>4947</v>
      </c>
      <c r="BI2235" t="s">
        <v>195</v>
      </c>
      <c r="BJ2235" t="s">
        <v>195</v>
      </c>
      <c r="BK2235" t="s">
        <v>3832</v>
      </c>
      <c r="BL2235" t="s">
        <v>7621</v>
      </c>
      <c r="BM2235" t="s">
        <v>4949</v>
      </c>
      <c r="BN2235" t="s">
        <v>5740</v>
      </c>
      <c r="BO2235" t="s">
        <v>4950</v>
      </c>
      <c r="BP2235" s="440" t="str">
        <f t="shared" si="34"/>
        <v>WA.2378.EBA.994.002.AG.523121</v>
      </c>
    </row>
    <row r="2236" spans="1:68">
      <c r="A2236" t="s">
        <v>4935</v>
      </c>
      <c r="B2236" t="s">
        <v>4936</v>
      </c>
      <c r="C2236" t="s">
        <v>4937</v>
      </c>
      <c r="D2236" t="s">
        <v>3795</v>
      </c>
      <c r="E2236" t="s">
        <v>197</v>
      </c>
      <c r="F2236" t="s">
        <v>3812</v>
      </c>
      <c r="G2236" t="s">
        <v>820</v>
      </c>
      <c r="H2236" t="s">
        <v>4938</v>
      </c>
      <c r="I2236">
        <v>9</v>
      </c>
      <c r="J2236" t="s">
        <v>5716</v>
      </c>
      <c r="K2236">
        <v>1</v>
      </c>
      <c r="L2236" t="s">
        <v>546</v>
      </c>
      <c r="M2236" t="s">
        <v>2018</v>
      </c>
      <c r="N2236" t="s">
        <v>112</v>
      </c>
      <c r="O2236" t="s">
        <v>556</v>
      </c>
      <c r="P2236" t="s">
        <v>8</v>
      </c>
      <c r="Q2236" t="s">
        <v>4570</v>
      </c>
      <c r="R2236" t="s">
        <v>4940</v>
      </c>
      <c r="S2236" t="s">
        <v>195</v>
      </c>
      <c r="T2236" t="s">
        <v>4570</v>
      </c>
      <c r="U2236" t="s">
        <v>4570</v>
      </c>
      <c r="V2236" t="s">
        <v>7471</v>
      </c>
      <c r="W2236" t="s">
        <v>5413</v>
      </c>
      <c r="X2236" t="s">
        <v>7622</v>
      </c>
      <c r="Y2236" t="s">
        <v>7623</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4943</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5747</v>
      </c>
      <c r="BH2236" t="s">
        <v>4947</v>
      </c>
      <c r="BI2236" t="s">
        <v>195</v>
      </c>
      <c r="BJ2236" t="s">
        <v>195</v>
      </c>
      <c r="BK2236" t="s">
        <v>3832</v>
      </c>
      <c r="BL2236" t="s">
        <v>7624</v>
      </c>
      <c r="BM2236" t="s">
        <v>4949</v>
      </c>
      <c r="BN2236" t="s">
        <v>5740</v>
      </c>
      <c r="BO2236" t="s">
        <v>4950</v>
      </c>
      <c r="BP2236" s="440" t="str">
        <f t="shared" si="34"/>
        <v>WA.2378.EBA.994.002.AG.523121</v>
      </c>
    </row>
    <row r="2237" spans="1:68">
      <c r="A2237" t="s">
        <v>4935</v>
      </c>
      <c r="B2237" t="s">
        <v>4936</v>
      </c>
      <c r="C2237" t="s">
        <v>4937</v>
      </c>
      <c r="D2237" t="s">
        <v>3795</v>
      </c>
      <c r="E2237" t="s">
        <v>197</v>
      </c>
      <c r="F2237" t="s">
        <v>3812</v>
      </c>
      <c r="G2237" t="s">
        <v>820</v>
      </c>
      <c r="H2237" t="s">
        <v>4938</v>
      </c>
      <c r="I2237">
        <v>9</v>
      </c>
      <c r="J2237" t="s">
        <v>5716</v>
      </c>
      <c r="K2237">
        <v>1</v>
      </c>
      <c r="L2237" t="s">
        <v>546</v>
      </c>
      <c r="M2237" t="s">
        <v>2018</v>
      </c>
      <c r="N2237" t="s">
        <v>112</v>
      </c>
      <c r="O2237" t="s">
        <v>556</v>
      </c>
      <c r="P2237" t="s">
        <v>8</v>
      </c>
      <c r="Q2237" t="s">
        <v>4570</v>
      </c>
      <c r="R2237" t="s">
        <v>4940</v>
      </c>
      <c r="S2237" t="s">
        <v>195</v>
      </c>
      <c r="T2237" t="s">
        <v>4570</v>
      </c>
      <c r="U2237" t="s">
        <v>4570</v>
      </c>
      <c r="V2237" t="s">
        <v>7475</v>
      </c>
      <c r="W2237" t="s">
        <v>5417</v>
      </c>
      <c r="X2237" t="s">
        <v>7625</v>
      </c>
      <c r="Y2237" t="s">
        <v>7626</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4943</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5747</v>
      </c>
      <c r="BH2237" t="s">
        <v>4947</v>
      </c>
      <c r="BI2237" t="s">
        <v>195</v>
      </c>
      <c r="BJ2237" t="s">
        <v>195</v>
      </c>
      <c r="BK2237" t="s">
        <v>3832</v>
      </c>
      <c r="BL2237" t="s">
        <v>7627</v>
      </c>
      <c r="BM2237" t="s">
        <v>4949</v>
      </c>
      <c r="BN2237" t="s">
        <v>5740</v>
      </c>
      <c r="BO2237" t="s">
        <v>4950</v>
      </c>
      <c r="BP2237" s="440" t="str">
        <f t="shared" si="34"/>
        <v>WA.2378.EBA.994.002.AG.523121</v>
      </c>
    </row>
    <row r="2238" spans="1:68">
      <c r="A2238" t="s">
        <v>4935</v>
      </c>
      <c r="B2238" t="s">
        <v>4936</v>
      </c>
      <c r="C2238" t="s">
        <v>4937</v>
      </c>
      <c r="D2238" t="s">
        <v>3795</v>
      </c>
      <c r="E2238" t="s">
        <v>197</v>
      </c>
      <c r="F2238" t="s">
        <v>3812</v>
      </c>
      <c r="G2238" t="s">
        <v>820</v>
      </c>
      <c r="H2238" t="s">
        <v>4938</v>
      </c>
      <c r="I2238">
        <v>9</v>
      </c>
      <c r="J2238" t="s">
        <v>5716</v>
      </c>
      <c r="K2238">
        <v>1</v>
      </c>
      <c r="L2238" t="s">
        <v>546</v>
      </c>
      <c r="M2238" t="s">
        <v>2018</v>
      </c>
      <c r="N2238" t="s">
        <v>112</v>
      </c>
      <c r="O2238" t="s">
        <v>556</v>
      </c>
      <c r="P2238" t="s">
        <v>8</v>
      </c>
      <c r="Q2238" t="s">
        <v>4570</v>
      </c>
      <c r="R2238" t="s">
        <v>4940</v>
      </c>
      <c r="S2238" t="s">
        <v>195</v>
      </c>
      <c r="T2238" t="s">
        <v>4570</v>
      </c>
      <c r="U2238" t="s">
        <v>4570</v>
      </c>
      <c r="V2238" t="s">
        <v>5741</v>
      </c>
      <c r="W2238" t="s">
        <v>5395</v>
      </c>
      <c r="X2238" t="s">
        <v>7628</v>
      </c>
      <c r="Y2238" t="s">
        <v>7629</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4943</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5747</v>
      </c>
      <c r="BH2238" t="s">
        <v>4947</v>
      </c>
      <c r="BI2238" t="s">
        <v>195</v>
      </c>
      <c r="BJ2238" t="s">
        <v>195</v>
      </c>
      <c r="BK2238" t="s">
        <v>3832</v>
      </c>
      <c r="BL2238" t="s">
        <v>7630</v>
      </c>
      <c r="BM2238" t="s">
        <v>4949</v>
      </c>
      <c r="BN2238" t="s">
        <v>5740</v>
      </c>
      <c r="BO2238" t="s">
        <v>4950</v>
      </c>
      <c r="BP2238" s="440" t="str">
        <f t="shared" si="34"/>
        <v>WA.2378.EBA.994.002.AG.523121</v>
      </c>
    </row>
    <row r="2239" spans="1:68">
      <c r="A2239" t="s">
        <v>4935</v>
      </c>
      <c r="B2239" t="s">
        <v>4936</v>
      </c>
      <c r="C2239" t="s">
        <v>4937</v>
      </c>
      <c r="D2239" t="s">
        <v>3795</v>
      </c>
      <c r="E2239" t="s">
        <v>197</v>
      </c>
      <c r="F2239" t="s">
        <v>3812</v>
      </c>
      <c r="G2239" t="s">
        <v>820</v>
      </c>
      <c r="H2239" t="s">
        <v>4938</v>
      </c>
      <c r="I2239">
        <v>9</v>
      </c>
      <c r="J2239" t="s">
        <v>5716</v>
      </c>
      <c r="K2239">
        <v>1</v>
      </c>
      <c r="L2239" t="s">
        <v>546</v>
      </c>
      <c r="M2239" t="s">
        <v>2018</v>
      </c>
      <c r="N2239" t="s">
        <v>112</v>
      </c>
      <c r="O2239" t="s">
        <v>556</v>
      </c>
      <c r="P2239" t="s">
        <v>8</v>
      </c>
      <c r="Q2239" t="s">
        <v>4570</v>
      </c>
      <c r="R2239" t="s">
        <v>4940</v>
      </c>
      <c r="S2239" t="s">
        <v>195</v>
      </c>
      <c r="T2239" t="s">
        <v>4570</v>
      </c>
      <c r="U2239" t="s">
        <v>4570</v>
      </c>
      <c r="V2239" t="s">
        <v>4951</v>
      </c>
      <c r="W2239" t="s">
        <v>5401</v>
      </c>
      <c r="X2239" t="s">
        <v>7631</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4943</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5747</v>
      </c>
      <c r="BH2239" t="s">
        <v>4947</v>
      </c>
      <c r="BI2239" t="s">
        <v>195</v>
      </c>
      <c r="BJ2239" t="s">
        <v>195</v>
      </c>
      <c r="BK2239" t="s">
        <v>3832</v>
      </c>
      <c r="BL2239" t="s">
        <v>7632</v>
      </c>
      <c r="BM2239" t="s">
        <v>4949</v>
      </c>
      <c r="BN2239" t="s">
        <v>5740</v>
      </c>
      <c r="BO2239" t="s">
        <v>4950</v>
      </c>
      <c r="BP2239" s="440" t="str">
        <f t="shared" si="34"/>
        <v>WA.2378.EBA.994.002.AG.523121</v>
      </c>
    </row>
    <row r="2240" spans="1:68">
      <c r="A2240" t="s">
        <v>4935</v>
      </c>
      <c r="B2240" t="s">
        <v>4936</v>
      </c>
      <c r="C2240" t="s">
        <v>4937</v>
      </c>
      <c r="D2240" t="s">
        <v>3795</v>
      </c>
      <c r="E2240" t="s">
        <v>197</v>
      </c>
      <c r="F2240" t="s">
        <v>3812</v>
      </c>
      <c r="G2240" t="s">
        <v>820</v>
      </c>
      <c r="H2240" t="s">
        <v>4938</v>
      </c>
      <c r="I2240">
        <v>9</v>
      </c>
      <c r="J2240" t="s">
        <v>5716</v>
      </c>
      <c r="K2240">
        <v>1</v>
      </c>
      <c r="L2240" t="s">
        <v>546</v>
      </c>
      <c r="M2240" t="s">
        <v>2018</v>
      </c>
      <c r="N2240" t="s">
        <v>112</v>
      </c>
      <c r="O2240" t="s">
        <v>556</v>
      </c>
      <c r="P2240" t="s">
        <v>8</v>
      </c>
      <c r="Q2240" t="s">
        <v>4570</v>
      </c>
      <c r="R2240" t="s">
        <v>4940</v>
      </c>
      <c r="S2240" t="s">
        <v>195</v>
      </c>
      <c r="T2240" t="s">
        <v>4570</v>
      </c>
      <c r="U2240" t="s">
        <v>4570</v>
      </c>
      <c r="V2240" t="s">
        <v>7485</v>
      </c>
      <c r="W2240" t="s">
        <v>3769</v>
      </c>
      <c r="X2240" t="s">
        <v>7633</v>
      </c>
      <c r="Y2240" t="s">
        <v>7634</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4943</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5747</v>
      </c>
      <c r="BH2240" t="s">
        <v>4947</v>
      </c>
      <c r="BI2240" t="s">
        <v>195</v>
      </c>
      <c r="BJ2240" t="s">
        <v>195</v>
      </c>
      <c r="BK2240" t="s">
        <v>3832</v>
      </c>
      <c r="BL2240" t="s">
        <v>7635</v>
      </c>
      <c r="BM2240" t="s">
        <v>4949</v>
      </c>
      <c r="BN2240" t="s">
        <v>5740</v>
      </c>
      <c r="BO2240" t="s">
        <v>4950</v>
      </c>
      <c r="BP2240" s="440" t="str">
        <f t="shared" si="34"/>
        <v>WA.2378.EBA.994.002.AG.523121</v>
      </c>
    </row>
    <row r="2241" spans="1:68">
      <c r="A2241" t="s">
        <v>4935</v>
      </c>
      <c r="B2241" t="s">
        <v>4936</v>
      </c>
      <c r="C2241" t="s">
        <v>4937</v>
      </c>
      <c r="D2241" t="s">
        <v>3795</v>
      </c>
      <c r="E2241" t="s">
        <v>197</v>
      </c>
      <c r="F2241" t="s">
        <v>3812</v>
      </c>
      <c r="G2241" t="s">
        <v>820</v>
      </c>
      <c r="H2241" t="s">
        <v>4938</v>
      </c>
      <c r="I2241">
        <v>9</v>
      </c>
      <c r="J2241" t="s">
        <v>5716</v>
      </c>
      <c r="K2241">
        <v>1</v>
      </c>
      <c r="L2241" t="s">
        <v>546</v>
      </c>
      <c r="M2241" t="s">
        <v>2018</v>
      </c>
      <c r="N2241" t="s">
        <v>112</v>
      </c>
      <c r="O2241" t="s">
        <v>556</v>
      </c>
      <c r="P2241" t="s">
        <v>8</v>
      </c>
      <c r="Q2241" t="s">
        <v>4570</v>
      </c>
      <c r="R2241" t="s">
        <v>4940</v>
      </c>
      <c r="S2241" t="s">
        <v>195</v>
      </c>
      <c r="T2241" t="s">
        <v>4570</v>
      </c>
      <c r="U2241" t="s">
        <v>4570</v>
      </c>
      <c r="V2241" t="s">
        <v>5726</v>
      </c>
      <c r="W2241" t="s">
        <v>5727</v>
      </c>
      <c r="X2241" t="s">
        <v>7636</v>
      </c>
      <c r="Y2241" t="s">
        <v>7637</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4943</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5747</v>
      </c>
      <c r="BH2241" t="s">
        <v>4947</v>
      </c>
      <c r="BI2241" t="s">
        <v>195</v>
      </c>
      <c r="BJ2241" t="s">
        <v>195</v>
      </c>
      <c r="BK2241" t="s">
        <v>3832</v>
      </c>
      <c r="BL2241" t="s">
        <v>7638</v>
      </c>
      <c r="BM2241" t="s">
        <v>4949</v>
      </c>
      <c r="BN2241" t="s">
        <v>5740</v>
      </c>
      <c r="BO2241" t="s">
        <v>4950</v>
      </c>
      <c r="BP2241" s="440" t="str">
        <f t="shared" si="34"/>
        <v>WA.2378.EBA.994.002.AG.523121</v>
      </c>
    </row>
    <row r="2242" spans="1:68">
      <c r="A2242" t="s">
        <v>4935</v>
      </c>
      <c r="B2242" t="s">
        <v>4936</v>
      </c>
      <c r="C2242" t="s">
        <v>4937</v>
      </c>
      <c r="D2242" t="s">
        <v>3795</v>
      </c>
      <c r="E2242" t="s">
        <v>197</v>
      </c>
      <c r="F2242" t="s">
        <v>3812</v>
      </c>
      <c r="G2242" t="s">
        <v>820</v>
      </c>
      <c r="H2242" t="s">
        <v>4938</v>
      </c>
      <c r="I2242">
        <v>9</v>
      </c>
      <c r="J2242" t="s">
        <v>5716</v>
      </c>
      <c r="K2242">
        <v>1</v>
      </c>
      <c r="L2242" t="s">
        <v>546</v>
      </c>
      <c r="M2242" t="s">
        <v>2018</v>
      </c>
      <c r="N2242" t="s">
        <v>112</v>
      </c>
      <c r="O2242" t="s">
        <v>556</v>
      </c>
      <c r="P2242" t="s">
        <v>8</v>
      </c>
      <c r="Q2242" t="s">
        <v>4570</v>
      </c>
      <c r="R2242" t="s">
        <v>4940</v>
      </c>
      <c r="S2242" t="s">
        <v>195</v>
      </c>
      <c r="T2242" t="s">
        <v>4570</v>
      </c>
      <c r="U2242" t="s">
        <v>4570</v>
      </c>
      <c r="V2242" t="s">
        <v>6443</v>
      </c>
      <c r="W2242" t="s">
        <v>5735</v>
      </c>
      <c r="X2242" t="s">
        <v>7639</v>
      </c>
      <c r="Y2242" t="s">
        <v>7640</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4943</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5747</v>
      </c>
      <c r="BH2242" t="s">
        <v>4947</v>
      </c>
      <c r="BI2242" t="s">
        <v>195</v>
      </c>
      <c r="BJ2242" t="s">
        <v>195</v>
      </c>
      <c r="BK2242" t="s">
        <v>3832</v>
      </c>
      <c r="BL2242" t="s">
        <v>7641</v>
      </c>
      <c r="BM2242" t="s">
        <v>4949</v>
      </c>
      <c r="BN2242" t="s">
        <v>5740</v>
      </c>
      <c r="BO2242" t="s">
        <v>4950</v>
      </c>
      <c r="BP2242" s="440" t="str">
        <f t="shared" ref="BP2242:BP2300" si="35">_xlfn.TEXTJOIN(".",TRUE,D2242,E2242,F2242,J2242,L2242,M2242,O2242)</f>
        <v>WA.2378.EBA.994.002.AG.523121</v>
      </c>
    </row>
    <row r="2243" spans="1:68">
      <c r="A2243" t="s">
        <v>4935</v>
      </c>
      <c r="B2243" t="s">
        <v>4936</v>
      </c>
      <c r="C2243" t="s">
        <v>4937</v>
      </c>
      <c r="D2243" t="s">
        <v>3795</v>
      </c>
      <c r="E2243" t="s">
        <v>197</v>
      </c>
      <c r="F2243" t="s">
        <v>3812</v>
      </c>
      <c r="G2243" t="s">
        <v>820</v>
      </c>
      <c r="H2243" t="s">
        <v>4938</v>
      </c>
      <c r="I2243">
        <v>9</v>
      </c>
      <c r="J2243" t="s">
        <v>5716</v>
      </c>
      <c r="K2243">
        <v>1</v>
      </c>
      <c r="L2243" t="s">
        <v>546</v>
      </c>
      <c r="M2243" t="s">
        <v>2018</v>
      </c>
      <c r="N2243" t="s">
        <v>112</v>
      </c>
      <c r="O2243" t="s">
        <v>556</v>
      </c>
      <c r="P2243" t="s">
        <v>8</v>
      </c>
      <c r="Q2243" t="s">
        <v>4570</v>
      </c>
      <c r="R2243" t="s">
        <v>4940</v>
      </c>
      <c r="S2243" t="s">
        <v>195</v>
      </c>
      <c r="T2243" t="s">
        <v>4570</v>
      </c>
      <c r="U2243" t="s">
        <v>4570</v>
      </c>
      <c r="V2243" t="s">
        <v>6444</v>
      </c>
      <c r="W2243" t="s">
        <v>6441</v>
      </c>
      <c r="X2243" t="s">
        <v>7642</v>
      </c>
      <c r="Y2243" t="s">
        <v>7643</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4943</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5747</v>
      </c>
      <c r="BH2243" t="s">
        <v>4947</v>
      </c>
      <c r="BI2243" t="s">
        <v>195</v>
      </c>
      <c r="BJ2243" t="s">
        <v>195</v>
      </c>
      <c r="BK2243" t="s">
        <v>3832</v>
      </c>
      <c r="BL2243" t="s">
        <v>7644</v>
      </c>
      <c r="BM2243" t="s">
        <v>4949</v>
      </c>
      <c r="BN2243" t="s">
        <v>5740</v>
      </c>
      <c r="BO2243" t="s">
        <v>4950</v>
      </c>
      <c r="BP2243" s="440" t="str">
        <f t="shared" si="35"/>
        <v>WA.2378.EBA.994.002.AG.523121</v>
      </c>
    </row>
    <row r="2244" spans="1:68">
      <c r="A2244" t="s">
        <v>4935</v>
      </c>
      <c r="B2244" t="s">
        <v>4936</v>
      </c>
      <c r="C2244" t="s">
        <v>4937</v>
      </c>
      <c r="D2244" t="s">
        <v>3795</v>
      </c>
      <c r="E2244" t="s">
        <v>197</v>
      </c>
      <c r="F2244" t="s">
        <v>3812</v>
      </c>
      <c r="G2244" t="s">
        <v>820</v>
      </c>
      <c r="H2244" t="s">
        <v>4938</v>
      </c>
      <c r="I2244">
        <v>9</v>
      </c>
      <c r="J2244" t="s">
        <v>5716</v>
      </c>
      <c r="K2244">
        <v>1</v>
      </c>
      <c r="L2244" t="s">
        <v>546</v>
      </c>
      <c r="M2244" t="s">
        <v>2018</v>
      </c>
      <c r="N2244" t="s">
        <v>112</v>
      </c>
      <c r="O2244" t="s">
        <v>556</v>
      </c>
      <c r="P2244" t="s">
        <v>8</v>
      </c>
      <c r="Q2244" t="s">
        <v>4570</v>
      </c>
      <c r="R2244" t="s">
        <v>4940</v>
      </c>
      <c r="S2244" t="s">
        <v>195</v>
      </c>
      <c r="T2244" t="s">
        <v>4570</v>
      </c>
      <c r="U2244" t="s">
        <v>4570</v>
      </c>
      <c r="V2244" t="s">
        <v>5731</v>
      </c>
      <c r="W2244" t="s">
        <v>5722</v>
      </c>
      <c r="X2244" t="s">
        <v>7645</v>
      </c>
      <c r="Y2244" t="s">
        <v>7646</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4943</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5747</v>
      </c>
      <c r="BH2244" t="s">
        <v>4947</v>
      </c>
      <c r="BI2244" t="s">
        <v>195</v>
      </c>
      <c r="BJ2244" t="s">
        <v>195</v>
      </c>
      <c r="BK2244" t="s">
        <v>3832</v>
      </c>
      <c r="BL2244" t="s">
        <v>7647</v>
      </c>
      <c r="BM2244" t="s">
        <v>4949</v>
      </c>
      <c r="BN2244" t="s">
        <v>5740</v>
      </c>
      <c r="BO2244" t="s">
        <v>4950</v>
      </c>
      <c r="BP2244" s="440" t="str">
        <f t="shared" si="35"/>
        <v>WA.2378.EBA.994.002.AG.523121</v>
      </c>
    </row>
    <row r="2245" spans="1:68">
      <c r="A2245" t="s">
        <v>4935</v>
      </c>
      <c r="B2245" t="s">
        <v>4936</v>
      </c>
      <c r="C2245" t="s">
        <v>4937</v>
      </c>
      <c r="D2245" t="s">
        <v>3795</v>
      </c>
      <c r="E2245" t="s">
        <v>197</v>
      </c>
      <c r="F2245" t="s">
        <v>3812</v>
      </c>
      <c r="G2245" t="s">
        <v>820</v>
      </c>
      <c r="H2245" t="s">
        <v>4938</v>
      </c>
      <c r="I2245">
        <v>9</v>
      </c>
      <c r="J2245" t="s">
        <v>5716</v>
      </c>
      <c r="K2245">
        <v>1</v>
      </c>
      <c r="L2245" t="s">
        <v>546</v>
      </c>
      <c r="M2245" t="s">
        <v>2018</v>
      </c>
      <c r="N2245" t="s">
        <v>112</v>
      </c>
      <c r="O2245" t="s">
        <v>556</v>
      </c>
      <c r="P2245" t="s">
        <v>8</v>
      </c>
      <c r="Q2245" t="s">
        <v>4570</v>
      </c>
      <c r="R2245" t="s">
        <v>4940</v>
      </c>
      <c r="S2245" t="s">
        <v>195</v>
      </c>
      <c r="T2245" t="s">
        <v>4570</v>
      </c>
      <c r="U2245" t="s">
        <v>4570</v>
      </c>
      <c r="V2245" t="s">
        <v>5001</v>
      </c>
      <c r="W2245" t="s">
        <v>7471</v>
      </c>
      <c r="X2245" t="s">
        <v>7648</v>
      </c>
      <c r="Y2245" t="s">
        <v>7593</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4943</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5747</v>
      </c>
      <c r="BH2245" t="s">
        <v>4947</v>
      </c>
      <c r="BI2245" t="s">
        <v>195</v>
      </c>
      <c r="BJ2245" t="s">
        <v>195</v>
      </c>
      <c r="BK2245" t="s">
        <v>3832</v>
      </c>
      <c r="BL2245" t="s">
        <v>7649</v>
      </c>
      <c r="BM2245" t="s">
        <v>4949</v>
      </c>
      <c r="BN2245" t="s">
        <v>5740</v>
      </c>
      <c r="BO2245" t="s">
        <v>4950</v>
      </c>
      <c r="BP2245" s="440" t="str">
        <f t="shared" si="35"/>
        <v>WA.2378.EBA.994.002.AG.523121</v>
      </c>
    </row>
    <row r="2246" spans="1:68">
      <c r="A2246" t="s">
        <v>4935</v>
      </c>
      <c r="B2246" t="s">
        <v>4936</v>
      </c>
      <c r="C2246" t="s">
        <v>4937</v>
      </c>
      <c r="D2246" t="s">
        <v>3795</v>
      </c>
      <c r="E2246" t="s">
        <v>197</v>
      </c>
      <c r="F2246" t="s">
        <v>3812</v>
      </c>
      <c r="G2246" t="s">
        <v>820</v>
      </c>
      <c r="H2246" t="s">
        <v>4938</v>
      </c>
      <c r="I2246">
        <v>9</v>
      </c>
      <c r="J2246" t="s">
        <v>5716</v>
      </c>
      <c r="K2246">
        <v>1</v>
      </c>
      <c r="L2246" t="s">
        <v>546</v>
      </c>
      <c r="M2246" t="s">
        <v>2018</v>
      </c>
      <c r="N2246" t="s">
        <v>112</v>
      </c>
      <c r="O2246" t="s">
        <v>556</v>
      </c>
      <c r="P2246" t="s">
        <v>8</v>
      </c>
      <c r="Q2246" t="s">
        <v>4570</v>
      </c>
      <c r="R2246" t="s">
        <v>4940</v>
      </c>
      <c r="S2246" t="s">
        <v>195</v>
      </c>
      <c r="T2246" t="s">
        <v>4570</v>
      </c>
      <c r="U2246" t="s">
        <v>4570</v>
      </c>
      <c r="V2246" t="s">
        <v>5092</v>
      </c>
      <c r="W2246" t="s">
        <v>7475</v>
      </c>
      <c r="X2246" t="s">
        <v>7650</v>
      </c>
      <c r="Y2246" t="s">
        <v>7651</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4943</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5747</v>
      </c>
      <c r="BH2246" t="s">
        <v>4947</v>
      </c>
      <c r="BI2246" t="s">
        <v>195</v>
      </c>
      <c r="BJ2246" t="s">
        <v>195</v>
      </c>
      <c r="BK2246" t="s">
        <v>3832</v>
      </c>
      <c r="BL2246" t="s">
        <v>7652</v>
      </c>
      <c r="BM2246" t="s">
        <v>4949</v>
      </c>
      <c r="BN2246" t="s">
        <v>5740</v>
      </c>
      <c r="BO2246" t="s">
        <v>4950</v>
      </c>
      <c r="BP2246" s="440" t="str">
        <f t="shared" si="35"/>
        <v>WA.2378.EBA.994.002.AG.523121</v>
      </c>
    </row>
    <row r="2247" spans="1:68">
      <c r="A2247" t="s">
        <v>4935</v>
      </c>
      <c r="B2247" t="s">
        <v>4936</v>
      </c>
      <c r="C2247" t="s">
        <v>4937</v>
      </c>
      <c r="D2247" t="s">
        <v>3795</v>
      </c>
      <c r="E2247" t="s">
        <v>197</v>
      </c>
      <c r="F2247" t="s">
        <v>3812</v>
      </c>
      <c r="G2247" t="s">
        <v>820</v>
      </c>
      <c r="H2247" t="s">
        <v>4938</v>
      </c>
      <c r="I2247">
        <v>9</v>
      </c>
      <c r="J2247" t="s">
        <v>5716</v>
      </c>
      <c r="K2247">
        <v>1</v>
      </c>
      <c r="L2247" t="s">
        <v>546</v>
      </c>
      <c r="M2247" t="s">
        <v>2018</v>
      </c>
      <c r="N2247" t="s">
        <v>112</v>
      </c>
      <c r="O2247" t="s">
        <v>556</v>
      </c>
      <c r="P2247" t="s">
        <v>8</v>
      </c>
      <c r="Q2247" t="s">
        <v>4570</v>
      </c>
      <c r="R2247" t="s">
        <v>4940</v>
      </c>
      <c r="S2247" t="s">
        <v>195</v>
      </c>
      <c r="T2247" t="s">
        <v>4570</v>
      </c>
      <c r="U2247" t="s">
        <v>4570</v>
      </c>
      <c r="V2247" t="s">
        <v>5265</v>
      </c>
      <c r="W2247" t="s">
        <v>7485</v>
      </c>
      <c r="X2247" t="s">
        <v>7653</v>
      </c>
      <c r="Y2247" t="s">
        <v>7654</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4943</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5747</v>
      </c>
      <c r="BH2247" t="s">
        <v>4947</v>
      </c>
      <c r="BI2247" t="s">
        <v>195</v>
      </c>
      <c r="BJ2247" t="s">
        <v>195</v>
      </c>
      <c r="BK2247" t="s">
        <v>3832</v>
      </c>
      <c r="BL2247" t="s">
        <v>7655</v>
      </c>
      <c r="BM2247" t="s">
        <v>4949</v>
      </c>
      <c r="BN2247" t="s">
        <v>5740</v>
      </c>
      <c r="BO2247" t="s">
        <v>4950</v>
      </c>
      <c r="BP2247" s="440" t="str">
        <f t="shared" si="35"/>
        <v>WA.2378.EBA.994.002.AG.523121</v>
      </c>
    </row>
    <row r="2248" spans="1:68">
      <c r="A2248" t="s">
        <v>4935</v>
      </c>
      <c r="B2248" t="s">
        <v>4936</v>
      </c>
      <c r="C2248" t="s">
        <v>4937</v>
      </c>
      <c r="D2248" t="s">
        <v>3795</v>
      </c>
      <c r="E2248" t="s">
        <v>197</v>
      </c>
      <c r="F2248" t="s">
        <v>3812</v>
      </c>
      <c r="G2248" t="s">
        <v>820</v>
      </c>
      <c r="H2248" t="s">
        <v>4938</v>
      </c>
      <c r="I2248">
        <v>9</v>
      </c>
      <c r="J2248" t="s">
        <v>5716</v>
      </c>
      <c r="K2248">
        <v>1</v>
      </c>
      <c r="L2248" t="s">
        <v>546</v>
      </c>
      <c r="M2248" t="s">
        <v>2018</v>
      </c>
      <c r="N2248" t="s">
        <v>112</v>
      </c>
      <c r="O2248" t="s">
        <v>556</v>
      </c>
      <c r="P2248" t="s">
        <v>8</v>
      </c>
      <c r="Q2248" t="s">
        <v>4570</v>
      </c>
      <c r="R2248" t="s">
        <v>4940</v>
      </c>
      <c r="S2248" t="s">
        <v>195</v>
      </c>
      <c r="T2248" t="s">
        <v>4570</v>
      </c>
      <c r="U2248" t="s">
        <v>4570</v>
      </c>
      <c r="V2248" t="s">
        <v>5269</v>
      </c>
      <c r="W2248" t="s">
        <v>5726</v>
      </c>
      <c r="X2248" t="s">
        <v>7656</v>
      </c>
      <c r="Y2248" t="s">
        <v>7657</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4943</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5747</v>
      </c>
      <c r="BH2248" t="s">
        <v>4947</v>
      </c>
      <c r="BI2248" t="s">
        <v>195</v>
      </c>
      <c r="BJ2248" t="s">
        <v>195</v>
      </c>
      <c r="BK2248" t="s">
        <v>3832</v>
      </c>
      <c r="BL2248" t="s">
        <v>7658</v>
      </c>
      <c r="BM2248" t="s">
        <v>4949</v>
      </c>
      <c r="BN2248" t="s">
        <v>5740</v>
      </c>
      <c r="BO2248" t="s">
        <v>4950</v>
      </c>
      <c r="BP2248" s="440" t="str">
        <f t="shared" si="35"/>
        <v>WA.2378.EBA.994.002.AG.523121</v>
      </c>
    </row>
    <row r="2249" spans="1:68">
      <c r="A2249" t="s">
        <v>4935</v>
      </c>
      <c r="B2249" t="s">
        <v>4936</v>
      </c>
      <c r="C2249" t="s">
        <v>4937</v>
      </c>
      <c r="D2249" t="s">
        <v>3795</v>
      </c>
      <c r="E2249" t="s">
        <v>197</v>
      </c>
      <c r="F2249" t="s">
        <v>3812</v>
      </c>
      <c r="G2249" t="s">
        <v>820</v>
      </c>
      <c r="H2249" t="s">
        <v>4938</v>
      </c>
      <c r="I2249">
        <v>9</v>
      </c>
      <c r="J2249" t="s">
        <v>5716</v>
      </c>
      <c r="K2249">
        <v>1</v>
      </c>
      <c r="L2249" t="s">
        <v>546</v>
      </c>
      <c r="M2249" t="s">
        <v>2018</v>
      </c>
      <c r="N2249" t="s">
        <v>112</v>
      </c>
      <c r="O2249" t="s">
        <v>556</v>
      </c>
      <c r="P2249" t="s">
        <v>8</v>
      </c>
      <c r="Q2249" t="s">
        <v>4570</v>
      </c>
      <c r="R2249" t="s">
        <v>4940</v>
      </c>
      <c r="S2249" t="s">
        <v>195</v>
      </c>
      <c r="T2249" t="s">
        <v>4570</v>
      </c>
      <c r="U2249" t="s">
        <v>4570</v>
      </c>
      <c r="V2249" t="s">
        <v>5413</v>
      </c>
      <c r="W2249" t="s">
        <v>6443</v>
      </c>
      <c r="X2249" t="s">
        <v>7659</v>
      </c>
      <c r="Y2249" t="s">
        <v>7084</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4943</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5747</v>
      </c>
      <c r="BH2249" t="s">
        <v>4947</v>
      </c>
      <c r="BI2249" t="s">
        <v>195</v>
      </c>
      <c r="BJ2249" t="s">
        <v>195</v>
      </c>
      <c r="BK2249" t="s">
        <v>3832</v>
      </c>
      <c r="BL2249" t="s">
        <v>7660</v>
      </c>
      <c r="BM2249" t="s">
        <v>4949</v>
      </c>
      <c r="BN2249" t="s">
        <v>5740</v>
      </c>
      <c r="BO2249" t="s">
        <v>4950</v>
      </c>
      <c r="BP2249" s="440" t="str">
        <f t="shared" si="35"/>
        <v>WA.2378.EBA.994.002.AG.523121</v>
      </c>
    </row>
    <row r="2250" spans="1:68">
      <c r="A2250" t="s">
        <v>4935</v>
      </c>
      <c r="B2250" t="s">
        <v>4936</v>
      </c>
      <c r="C2250" t="s">
        <v>4937</v>
      </c>
      <c r="D2250" t="s">
        <v>3795</v>
      </c>
      <c r="E2250" t="s">
        <v>197</v>
      </c>
      <c r="F2250" t="s">
        <v>3812</v>
      </c>
      <c r="G2250" t="s">
        <v>820</v>
      </c>
      <c r="H2250" t="s">
        <v>4938</v>
      </c>
      <c r="I2250">
        <v>9</v>
      </c>
      <c r="J2250" t="s">
        <v>5716</v>
      </c>
      <c r="K2250">
        <v>1</v>
      </c>
      <c r="L2250" t="s">
        <v>546</v>
      </c>
      <c r="M2250" t="s">
        <v>2018</v>
      </c>
      <c r="N2250" t="s">
        <v>112</v>
      </c>
      <c r="O2250" t="s">
        <v>556</v>
      </c>
      <c r="P2250" t="s">
        <v>8</v>
      </c>
      <c r="Q2250" t="s">
        <v>4570</v>
      </c>
      <c r="R2250" t="s">
        <v>4940</v>
      </c>
      <c r="S2250" t="s">
        <v>195</v>
      </c>
      <c r="T2250" t="s">
        <v>4570</v>
      </c>
      <c r="U2250" t="s">
        <v>4570</v>
      </c>
      <c r="V2250" t="s">
        <v>5417</v>
      </c>
      <c r="W2250" t="s">
        <v>6444</v>
      </c>
      <c r="X2250" t="s">
        <v>7661</v>
      </c>
      <c r="Y2250" t="s">
        <v>7662</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4943</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5747</v>
      </c>
      <c r="BH2250" t="s">
        <v>4947</v>
      </c>
      <c r="BI2250" t="s">
        <v>195</v>
      </c>
      <c r="BJ2250" t="s">
        <v>195</v>
      </c>
      <c r="BK2250" t="s">
        <v>3832</v>
      </c>
      <c r="BL2250" t="s">
        <v>7663</v>
      </c>
      <c r="BM2250" t="s">
        <v>4949</v>
      </c>
      <c r="BN2250" t="s">
        <v>5740</v>
      </c>
      <c r="BO2250" t="s">
        <v>4950</v>
      </c>
      <c r="BP2250" s="440" t="str">
        <f t="shared" si="35"/>
        <v>WA.2378.EBA.994.002.AG.523121</v>
      </c>
    </row>
    <row r="2251" spans="1:68">
      <c r="A2251" t="s">
        <v>5010</v>
      </c>
      <c r="B2251" t="s">
        <v>4936</v>
      </c>
      <c r="C2251" t="s">
        <v>4937</v>
      </c>
      <c r="D2251" t="s">
        <v>3795</v>
      </c>
      <c r="E2251" t="s">
        <v>197</v>
      </c>
      <c r="F2251" t="s">
        <v>3812</v>
      </c>
      <c r="G2251" t="s">
        <v>820</v>
      </c>
      <c r="H2251" t="s">
        <v>4938</v>
      </c>
      <c r="I2251">
        <v>9</v>
      </c>
      <c r="J2251" t="s">
        <v>5716</v>
      </c>
      <c r="K2251">
        <v>1</v>
      </c>
      <c r="L2251" t="s">
        <v>546</v>
      </c>
      <c r="M2251" t="s">
        <v>554</v>
      </c>
      <c r="N2251" t="s">
        <v>98</v>
      </c>
      <c r="O2251" t="s">
        <v>556</v>
      </c>
      <c r="P2251" t="s">
        <v>8</v>
      </c>
      <c r="Q2251" t="s">
        <v>4570</v>
      </c>
      <c r="R2251" t="s">
        <v>4940</v>
      </c>
      <c r="S2251" t="s">
        <v>195</v>
      </c>
      <c r="T2251" t="s">
        <v>4570</v>
      </c>
      <c r="U2251" t="s">
        <v>4570</v>
      </c>
      <c r="V2251" t="s">
        <v>4496</v>
      </c>
      <c r="W2251" t="s">
        <v>4570</v>
      </c>
      <c r="X2251" t="s">
        <v>7555</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5011</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5738</v>
      </c>
      <c r="BH2251" t="s">
        <v>4947</v>
      </c>
      <c r="BI2251" t="s">
        <v>195</v>
      </c>
      <c r="BJ2251" t="s">
        <v>195</v>
      </c>
      <c r="BK2251" t="s">
        <v>3832</v>
      </c>
      <c r="BL2251" t="s">
        <v>7074</v>
      </c>
      <c r="BM2251" t="s">
        <v>4949</v>
      </c>
      <c r="BN2251" t="s">
        <v>5740</v>
      </c>
      <c r="BO2251" t="s">
        <v>4950</v>
      </c>
      <c r="BP2251" s="440" t="str">
        <f t="shared" si="35"/>
        <v>WA.2378.EBA.994.002.AC.523121</v>
      </c>
    </row>
    <row r="2252" spans="1:68">
      <c r="A2252" t="s">
        <v>5010</v>
      </c>
      <c r="B2252" t="s">
        <v>4936</v>
      </c>
      <c r="C2252" t="s">
        <v>4937</v>
      </c>
      <c r="D2252" t="s">
        <v>3795</v>
      </c>
      <c r="E2252" t="s">
        <v>197</v>
      </c>
      <c r="F2252" t="s">
        <v>3812</v>
      </c>
      <c r="G2252" t="s">
        <v>820</v>
      </c>
      <c r="H2252" t="s">
        <v>4938</v>
      </c>
      <c r="I2252">
        <v>9</v>
      </c>
      <c r="J2252" t="s">
        <v>5716</v>
      </c>
      <c r="K2252">
        <v>1</v>
      </c>
      <c r="L2252" t="s">
        <v>546</v>
      </c>
      <c r="M2252" t="s">
        <v>554</v>
      </c>
      <c r="N2252" t="s">
        <v>98</v>
      </c>
      <c r="O2252" t="s">
        <v>556</v>
      </c>
      <c r="P2252" t="s">
        <v>8</v>
      </c>
      <c r="Q2252" t="s">
        <v>4570</v>
      </c>
      <c r="R2252" t="s">
        <v>4940</v>
      </c>
      <c r="S2252" t="s">
        <v>195</v>
      </c>
      <c r="T2252" t="s">
        <v>4570</v>
      </c>
      <c r="U2252" t="s">
        <v>4570</v>
      </c>
      <c r="V2252" t="s">
        <v>5395</v>
      </c>
      <c r="W2252" t="s">
        <v>4496</v>
      </c>
      <c r="X2252" t="s">
        <v>7556</v>
      </c>
      <c r="Y2252" t="s">
        <v>7557</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5011</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5738</v>
      </c>
      <c r="BH2252" t="s">
        <v>4947</v>
      </c>
      <c r="BI2252" t="s">
        <v>195</v>
      </c>
      <c r="BJ2252" t="s">
        <v>195</v>
      </c>
      <c r="BK2252" t="s">
        <v>3832</v>
      </c>
      <c r="BL2252" t="s">
        <v>7558</v>
      </c>
      <c r="BM2252" t="s">
        <v>4949</v>
      </c>
      <c r="BN2252" t="s">
        <v>5740</v>
      </c>
      <c r="BO2252" t="s">
        <v>4950</v>
      </c>
      <c r="BP2252" s="440" t="str">
        <f t="shared" si="35"/>
        <v>WA.2378.EBA.994.002.AC.523121</v>
      </c>
    </row>
    <row r="2253" spans="1:68">
      <c r="A2253" t="s">
        <v>5010</v>
      </c>
      <c r="B2253" t="s">
        <v>4936</v>
      </c>
      <c r="C2253" t="s">
        <v>4937</v>
      </c>
      <c r="D2253" t="s">
        <v>3795</v>
      </c>
      <c r="E2253" t="s">
        <v>197</v>
      </c>
      <c r="F2253" t="s">
        <v>3812</v>
      </c>
      <c r="G2253" t="s">
        <v>820</v>
      </c>
      <c r="H2253" t="s">
        <v>4938</v>
      </c>
      <c r="I2253">
        <v>9</v>
      </c>
      <c r="J2253" t="s">
        <v>5716</v>
      </c>
      <c r="K2253">
        <v>1</v>
      </c>
      <c r="L2253" t="s">
        <v>546</v>
      </c>
      <c r="M2253" t="s">
        <v>554</v>
      </c>
      <c r="N2253" t="s">
        <v>98</v>
      </c>
      <c r="O2253" t="s">
        <v>556</v>
      </c>
      <c r="P2253" t="s">
        <v>8</v>
      </c>
      <c r="Q2253" t="s">
        <v>4570</v>
      </c>
      <c r="R2253" t="s">
        <v>4940</v>
      </c>
      <c r="S2253" t="s">
        <v>195</v>
      </c>
      <c r="T2253" t="s">
        <v>4570</v>
      </c>
      <c r="U2253" t="s">
        <v>4570</v>
      </c>
      <c r="V2253" t="s">
        <v>5401</v>
      </c>
      <c r="W2253" t="s">
        <v>4951</v>
      </c>
      <c r="X2253" t="s">
        <v>7559</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5011</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5738</v>
      </c>
      <c r="BH2253" t="s">
        <v>4947</v>
      </c>
      <c r="BI2253" t="s">
        <v>195</v>
      </c>
      <c r="BJ2253" t="s">
        <v>195</v>
      </c>
      <c r="BK2253" t="s">
        <v>3832</v>
      </c>
      <c r="BL2253" t="s">
        <v>7560</v>
      </c>
      <c r="BM2253" t="s">
        <v>4949</v>
      </c>
      <c r="BN2253" t="s">
        <v>5740</v>
      </c>
      <c r="BO2253" t="s">
        <v>4950</v>
      </c>
      <c r="BP2253" s="440" t="str">
        <f t="shared" si="35"/>
        <v>WA.2378.EBA.994.002.AC.523121</v>
      </c>
    </row>
    <row r="2254" spans="1:68">
      <c r="A2254" t="s">
        <v>5010</v>
      </c>
      <c r="B2254" t="s">
        <v>4936</v>
      </c>
      <c r="C2254" t="s">
        <v>4937</v>
      </c>
      <c r="D2254" t="s">
        <v>3795</v>
      </c>
      <c r="E2254" t="s">
        <v>197</v>
      </c>
      <c r="F2254" t="s">
        <v>3812</v>
      </c>
      <c r="G2254" t="s">
        <v>820</v>
      </c>
      <c r="H2254" t="s">
        <v>4938</v>
      </c>
      <c r="I2254">
        <v>9</v>
      </c>
      <c r="J2254" t="s">
        <v>5716</v>
      </c>
      <c r="K2254">
        <v>1</v>
      </c>
      <c r="L2254" t="s">
        <v>546</v>
      </c>
      <c r="M2254" t="s">
        <v>554</v>
      </c>
      <c r="N2254" t="s">
        <v>98</v>
      </c>
      <c r="O2254" t="s">
        <v>556</v>
      </c>
      <c r="P2254" t="s">
        <v>8</v>
      </c>
      <c r="Q2254" t="s">
        <v>4570</v>
      </c>
      <c r="R2254" t="s">
        <v>4940</v>
      </c>
      <c r="S2254" t="s">
        <v>195</v>
      </c>
      <c r="T2254" t="s">
        <v>4570</v>
      </c>
      <c r="U2254" t="s">
        <v>4570</v>
      </c>
      <c r="V2254" t="s">
        <v>3769</v>
      </c>
      <c r="W2254" t="s">
        <v>5001</v>
      </c>
      <c r="X2254" t="s">
        <v>7561</v>
      </c>
      <c r="Y2254" t="s">
        <v>7562</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5011</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5738</v>
      </c>
      <c r="BH2254" t="s">
        <v>4947</v>
      </c>
      <c r="BI2254" t="s">
        <v>195</v>
      </c>
      <c r="BJ2254" t="s">
        <v>195</v>
      </c>
      <c r="BK2254" t="s">
        <v>3832</v>
      </c>
      <c r="BL2254" t="s">
        <v>7563</v>
      </c>
      <c r="BM2254" t="s">
        <v>4949</v>
      </c>
      <c r="BN2254" t="s">
        <v>5740</v>
      </c>
      <c r="BO2254" t="s">
        <v>4950</v>
      </c>
      <c r="BP2254" s="440" t="str">
        <f t="shared" si="35"/>
        <v>WA.2378.EBA.994.002.AC.523121</v>
      </c>
    </row>
    <row r="2255" spans="1:68">
      <c r="A2255" t="s">
        <v>5010</v>
      </c>
      <c r="B2255" t="s">
        <v>4936</v>
      </c>
      <c r="C2255" t="s">
        <v>4937</v>
      </c>
      <c r="D2255" t="s">
        <v>3795</v>
      </c>
      <c r="E2255" t="s">
        <v>197</v>
      </c>
      <c r="F2255" t="s">
        <v>3812</v>
      </c>
      <c r="G2255" t="s">
        <v>820</v>
      </c>
      <c r="H2255" t="s">
        <v>4938</v>
      </c>
      <c r="I2255">
        <v>9</v>
      </c>
      <c r="J2255" t="s">
        <v>5716</v>
      </c>
      <c r="K2255">
        <v>1</v>
      </c>
      <c r="L2255" t="s">
        <v>546</v>
      </c>
      <c r="M2255" t="s">
        <v>554</v>
      </c>
      <c r="N2255" t="s">
        <v>98</v>
      </c>
      <c r="O2255" t="s">
        <v>556</v>
      </c>
      <c r="P2255" t="s">
        <v>8</v>
      </c>
      <c r="Q2255" t="s">
        <v>4570</v>
      </c>
      <c r="R2255" t="s">
        <v>4940</v>
      </c>
      <c r="S2255" t="s">
        <v>195</v>
      </c>
      <c r="T2255" t="s">
        <v>4570</v>
      </c>
      <c r="U2255" t="s">
        <v>4570</v>
      </c>
      <c r="V2255" t="s">
        <v>5727</v>
      </c>
      <c r="W2255" t="s">
        <v>5092</v>
      </c>
      <c r="X2255" t="s">
        <v>7564</v>
      </c>
      <c r="Y2255" t="s">
        <v>7565</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5011</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5738</v>
      </c>
      <c r="BH2255" t="s">
        <v>4947</v>
      </c>
      <c r="BI2255" t="s">
        <v>195</v>
      </c>
      <c r="BJ2255" t="s">
        <v>195</v>
      </c>
      <c r="BK2255" t="s">
        <v>3832</v>
      </c>
      <c r="BL2255" t="s">
        <v>7566</v>
      </c>
      <c r="BM2255" t="s">
        <v>4949</v>
      </c>
      <c r="BN2255" t="s">
        <v>5740</v>
      </c>
      <c r="BO2255" t="s">
        <v>4950</v>
      </c>
      <c r="BP2255" s="440" t="str">
        <f t="shared" si="35"/>
        <v>WA.2378.EBA.994.002.AC.523121</v>
      </c>
    </row>
    <row r="2256" spans="1:68">
      <c r="A2256" t="s">
        <v>5010</v>
      </c>
      <c r="B2256" t="s">
        <v>4936</v>
      </c>
      <c r="C2256" t="s">
        <v>4937</v>
      </c>
      <c r="D2256" t="s">
        <v>3795</v>
      </c>
      <c r="E2256" t="s">
        <v>197</v>
      </c>
      <c r="F2256" t="s">
        <v>3812</v>
      </c>
      <c r="G2256" t="s">
        <v>820</v>
      </c>
      <c r="H2256" t="s">
        <v>4938</v>
      </c>
      <c r="I2256">
        <v>9</v>
      </c>
      <c r="J2256" t="s">
        <v>5716</v>
      </c>
      <c r="K2256">
        <v>1</v>
      </c>
      <c r="L2256" t="s">
        <v>546</v>
      </c>
      <c r="M2256" t="s">
        <v>554</v>
      </c>
      <c r="N2256" t="s">
        <v>98</v>
      </c>
      <c r="O2256" t="s">
        <v>556</v>
      </c>
      <c r="P2256" t="s">
        <v>8</v>
      </c>
      <c r="Q2256" t="s">
        <v>4570</v>
      </c>
      <c r="R2256" t="s">
        <v>4940</v>
      </c>
      <c r="S2256" t="s">
        <v>195</v>
      </c>
      <c r="T2256" t="s">
        <v>4570</v>
      </c>
      <c r="U2256" t="s">
        <v>4570</v>
      </c>
      <c r="V2256" t="s">
        <v>6441</v>
      </c>
      <c r="W2256" t="s">
        <v>5265</v>
      </c>
      <c r="X2256" t="s">
        <v>7567</v>
      </c>
      <c r="Y2256" t="s">
        <v>7568</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5011</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5738</v>
      </c>
      <c r="BH2256" t="s">
        <v>4947</v>
      </c>
      <c r="BI2256" t="s">
        <v>195</v>
      </c>
      <c r="BJ2256" t="s">
        <v>195</v>
      </c>
      <c r="BK2256" t="s">
        <v>3832</v>
      </c>
      <c r="BL2256" t="s">
        <v>7569</v>
      </c>
      <c r="BM2256" t="s">
        <v>4949</v>
      </c>
      <c r="BN2256" t="s">
        <v>5740</v>
      </c>
      <c r="BO2256" t="s">
        <v>4950</v>
      </c>
      <c r="BP2256" s="440" t="str">
        <f t="shared" si="35"/>
        <v>WA.2378.EBA.994.002.AC.523121</v>
      </c>
    </row>
    <row r="2257" spans="1:68">
      <c r="A2257" t="s">
        <v>5010</v>
      </c>
      <c r="B2257" t="s">
        <v>4936</v>
      </c>
      <c r="C2257" t="s">
        <v>4937</v>
      </c>
      <c r="D2257" t="s">
        <v>3795</v>
      </c>
      <c r="E2257" t="s">
        <v>197</v>
      </c>
      <c r="F2257" t="s">
        <v>3812</v>
      </c>
      <c r="G2257" t="s">
        <v>820</v>
      </c>
      <c r="H2257" t="s">
        <v>4938</v>
      </c>
      <c r="I2257">
        <v>9</v>
      </c>
      <c r="J2257" t="s">
        <v>5716</v>
      </c>
      <c r="K2257">
        <v>1</v>
      </c>
      <c r="L2257" t="s">
        <v>546</v>
      </c>
      <c r="M2257" t="s">
        <v>554</v>
      </c>
      <c r="N2257" t="s">
        <v>98</v>
      </c>
      <c r="O2257" t="s">
        <v>556</v>
      </c>
      <c r="P2257" t="s">
        <v>8</v>
      </c>
      <c r="Q2257" t="s">
        <v>4570</v>
      </c>
      <c r="R2257" t="s">
        <v>4940</v>
      </c>
      <c r="S2257" t="s">
        <v>195</v>
      </c>
      <c r="T2257" t="s">
        <v>4570</v>
      </c>
      <c r="U2257" t="s">
        <v>4570</v>
      </c>
      <c r="V2257" t="s">
        <v>5722</v>
      </c>
      <c r="W2257" t="s">
        <v>5269</v>
      </c>
      <c r="X2257" t="s">
        <v>7570</v>
      </c>
      <c r="Y2257" t="s">
        <v>7571</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5011</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5738</v>
      </c>
      <c r="BH2257" t="s">
        <v>4947</v>
      </c>
      <c r="BI2257" t="s">
        <v>195</v>
      </c>
      <c r="BJ2257" t="s">
        <v>195</v>
      </c>
      <c r="BK2257" t="s">
        <v>3832</v>
      </c>
      <c r="BL2257" t="s">
        <v>7572</v>
      </c>
      <c r="BM2257" t="s">
        <v>4949</v>
      </c>
      <c r="BN2257" t="s">
        <v>5740</v>
      </c>
      <c r="BO2257" t="s">
        <v>4950</v>
      </c>
      <c r="BP2257" s="440" t="str">
        <f t="shared" si="35"/>
        <v>WA.2378.EBA.994.002.AC.523121</v>
      </c>
    </row>
    <row r="2258" spans="1:68">
      <c r="A2258" t="s">
        <v>5010</v>
      </c>
      <c r="B2258" t="s">
        <v>4936</v>
      </c>
      <c r="C2258" t="s">
        <v>4937</v>
      </c>
      <c r="D2258" t="s">
        <v>3795</v>
      </c>
      <c r="E2258" t="s">
        <v>197</v>
      </c>
      <c r="F2258" t="s">
        <v>3812</v>
      </c>
      <c r="G2258" t="s">
        <v>820</v>
      </c>
      <c r="H2258" t="s">
        <v>4938</v>
      </c>
      <c r="I2258">
        <v>9</v>
      </c>
      <c r="J2258" t="s">
        <v>5716</v>
      </c>
      <c r="K2258">
        <v>1</v>
      </c>
      <c r="L2258" t="s">
        <v>546</v>
      </c>
      <c r="M2258" t="s">
        <v>554</v>
      </c>
      <c r="N2258" t="s">
        <v>98</v>
      </c>
      <c r="O2258" t="s">
        <v>556</v>
      </c>
      <c r="P2258" t="s">
        <v>8</v>
      </c>
      <c r="Q2258" t="s">
        <v>4570</v>
      </c>
      <c r="R2258" t="s">
        <v>4940</v>
      </c>
      <c r="S2258" t="s">
        <v>195</v>
      </c>
      <c r="T2258" t="s">
        <v>4570</v>
      </c>
      <c r="U2258" t="s">
        <v>4570</v>
      </c>
      <c r="V2258" t="s">
        <v>7471</v>
      </c>
      <c r="W2258" t="s">
        <v>5413</v>
      </c>
      <c r="X2258" t="s">
        <v>7573</v>
      </c>
      <c r="Y2258" t="s">
        <v>7084</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5011</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5738</v>
      </c>
      <c r="BH2258" t="s">
        <v>4947</v>
      </c>
      <c r="BI2258" t="s">
        <v>195</v>
      </c>
      <c r="BJ2258" t="s">
        <v>195</v>
      </c>
      <c r="BK2258" t="s">
        <v>3832</v>
      </c>
      <c r="BL2258" t="s">
        <v>7574</v>
      </c>
      <c r="BM2258" t="s">
        <v>4949</v>
      </c>
      <c r="BN2258" t="s">
        <v>5740</v>
      </c>
      <c r="BO2258" t="s">
        <v>4950</v>
      </c>
      <c r="BP2258" s="440" t="str">
        <f t="shared" si="35"/>
        <v>WA.2378.EBA.994.002.AC.523121</v>
      </c>
    </row>
    <row r="2259" spans="1:68">
      <c r="A2259" t="s">
        <v>5010</v>
      </c>
      <c r="B2259" t="s">
        <v>4936</v>
      </c>
      <c r="C2259" t="s">
        <v>4937</v>
      </c>
      <c r="D2259" t="s">
        <v>3795</v>
      </c>
      <c r="E2259" t="s">
        <v>197</v>
      </c>
      <c r="F2259" t="s">
        <v>3812</v>
      </c>
      <c r="G2259" t="s">
        <v>820</v>
      </c>
      <c r="H2259" t="s">
        <v>4938</v>
      </c>
      <c r="I2259">
        <v>9</v>
      </c>
      <c r="J2259" t="s">
        <v>5716</v>
      </c>
      <c r="K2259">
        <v>1</v>
      </c>
      <c r="L2259" t="s">
        <v>546</v>
      </c>
      <c r="M2259" t="s">
        <v>554</v>
      </c>
      <c r="N2259" t="s">
        <v>98</v>
      </c>
      <c r="O2259" t="s">
        <v>556</v>
      </c>
      <c r="P2259" t="s">
        <v>8</v>
      </c>
      <c r="Q2259" t="s">
        <v>4570</v>
      </c>
      <c r="R2259" t="s">
        <v>4940</v>
      </c>
      <c r="S2259" t="s">
        <v>195</v>
      </c>
      <c r="T2259" t="s">
        <v>4570</v>
      </c>
      <c r="U2259" t="s">
        <v>4570</v>
      </c>
      <c r="V2259" t="s">
        <v>7475</v>
      </c>
      <c r="W2259" t="s">
        <v>5417</v>
      </c>
      <c r="X2259" t="s">
        <v>7575</v>
      </c>
      <c r="Y2259" t="s">
        <v>7576</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5011</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5738</v>
      </c>
      <c r="BH2259" t="s">
        <v>4947</v>
      </c>
      <c r="BI2259" t="s">
        <v>195</v>
      </c>
      <c r="BJ2259" t="s">
        <v>195</v>
      </c>
      <c r="BK2259" t="s">
        <v>3832</v>
      </c>
      <c r="BL2259" t="s">
        <v>7577</v>
      </c>
      <c r="BM2259" t="s">
        <v>4949</v>
      </c>
      <c r="BN2259" t="s">
        <v>5740</v>
      </c>
      <c r="BO2259" t="s">
        <v>4950</v>
      </c>
      <c r="BP2259" s="440" t="str">
        <f t="shared" si="35"/>
        <v>WA.2378.EBA.994.002.AC.523121</v>
      </c>
    </row>
    <row r="2260" spans="1:68">
      <c r="A2260" t="s">
        <v>5010</v>
      </c>
      <c r="B2260" t="s">
        <v>4936</v>
      </c>
      <c r="C2260" t="s">
        <v>4937</v>
      </c>
      <c r="D2260" t="s">
        <v>3795</v>
      </c>
      <c r="E2260" t="s">
        <v>197</v>
      </c>
      <c r="F2260" t="s">
        <v>3812</v>
      </c>
      <c r="G2260" t="s">
        <v>820</v>
      </c>
      <c r="H2260" t="s">
        <v>4938</v>
      </c>
      <c r="I2260">
        <v>9</v>
      </c>
      <c r="J2260" t="s">
        <v>5716</v>
      </c>
      <c r="K2260">
        <v>1</v>
      </c>
      <c r="L2260" t="s">
        <v>546</v>
      </c>
      <c r="M2260" t="s">
        <v>554</v>
      </c>
      <c r="N2260" t="s">
        <v>98</v>
      </c>
      <c r="O2260" t="s">
        <v>556</v>
      </c>
      <c r="P2260" t="s">
        <v>8</v>
      </c>
      <c r="Q2260" t="s">
        <v>4570</v>
      </c>
      <c r="R2260" t="s">
        <v>4940</v>
      </c>
      <c r="S2260" t="s">
        <v>195</v>
      </c>
      <c r="T2260" t="s">
        <v>4570</v>
      </c>
      <c r="U2260" t="s">
        <v>4570</v>
      </c>
      <c r="V2260" t="s">
        <v>4951</v>
      </c>
      <c r="W2260" t="s">
        <v>5401</v>
      </c>
      <c r="X2260" t="s">
        <v>7578</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5011</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5738</v>
      </c>
      <c r="BH2260" t="s">
        <v>4947</v>
      </c>
      <c r="BI2260" t="s">
        <v>195</v>
      </c>
      <c r="BJ2260" t="s">
        <v>195</v>
      </c>
      <c r="BK2260" t="s">
        <v>3832</v>
      </c>
      <c r="BL2260" t="s">
        <v>7579</v>
      </c>
      <c r="BM2260" t="s">
        <v>4949</v>
      </c>
      <c r="BN2260" t="s">
        <v>5740</v>
      </c>
      <c r="BO2260" t="s">
        <v>4950</v>
      </c>
      <c r="BP2260" s="440" t="str">
        <f t="shared" si="35"/>
        <v>WA.2378.EBA.994.002.AC.523121</v>
      </c>
    </row>
    <row r="2261" spans="1:68">
      <c r="A2261" t="s">
        <v>5010</v>
      </c>
      <c r="B2261" t="s">
        <v>4936</v>
      </c>
      <c r="C2261" t="s">
        <v>4937</v>
      </c>
      <c r="D2261" t="s">
        <v>3795</v>
      </c>
      <c r="E2261" t="s">
        <v>197</v>
      </c>
      <c r="F2261" t="s">
        <v>3812</v>
      </c>
      <c r="G2261" t="s">
        <v>820</v>
      </c>
      <c r="H2261" t="s">
        <v>4938</v>
      </c>
      <c r="I2261">
        <v>9</v>
      </c>
      <c r="J2261" t="s">
        <v>5716</v>
      </c>
      <c r="K2261">
        <v>1</v>
      </c>
      <c r="L2261" t="s">
        <v>546</v>
      </c>
      <c r="M2261" t="s">
        <v>554</v>
      </c>
      <c r="N2261" t="s">
        <v>98</v>
      </c>
      <c r="O2261" t="s">
        <v>556</v>
      </c>
      <c r="P2261" t="s">
        <v>8</v>
      </c>
      <c r="Q2261" t="s">
        <v>4570</v>
      </c>
      <c r="R2261" t="s">
        <v>4940</v>
      </c>
      <c r="S2261" t="s">
        <v>195</v>
      </c>
      <c r="T2261" t="s">
        <v>4570</v>
      </c>
      <c r="U2261" t="s">
        <v>4570</v>
      </c>
      <c r="V2261" t="s">
        <v>7485</v>
      </c>
      <c r="W2261" t="s">
        <v>3769</v>
      </c>
      <c r="X2261" t="s">
        <v>7580</v>
      </c>
      <c r="Y2261" t="s">
        <v>7581</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5011</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5738</v>
      </c>
      <c r="BH2261" t="s">
        <v>4947</v>
      </c>
      <c r="BI2261" t="s">
        <v>195</v>
      </c>
      <c r="BJ2261" t="s">
        <v>195</v>
      </c>
      <c r="BK2261" t="s">
        <v>3832</v>
      </c>
      <c r="BL2261" t="s">
        <v>7582</v>
      </c>
      <c r="BM2261" t="s">
        <v>4949</v>
      </c>
      <c r="BN2261" t="s">
        <v>5740</v>
      </c>
      <c r="BO2261" t="s">
        <v>4950</v>
      </c>
      <c r="BP2261" s="440" t="str">
        <f t="shared" si="35"/>
        <v>WA.2378.EBA.994.002.AC.523121</v>
      </c>
    </row>
    <row r="2262" spans="1:68">
      <c r="A2262" t="s">
        <v>5010</v>
      </c>
      <c r="B2262" t="s">
        <v>4936</v>
      </c>
      <c r="C2262" t="s">
        <v>4937</v>
      </c>
      <c r="D2262" t="s">
        <v>3795</v>
      </c>
      <c r="E2262" t="s">
        <v>197</v>
      </c>
      <c r="F2262" t="s">
        <v>3812</v>
      </c>
      <c r="G2262" t="s">
        <v>820</v>
      </c>
      <c r="H2262" t="s">
        <v>4938</v>
      </c>
      <c r="I2262">
        <v>9</v>
      </c>
      <c r="J2262" t="s">
        <v>5716</v>
      </c>
      <c r="K2262">
        <v>1</v>
      </c>
      <c r="L2262" t="s">
        <v>546</v>
      </c>
      <c r="M2262" t="s">
        <v>554</v>
      </c>
      <c r="N2262" t="s">
        <v>98</v>
      </c>
      <c r="O2262" t="s">
        <v>556</v>
      </c>
      <c r="P2262" t="s">
        <v>8</v>
      </c>
      <c r="Q2262" t="s">
        <v>4570</v>
      </c>
      <c r="R2262" t="s">
        <v>4940</v>
      </c>
      <c r="S2262" t="s">
        <v>195</v>
      </c>
      <c r="T2262" t="s">
        <v>4570</v>
      </c>
      <c r="U2262" t="s">
        <v>4570</v>
      </c>
      <c r="V2262" t="s">
        <v>5001</v>
      </c>
      <c r="W2262" t="s">
        <v>5727</v>
      </c>
      <c r="X2262" t="s">
        <v>7583</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5011</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5738</v>
      </c>
      <c r="BH2262" t="s">
        <v>4947</v>
      </c>
      <c r="BI2262" t="s">
        <v>195</v>
      </c>
      <c r="BJ2262" t="s">
        <v>195</v>
      </c>
      <c r="BK2262" t="s">
        <v>3832</v>
      </c>
      <c r="BL2262" t="s">
        <v>7079</v>
      </c>
      <c r="BM2262" t="s">
        <v>4949</v>
      </c>
      <c r="BN2262" t="s">
        <v>5740</v>
      </c>
      <c r="BO2262" t="s">
        <v>4950</v>
      </c>
      <c r="BP2262" s="440" t="str">
        <f t="shared" si="35"/>
        <v>WA.2378.EBA.994.002.AC.523121</v>
      </c>
    </row>
    <row r="2263" spans="1:68">
      <c r="A2263" t="s">
        <v>5010</v>
      </c>
      <c r="B2263" t="s">
        <v>4936</v>
      </c>
      <c r="C2263" t="s">
        <v>4937</v>
      </c>
      <c r="D2263" t="s">
        <v>3795</v>
      </c>
      <c r="E2263" t="s">
        <v>197</v>
      </c>
      <c r="F2263" t="s">
        <v>3812</v>
      </c>
      <c r="G2263" t="s">
        <v>820</v>
      </c>
      <c r="H2263" t="s">
        <v>4938</v>
      </c>
      <c r="I2263">
        <v>9</v>
      </c>
      <c r="J2263" t="s">
        <v>5716</v>
      </c>
      <c r="K2263">
        <v>1</v>
      </c>
      <c r="L2263" t="s">
        <v>546</v>
      </c>
      <c r="M2263" t="s">
        <v>554</v>
      </c>
      <c r="N2263" t="s">
        <v>98</v>
      </c>
      <c r="O2263" t="s">
        <v>556</v>
      </c>
      <c r="P2263" t="s">
        <v>8</v>
      </c>
      <c r="Q2263" t="s">
        <v>4570</v>
      </c>
      <c r="R2263" t="s">
        <v>4940</v>
      </c>
      <c r="S2263" t="s">
        <v>195</v>
      </c>
      <c r="T2263" t="s">
        <v>4570</v>
      </c>
      <c r="U2263" t="s">
        <v>4570</v>
      </c>
      <c r="V2263" t="s">
        <v>5092</v>
      </c>
      <c r="W2263" t="s">
        <v>5735</v>
      </c>
      <c r="X2263" t="s">
        <v>7584</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5011</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5738</v>
      </c>
      <c r="BH2263" t="s">
        <v>4947</v>
      </c>
      <c r="BI2263" t="s">
        <v>195</v>
      </c>
      <c r="BJ2263" t="s">
        <v>195</v>
      </c>
      <c r="BK2263" t="s">
        <v>3832</v>
      </c>
      <c r="BL2263" t="s">
        <v>7585</v>
      </c>
      <c r="BM2263" t="s">
        <v>4949</v>
      </c>
      <c r="BN2263" t="s">
        <v>5740</v>
      </c>
      <c r="BO2263" t="s">
        <v>4950</v>
      </c>
      <c r="BP2263" s="440" t="str">
        <f t="shared" si="35"/>
        <v>WA.2378.EBA.994.002.AC.523121</v>
      </c>
    </row>
    <row r="2264" spans="1:68">
      <c r="A2264" t="s">
        <v>5010</v>
      </c>
      <c r="B2264" t="s">
        <v>4936</v>
      </c>
      <c r="C2264" t="s">
        <v>4937</v>
      </c>
      <c r="D2264" t="s">
        <v>3795</v>
      </c>
      <c r="E2264" t="s">
        <v>197</v>
      </c>
      <c r="F2264" t="s">
        <v>3812</v>
      </c>
      <c r="G2264" t="s">
        <v>820</v>
      </c>
      <c r="H2264" t="s">
        <v>4938</v>
      </c>
      <c r="I2264">
        <v>9</v>
      </c>
      <c r="J2264" t="s">
        <v>5716</v>
      </c>
      <c r="K2264">
        <v>1</v>
      </c>
      <c r="L2264" t="s">
        <v>546</v>
      </c>
      <c r="M2264" t="s">
        <v>554</v>
      </c>
      <c r="N2264" t="s">
        <v>98</v>
      </c>
      <c r="O2264" t="s">
        <v>556</v>
      </c>
      <c r="P2264" t="s">
        <v>8</v>
      </c>
      <c r="Q2264" t="s">
        <v>4570</v>
      </c>
      <c r="R2264" t="s">
        <v>4940</v>
      </c>
      <c r="S2264" t="s">
        <v>195</v>
      </c>
      <c r="T2264" t="s">
        <v>4570</v>
      </c>
      <c r="U2264" t="s">
        <v>4570</v>
      </c>
      <c r="V2264" t="s">
        <v>5096</v>
      </c>
      <c r="W2264" t="s">
        <v>6441</v>
      </c>
      <c r="X2264" t="s">
        <v>7586</v>
      </c>
      <c r="Y2264" t="s">
        <v>7587</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5011</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5738</v>
      </c>
      <c r="BH2264" t="s">
        <v>4947</v>
      </c>
      <c r="BI2264" t="s">
        <v>195</v>
      </c>
      <c r="BJ2264" t="s">
        <v>195</v>
      </c>
      <c r="BK2264" t="s">
        <v>3832</v>
      </c>
      <c r="BL2264" t="s">
        <v>7588</v>
      </c>
      <c r="BM2264" t="s">
        <v>4949</v>
      </c>
      <c r="BN2264" t="s">
        <v>5740</v>
      </c>
      <c r="BO2264" t="s">
        <v>4950</v>
      </c>
      <c r="BP2264" s="440" t="str">
        <f t="shared" si="35"/>
        <v>WA.2378.EBA.994.002.AC.523121</v>
      </c>
    </row>
    <row r="2265" spans="1:68">
      <c r="A2265" t="s">
        <v>5010</v>
      </c>
      <c r="B2265" t="s">
        <v>4936</v>
      </c>
      <c r="C2265" t="s">
        <v>4937</v>
      </c>
      <c r="D2265" t="s">
        <v>3795</v>
      </c>
      <c r="E2265" t="s">
        <v>197</v>
      </c>
      <c r="F2265" t="s">
        <v>3812</v>
      </c>
      <c r="G2265" t="s">
        <v>820</v>
      </c>
      <c r="H2265" t="s">
        <v>4938</v>
      </c>
      <c r="I2265">
        <v>9</v>
      </c>
      <c r="J2265" t="s">
        <v>5716</v>
      </c>
      <c r="K2265">
        <v>1</v>
      </c>
      <c r="L2265" t="s">
        <v>546</v>
      </c>
      <c r="M2265" t="s">
        <v>554</v>
      </c>
      <c r="N2265" t="s">
        <v>98</v>
      </c>
      <c r="O2265" t="s">
        <v>556</v>
      </c>
      <c r="P2265" t="s">
        <v>8</v>
      </c>
      <c r="Q2265" t="s">
        <v>4570</v>
      </c>
      <c r="R2265" t="s">
        <v>4940</v>
      </c>
      <c r="S2265" t="s">
        <v>195</v>
      </c>
      <c r="T2265" t="s">
        <v>4570</v>
      </c>
      <c r="U2265" t="s">
        <v>4570</v>
      </c>
      <c r="V2265" t="s">
        <v>5265</v>
      </c>
      <c r="W2265" t="s">
        <v>5722</v>
      </c>
      <c r="X2265" t="s">
        <v>7589</v>
      </c>
      <c r="Y2265" t="s">
        <v>7590</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5011</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5738</v>
      </c>
      <c r="BH2265" t="s">
        <v>4947</v>
      </c>
      <c r="BI2265" t="s">
        <v>195</v>
      </c>
      <c r="BJ2265" t="s">
        <v>195</v>
      </c>
      <c r="BK2265" t="s">
        <v>3832</v>
      </c>
      <c r="BL2265" t="s">
        <v>7591</v>
      </c>
      <c r="BM2265" t="s">
        <v>4949</v>
      </c>
      <c r="BN2265" t="s">
        <v>5740</v>
      </c>
      <c r="BO2265" t="s">
        <v>4950</v>
      </c>
      <c r="BP2265" s="440" t="str">
        <f t="shared" si="35"/>
        <v>WA.2378.EBA.994.002.AC.523121</v>
      </c>
    </row>
    <row r="2266" spans="1:68">
      <c r="A2266" t="s">
        <v>5010</v>
      </c>
      <c r="B2266" t="s">
        <v>4936</v>
      </c>
      <c r="C2266" t="s">
        <v>4937</v>
      </c>
      <c r="D2266" t="s">
        <v>3795</v>
      </c>
      <c r="E2266" t="s">
        <v>197</v>
      </c>
      <c r="F2266" t="s">
        <v>3812</v>
      </c>
      <c r="G2266" t="s">
        <v>820</v>
      </c>
      <c r="H2266" t="s">
        <v>4938</v>
      </c>
      <c r="I2266">
        <v>9</v>
      </c>
      <c r="J2266" t="s">
        <v>5716</v>
      </c>
      <c r="K2266">
        <v>1</v>
      </c>
      <c r="L2266" t="s">
        <v>546</v>
      </c>
      <c r="M2266" t="s">
        <v>554</v>
      </c>
      <c r="N2266" t="s">
        <v>98</v>
      </c>
      <c r="O2266" t="s">
        <v>556</v>
      </c>
      <c r="P2266" t="s">
        <v>8</v>
      </c>
      <c r="Q2266" t="s">
        <v>4570</v>
      </c>
      <c r="R2266" t="s">
        <v>4940</v>
      </c>
      <c r="S2266" t="s">
        <v>195</v>
      </c>
      <c r="T2266" t="s">
        <v>4570</v>
      </c>
      <c r="U2266" t="s">
        <v>4570</v>
      </c>
      <c r="V2266" t="s">
        <v>5269</v>
      </c>
      <c r="W2266" t="s">
        <v>7471</v>
      </c>
      <c r="X2266" t="s">
        <v>7592</v>
      </c>
      <c r="Y2266" t="s">
        <v>7593</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5011</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5738</v>
      </c>
      <c r="BH2266" t="s">
        <v>4947</v>
      </c>
      <c r="BI2266" t="s">
        <v>195</v>
      </c>
      <c r="BJ2266" t="s">
        <v>195</v>
      </c>
      <c r="BK2266" t="s">
        <v>3832</v>
      </c>
      <c r="BL2266" t="s">
        <v>7594</v>
      </c>
      <c r="BM2266" t="s">
        <v>4949</v>
      </c>
      <c r="BN2266" t="s">
        <v>5740</v>
      </c>
      <c r="BO2266" t="s">
        <v>4950</v>
      </c>
      <c r="BP2266" s="440" t="str">
        <f t="shared" si="35"/>
        <v>WA.2378.EBA.994.002.AC.523121</v>
      </c>
    </row>
    <row r="2267" spans="1:68">
      <c r="A2267" t="s">
        <v>5010</v>
      </c>
      <c r="B2267" t="s">
        <v>4936</v>
      </c>
      <c r="C2267" t="s">
        <v>4937</v>
      </c>
      <c r="D2267" t="s">
        <v>3795</v>
      </c>
      <c r="E2267" t="s">
        <v>197</v>
      </c>
      <c r="F2267" t="s">
        <v>3812</v>
      </c>
      <c r="G2267" t="s">
        <v>820</v>
      </c>
      <c r="H2267" t="s">
        <v>4938</v>
      </c>
      <c r="I2267">
        <v>9</v>
      </c>
      <c r="J2267" t="s">
        <v>5716</v>
      </c>
      <c r="K2267">
        <v>1</v>
      </c>
      <c r="L2267" t="s">
        <v>546</v>
      </c>
      <c r="M2267" t="s">
        <v>554</v>
      </c>
      <c r="N2267" t="s">
        <v>98</v>
      </c>
      <c r="O2267" t="s">
        <v>556</v>
      </c>
      <c r="P2267" t="s">
        <v>8</v>
      </c>
      <c r="Q2267" t="s">
        <v>4570</v>
      </c>
      <c r="R2267" t="s">
        <v>4940</v>
      </c>
      <c r="S2267" t="s">
        <v>195</v>
      </c>
      <c r="T2267" t="s">
        <v>4570</v>
      </c>
      <c r="U2267" t="s">
        <v>4570</v>
      </c>
      <c r="V2267" t="s">
        <v>5413</v>
      </c>
      <c r="W2267" t="s">
        <v>7475</v>
      </c>
      <c r="X2267" t="s">
        <v>7595</v>
      </c>
      <c r="Y2267" t="s">
        <v>7596</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5011</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5738</v>
      </c>
      <c r="BH2267" t="s">
        <v>4947</v>
      </c>
      <c r="BI2267" t="s">
        <v>195</v>
      </c>
      <c r="BJ2267" t="s">
        <v>195</v>
      </c>
      <c r="BK2267" t="s">
        <v>3832</v>
      </c>
      <c r="BL2267" t="s">
        <v>7597</v>
      </c>
      <c r="BM2267" t="s">
        <v>4949</v>
      </c>
      <c r="BN2267" t="s">
        <v>5740</v>
      </c>
      <c r="BO2267" t="s">
        <v>4950</v>
      </c>
      <c r="BP2267" s="440" t="str">
        <f t="shared" si="35"/>
        <v>WA.2378.EBA.994.002.AC.523121</v>
      </c>
    </row>
    <row r="2268" spans="1:68">
      <c r="A2268" t="s">
        <v>5010</v>
      </c>
      <c r="B2268" t="s">
        <v>4936</v>
      </c>
      <c r="C2268" t="s">
        <v>4937</v>
      </c>
      <c r="D2268" t="s">
        <v>3795</v>
      </c>
      <c r="E2268" t="s">
        <v>197</v>
      </c>
      <c r="F2268" t="s">
        <v>3812</v>
      </c>
      <c r="G2268" t="s">
        <v>820</v>
      </c>
      <c r="H2268" t="s">
        <v>4938</v>
      </c>
      <c r="I2268">
        <v>9</v>
      </c>
      <c r="J2268" t="s">
        <v>5716</v>
      </c>
      <c r="K2268">
        <v>1</v>
      </c>
      <c r="L2268" t="s">
        <v>546</v>
      </c>
      <c r="M2268" t="s">
        <v>554</v>
      </c>
      <c r="N2268" t="s">
        <v>98</v>
      </c>
      <c r="O2268" t="s">
        <v>556</v>
      </c>
      <c r="P2268" t="s">
        <v>8</v>
      </c>
      <c r="Q2268" t="s">
        <v>4570</v>
      </c>
      <c r="R2268" t="s">
        <v>4940</v>
      </c>
      <c r="S2268" t="s">
        <v>195</v>
      </c>
      <c r="T2268" t="s">
        <v>4570</v>
      </c>
      <c r="U2268" t="s">
        <v>4570</v>
      </c>
      <c r="V2268" t="s">
        <v>5417</v>
      </c>
      <c r="W2268" t="s">
        <v>5741</v>
      </c>
      <c r="X2268" t="s">
        <v>7598</v>
      </c>
      <c r="Y2268" t="s">
        <v>7599</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5011</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5738</v>
      </c>
      <c r="BH2268" t="s">
        <v>4947</v>
      </c>
      <c r="BI2268" t="s">
        <v>195</v>
      </c>
      <c r="BJ2268" t="s">
        <v>195</v>
      </c>
      <c r="BK2268" t="s">
        <v>3832</v>
      </c>
      <c r="BL2268" t="s">
        <v>7600</v>
      </c>
      <c r="BM2268" t="s">
        <v>4949</v>
      </c>
      <c r="BN2268" t="s">
        <v>5740</v>
      </c>
      <c r="BO2268" t="s">
        <v>4950</v>
      </c>
      <c r="BP2268" s="440" t="str">
        <f t="shared" si="35"/>
        <v>WA.2378.EBA.994.002.AC.523121</v>
      </c>
    </row>
    <row r="2269" spans="1:68">
      <c r="A2269" t="s">
        <v>5010</v>
      </c>
      <c r="B2269" t="s">
        <v>4936</v>
      </c>
      <c r="C2269" t="s">
        <v>4937</v>
      </c>
      <c r="D2269" t="s">
        <v>3795</v>
      </c>
      <c r="E2269" t="s">
        <v>197</v>
      </c>
      <c r="F2269" t="s">
        <v>3812</v>
      </c>
      <c r="G2269" t="s">
        <v>820</v>
      </c>
      <c r="H2269" t="s">
        <v>4938</v>
      </c>
      <c r="I2269">
        <v>9</v>
      </c>
      <c r="J2269" t="s">
        <v>5716</v>
      </c>
      <c r="K2269">
        <v>1</v>
      </c>
      <c r="L2269" t="s">
        <v>546</v>
      </c>
      <c r="M2269" t="s">
        <v>2018</v>
      </c>
      <c r="N2269" t="s">
        <v>112</v>
      </c>
      <c r="O2269" t="s">
        <v>556</v>
      </c>
      <c r="P2269" t="s">
        <v>8</v>
      </c>
      <c r="Q2269" t="s">
        <v>4570</v>
      </c>
      <c r="R2269" t="s">
        <v>4940</v>
      </c>
      <c r="S2269" t="s">
        <v>195</v>
      </c>
      <c r="T2269" t="s">
        <v>4570</v>
      </c>
      <c r="U2269" t="s">
        <v>4570</v>
      </c>
      <c r="V2269" t="s">
        <v>5395</v>
      </c>
      <c r="W2269" t="s">
        <v>4496</v>
      </c>
      <c r="X2269" t="s">
        <v>7601</v>
      </c>
      <c r="Y2269" t="s">
        <v>7602</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5011</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5747</v>
      </c>
      <c r="BH2269" t="s">
        <v>4947</v>
      </c>
      <c r="BI2269" t="s">
        <v>195</v>
      </c>
      <c r="BJ2269" t="s">
        <v>195</v>
      </c>
      <c r="BK2269" t="s">
        <v>3832</v>
      </c>
      <c r="BL2269" t="s">
        <v>7603</v>
      </c>
      <c r="BM2269" t="s">
        <v>4949</v>
      </c>
      <c r="BN2269" t="s">
        <v>5740</v>
      </c>
      <c r="BO2269" t="s">
        <v>4950</v>
      </c>
      <c r="BP2269" s="440" t="str">
        <f t="shared" si="35"/>
        <v>WA.2378.EBA.994.002.AG.523121</v>
      </c>
    </row>
    <row r="2270" spans="1:68">
      <c r="A2270" t="s">
        <v>5010</v>
      </c>
      <c r="B2270" t="s">
        <v>4936</v>
      </c>
      <c r="C2270" t="s">
        <v>4937</v>
      </c>
      <c r="D2270" t="s">
        <v>3795</v>
      </c>
      <c r="E2270" t="s">
        <v>197</v>
      </c>
      <c r="F2270" t="s">
        <v>3812</v>
      </c>
      <c r="G2270" t="s">
        <v>820</v>
      </c>
      <c r="H2270" t="s">
        <v>4938</v>
      </c>
      <c r="I2270">
        <v>9</v>
      </c>
      <c r="J2270" t="s">
        <v>5716</v>
      </c>
      <c r="K2270">
        <v>1</v>
      </c>
      <c r="L2270" t="s">
        <v>546</v>
      </c>
      <c r="M2270" t="s">
        <v>2018</v>
      </c>
      <c r="N2270" t="s">
        <v>112</v>
      </c>
      <c r="O2270" t="s">
        <v>556</v>
      </c>
      <c r="P2270" t="s">
        <v>8</v>
      </c>
      <c r="Q2270" t="s">
        <v>4570</v>
      </c>
      <c r="R2270" t="s">
        <v>4940</v>
      </c>
      <c r="S2270" t="s">
        <v>195</v>
      </c>
      <c r="T2270" t="s">
        <v>4570</v>
      </c>
      <c r="U2270" t="s">
        <v>4570</v>
      </c>
      <c r="V2270" t="s">
        <v>5401</v>
      </c>
      <c r="W2270" t="s">
        <v>4951</v>
      </c>
      <c r="X2270" t="s">
        <v>7604</v>
      </c>
      <c r="Y2270" t="s">
        <v>7605</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5011</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5747</v>
      </c>
      <c r="BH2270" t="s">
        <v>4947</v>
      </c>
      <c r="BI2270" t="s">
        <v>195</v>
      </c>
      <c r="BJ2270" t="s">
        <v>195</v>
      </c>
      <c r="BK2270" t="s">
        <v>3832</v>
      </c>
      <c r="BL2270" t="s">
        <v>7606</v>
      </c>
      <c r="BM2270" t="s">
        <v>4949</v>
      </c>
      <c r="BN2270" t="s">
        <v>5740</v>
      </c>
      <c r="BO2270" t="s">
        <v>4950</v>
      </c>
      <c r="BP2270" s="440" t="str">
        <f t="shared" si="35"/>
        <v>WA.2378.EBA.994.002.AG.523121</v>
      </c>
    </row>
    <row r="2271" spans="1:68">
      <c r="A2271" t="s">
        <v>5010</v>
      </c>
      <c r="B2271" t="s">
        <v>4936</v>
      </c>
      <c r="C2271" t="s">
        <v>4937</v>
      </c>
      <c r="D2271" t="s">
        <v>3795</v>
      </c>
      <c r="E2271" t="s">
        <v>197</v>
      </c>
      <c r="F2271" t="s">
        <v>3812</v>
      </c>
      <c r="G2271" t="s">
        <v>820</v>
      </c>
      <c r="H2271" t="s">
        <v>4938</v>
      </c>
      <c r="I2271">
        <v>9</v>
      </c>
      <c r="J2271" t="s">
        <v>5716</v>
      </c>
      <c r="K2271">
        <v>1</v>
      </c>
      <c r="L2271" t="s">
        <v>546</v>
      </c>
      <c r="M2271" t="s">
        <v>2018</v>
      </c>
      <c r="N2271" t="s">
        <v>112</v>
      </c>
      <c r="O2271" t="s">
        <v>556</v>
      </c>
      <c r="P2271" t="s">
        <v>8</v>
      </c>
      <c r="Q2271" t="s">
        <v>4570</v>
      </c>
      <c r="R2271" t="s">
        <v>4940</v>
      </c>
      <c r="S2271" t="s">
        <v>195</v>
      </c>
      <c r="T2271" t="s">
        <v>4570</v>
      </c>
      <c r="U2271" t="s">
        <v>4570</v>
      </c>
      <c r="V2271" t="s">
        <v>3769</v>
      </c>
      <c r="W2271" t="s">
        <v>5001</v>
      </c>
      <c r="X2271" t="s">
        <v>7607</v>
      </c>
      <c r="Y2271" t="s">
        <v>7608</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5011</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5747</v>
      </c>
      <c r="BH2271" t="s">
        <v>4947</v>
      </c>
      <c r="BI2271" t="s">
        <v>195</v>
      </c>
      <c r="BJ2271" t="s">
        <v>195</v>
      </c>
      <c r="BK2271" t="s">
        <v>3832</v>
      </c>
      <c r="BL2271" t="s">
        <v>7609</v>
      </c>
      <c r="BM2271" t="s">
        <v>4949</v>
      </c>
      <c r="BN2271" t="s">
        <v>5740</v>
      </c>
      <c r="BO2271" t="s">
        <v>4950</v>
      </c>
      <c r="BP2271" s="440" t="str">
        <f t="shared" si="35"/>
        <v>WA.2378.EBA.994.002.AG.523121</v>
      </c>
    </row>
    <row r="2272" spans="1:68">
      <c r="A2272" t="s">
        <v>5010</v>
      </c>
      <c r="B2272" t="s">
        <v>4936</v>
      </c>
      <c r="C2272" t="s">
        <v>4937</v>
      </c>
      <c r="D2272" t="s">
        <v>3795</v>
      </c>
      <c r="E2272" t="s">
        <v>197</v>
      </c>
      <c r="F2272" t="s">
        <v>3812</v>
      </c>
      <c r="G2272" t="s">
        <v>820</v>
      </c>
      <c r="H2272" t="s">
        <v>4938</v>
      </c>
      <c r="I2272">
        <v>9</v>
      </c>
      <c r="J2272" t="s">
        <v>5716</v>
      </c>
      <c r="K2272">
        <v>1</v>
      </c>
      <c r="L2272" t="s">
        <v>546</v>
      </c>
      <c r="M2272" t="s">
        <v>2018</v>
      </c>
      <c r="N2272" t="s">
        <v>112</v>
      </c>
      <c r="O2272" t="s">
        <v>556</v>
      </c>
      <c r="P2272" t="s">
        <v>8</v>
      </c>
      <c r="Q2272" t="s">
        <v>4570</v>
      </c>
      <c r="R2272" t="s">
        <v>4940</v>
      </c>
      <c r="S2272" t="s">
        <v>195</v>
      </c>
      <c r="T2272" t="s">
        <v>4570</v>
      </c>
      <c r="U2272" t="s">
        <v>4570</v>
      </c>
      <c r="V2272" t="s">
        <v>5727</v>
      </c>
      <c r="W2272" t="s">
        <v>5092</v>
      </c>
      <c r="X2272" t="s">
        <v>7610</v>
      </c>
      <c r="Y2272" t="s">
        <v>7611</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5011</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5747</v>
      </c>
      <c r="BH2272" t="s">
        <v>4947</v>
      </c>
      <c r="BI2272" t="s">
        <v>195</v>
      </c>
      <c r="BJ2272" t="s">
        <v>195</v>
      </c>
      <c r="BK2272" t="s">
        <v>3832</v>
      </c>
      <c r="BL2272" t="s">
        <v>7612</v>
      </c>
      <c r="BM2272" t="s">
        <v>4949</v>
      </c>
      <c r="BN2272" t="s">
        <v>5740</v>
      </c>
      <c r="BO2272" t="s">
        <v>4950</v>
      </c>
      <c r="BP2272" s="440" t="str">
        <f t="shared" si="35"/>
        <v>WA.2378.EBA.994.002.AG.523121</v>
      </c>
    </row>
    <row r="2273" spans="1:68">
      <c r="A2273" t="s">
        <v>5010</v>
      </c>
      <c r="B2273" t="s">
        <v>4936</v>
      </c>
      <c r="C2273" t="s">
        <v>4937</v>
      </c>
      <c r="D2273" t="s">
        <v>3795</v>
      </c>
      <c r="E2273" t="s">
        <v>197</v>
      </c>
      <c r="F2273" t="s">
        <v>3812</v>
      </c>
      <c r="G2273" t="s">
        <v>820</v>
      </c>
      <c r="H2273" t="s">
        <v>4938</v>
      </c>
      <c r="I2273">
        <v>9</v>
      </c>
      <c r="J2273" t="s">
        <v>5716</v>
      </c>
      <c r="K2273">
        <v>1</v>
      </c>
      <c r="L2273" t="s">
        <v>546</v>
      </c>
      <c r="M2273" t="s">
        <v>2018</v>
      </c>
      <c r="N2273" t="s">
        <v>112</v>
      </c>
      <c r="O2273" t="s">
        <v>556</v>
      </c>
      <c r="P2273" t="s">
        <v>8</v>
      </c>
      <c r="Q2273" t="s">
        <v>4570</v>
      </c>
      <c r="R2273" t="s">
        <v>4940</v>
      </c>
      <c r="S2273" t="s">
        <v>195</v>
      </c>
      <c r="T2273" t="s">
        <v>4570</v>
      </c>
      <c r="U2273" t="s">
        <v>4570</v>
      </c>
      <c r="V2273" t="s">
        <v>5735</v>
      </c>
      <c r="W2273" t="s">
        <v>5096</v>
      </c>
      <c r="X2273" t="s">
        <v>7613</v>
      </c>
      <c r="Y2273" t="s">
        <v>7614</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5011</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5747</v>
      </c>
      <c r="BH2273" t="s">
        <v>4947</v>
      </c>
      <c r="BI2273" t="s">
        <v>195</v>
      </c>
      <c r="BJ2273" t="s">
        <v>195</v>
      </c>
      <c r="BK2273" t="s">
        <v>3832</v>
      </c>
      <c r="BL2273" t="s">
        <v>7615</v>
      </c>
      <c r="BM2273" t="s">
        <v>4949</v>
      </c>
      <c r="BN2273" t="s">
        <v>5740</v>
      </c>
      <c r="BO2273" t="s">
        <v>4950</v>
      </c>
      <c r="BP2273" s="440" t="str">
        <f t="shared" si="35"/>
        <v>WA.2378.EBA.994.002.AG.523121</v>
      </c>
    </row>
    <row r="2274" spans="1:68">
      <c r="A2274" t="s">
        <v>5010</v>
      </c>
      <c r="B2274" t="s">
        <v>4936</v>
      </c>
      <c r="C2274" t="s">
        <v>4937</v>
      </c>
      <c r="D2274" t="s">
        <v>3795</v>
      </c>
      <c r="E2274" t="s">
        <v>197</v>
      </c>
      <c r="F2274" t="s">
        <v>3812</v>
      </c>
      <c r="G2274" t="s">
        <v>820</v>
      </c>
      <c r="H2274" t="s">
        <v>4938</v>
      </c>
      <c r="I2274">
        <v>9</v>
      </c>
      <c r="J2274" t="s">
        <v>5716</v>
      </c>
      <c r="K2274">
        <v>1</v>
      </c>
      <c r="L2274" t="s">
        <v>546</v>
      </c>
      <c r="M2274" t="s">
        <v>2018</v>
      </c>
      <c r="N2274" t="s">
        <v>112</v>
      </c>
      <c r="O2274" t="s">
        <v>556</v>
      </c>
      <c r="P2274" t="s">
        <v>8</v>
      </c>
      <c r="Q2274" t="s">
        <v>4570</v>
      </c>
      <c r="R2274" t="s">
        <v>4940</v>
      </c>
      <c r="S2274" t="s">
        <v>195</v>
      </c>
      <c r="T2274" t="s">
        <v>4570</v>
      </c>
      <c r="U2274" t="s">
        <v>4570</v>
      </c>
      <c r="V2274" t="s">
        <v>6441</v>
      </c>
      <c r="W2274" t="s">
        <v>5265</v>
      </c>
      <c r="X2274" t="s">
        <v>7616</v>
      </c>
      <c r="Y2274" t="s">
        <v>7617</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5011</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5747</v>
      </c>
      <c r="BH2274" t="s">
        <v>4947</v>
      </c>
      <c r="BI2274" t="s">
        <v>195</v>
      </c>
      <c r="BJ2274" t="s">
        <v>195</v>
      </c>
      <c r="BK2274" t="s">
        <v>3832</v>
      </c>
      <c r="BL2274" t="s">
        <v>7618</v>
      </c>
      <c r="BM2274" t="s">
        <v>4949</v>
      </c>
      <c r="BN2274" t="s">
        <v>5740</v>
      </c>
      <c r="BO2274" t="s">
        <v>4950</v>
      </c>
      <c r="BP2274" s="440" t="str">
        <f t="shared" si="35"/>
        <v>WA.2378.EBA.994.002.AG.523121</v>
      </c>
    </row>
    <row r="2275" spans="1:68">
      <c r="A2275" t="s">
        <v>5010</v>
      </c>
      <c r="B2275" t="s">
        <v>4936</v>
      </c>
      <c r="C2275" t="s">
        <v>4937</v>
      </c>
      <c r="D2275" t="s">
        <v>3795</v>
      </c>
      <c r="E2275" t="s">
        <v>197</v>
      </c>
      <c r="F2275" t="s">
        <v>3812</v>
      </c>
      <c r="G2275" t="s">
        <v>820</v>
      </c>
      <c r="H2275" t="s">
        <v>4938</v>
      </c>
      <c r="I2275">
        <v>9</v>
      </c>
      <c r="J2275" t="s">
        <v>5716</v>
      </c>
      <c r="K2275">
        <v>1</v>
      </c>
      <c r="L2275" t="s">
        <v>546</v>
      </c>
      <c r="M2275" t="s">
        <v>2018</v>
      </c>
      <c r="N2275" t="s">
        <v>112</v>
      </c>
      <c r="O2275" t="s">
        <v>556</v>
      </c>
      <c r="P2275" t="s">
        <v>8</v>
      </c>
      <c r="Q2275" t="s">
        <v>4570</v>
      </c>
      <c r="R2275" t="s">
        <v>4940</v>
      </c>
      <c r="S2275" t="s">
        <v>195</v>
      </c>
      <c r="T2275" t="s">
        <v>4570</v>
      </c>
      <c r="U2275" t="s">
        <v>4570</v>
      </c>
      <c r="V2275" t="s">
        <v>5722</v>
      </c>
      <c r="W2275" t="s">
        <v>5269</v>
      </c>
      <c r="X2275" t="s">
        <v>7619</v>
      </c>
      <c r="Y2275" t="s">
        <v>7620</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5011</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5747</v>
      </c>
      <c r="BH2275" t="s">
        <v>4947</v>
      </c>
      <c r="BI2275" t="s">
        <v>195</v>
      </c>
      <c r="BJ2275" t="s">
        <v>195</v>
      </c>
      <c r="BK2275" t="s">
        <v>3832</v>
      </c>
      <c r="BL2275" t="s">
        <v>7621</v>
      </c>
      <c r="BM2275" t="s">
        <v>4949</v>
      </c>
      <c r="BN2275" t="s">
        <v>5740</v>
      </c>
      <c r="BO2275" t="s">
        <v>4950</v>
      </c>
      <c r="BP2275" s="440" t="str">
        <f t="shared" si="35"/>
        <v>WA.2378.EBA.994.002.AG.523121</v>
      </c>
    </row>
    <row r="2276" spans="1:68">
      <c r="A2276" t="s">
        <v>5010</v>
      </c>
      <c r="B2276" t="s">
        <v>4936</v>
      </c>
      <c r="C2276" t="s">
        <v>4937</v>
      </c>
      <c r="D2276" t="s">
        <v>3795</v>
      </c>
      <c r="E2276" t="s">
        <v>197</v>
      </c>
      <c r="F2276" t="s">
        <v>3812</v>
      </c>
      <c r="G2276" t="s">
        <v>820</v>
      </c>
      <c r="H2276" t="s">
        <v>4938</v>
      </c>
      <c r="I2276">
        <v>9</v>
      </c>
      <c r="J2276" t="s">
        <v>5716</v>
      </c>
      <c r="K2276">
        <v>1</v>
      </c>
      <c r="L2276" t="s">
        <v>546</v>
      </c>
      <c r="M2276" t="s">
        <v>2018</v>
      </c>
      <c r="N2276" t="s">
        <v>112</v>
      </c>
      <c r="O2276" t="s">
        <v>556</v>
      </c>
      <c r="P2276" t="s">
        <v>8</v>
      </c>
      <c r="Q2276" t="s">
        <v>4570</v>
      </c>
      <c r="R2276" t="s">
        <v>4940</v>
      </c>
      <c r="S2276" t="s">
        <v>195</v>
      </c>
      <c r="T2276" t="s">
        <v>4570</v>
      </c>
      <c r="U2276" t="s">
        <v>4570</v>
      </c>
      <c r="V2276" t="s">
        <v>7471</v>
      </c>
      <c r="W2276" t="s">
        <v>5413</v>
      </c>
      <c r="X2276" t="s">
        <v>7622</v>
      </c>
      <c r="Y2276" t="s">
        <v>7623</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5011</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5747</v>
      </c>
      <c r="BH2276" t="s">
        <v>4947</v>
      </c>
      <c r="BI2276" t="s">
        <v>195</v>
      </c>
      <c r="BJ2276" t="s">
        <v>195</v>
      </c>
      <c r="BK2276" t="s">
        <v>3832</v>
      </c>
      <c r="BL2276" t="s">
        <v>7624</v>
      </c>
      <c r="BM2276" t="s">
        <v>4949</v>
      </c>
      <c r="BN2276" t="s">
        <v>5740</v>
      </c>
      <c r="BO2276" t="s">
        <v>4950</v>
      </c>
      <c r="BP2276" s="440" t="str">
        <f t="shared" si="35"/>
        <v>WA.2378.EBA.994.002.AG.523121</v>
      </c>
    </row>
    <row r="2277" spans="1:68">
      <c r="A2277" t="s">
        <v>5010</v>
      </c>
      <c r="B2277" t="s">
        <v>4936</v>
      </c>
      <c r="C2277" t="s">
        <v>4937</v>
      </c>
      <c r="D2277" t="s">
        <v>3795</v>
      </c>
      <c r="E2277" t="s">
        <v>197</v>
      </c>
      <c r="F2277" t="s">
        <v>3812</v>
      </c>
      <c r="G2277" t="s">
        <v>820</v>
      </c>
      <c r="H2277" t="s">
        <v>4938</v>
      </c>
      <c r="I2277">
        <v>9</v>
      </c>
      <c r="J2277" t="s">
        <v>5716</v>
      </c>
      <c r="K2277">
        <v>1</v>
      </c>
      <c r="L2277" t="s">
        <v>546</v>
      </c>
      <c r="M2277" t="s">
        <v>2018</v>
      </c>
      <c r="N2277" t="s">
        <v>112</v>
      </c>
      <c r="O2277" t="s">
        <v>556</v>
      </c>
      <c r="P2277" t="s">
        <v>8</v>
      </c>
      <c r="Q2277" t="s">
        <v>4570</v>
      </c>
      <c r="R2277" t="s">
        <v>4940</v>
      </c>
      <c r="S2277" t="s">
        <v>195</v>
      </c>
      <c r="T2277" t="s">
        <v>4570</v>
      </c>
      <c r="U2277" t="s">
        <v>4570</v>
      </c>
      <c r="V2277" t="s">
        <v>7475</v>
      </c>
      <c r="W2277" t="s">
        <v>5417</v>
      </c>
      <c r="X2277" t="s">
        <v>7625</v>
      </c>
      <c r="Y2277" t="s">
        <v>7626</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5011</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5747</v>
      </c>
      <c r="BH2277" t="s">
        <v>4947</v>
      </c>
      <c r="BI2277" t="s">
        <v>195</v>
      </c>
      <c r="BJ2277" t="s">
        <v>195</v>
      </c>
      <c r="BK2277" t="s">
        <v>3832</v>
      </c>
      <c r="BL2277" t="s">
        <v>7627</v>
      </c>
      <c r="BM2277" t="s">
        <v>4949</v>
      </c>
      <c r="BN2277" t="s">
        <v>5740</v>
      </c>
      <c r="BO2277" t="s">
        <v>4950</v>
      </c>
      <c r="BP2277" s="440" t="str">
        <f t="shared" si="35"/>
        <v>WA.2378.EBA.994.002.AG.523121</v>
      </c>
    </row>
    <row r="2278" spans="1:68">
      <c r="A2278" t="s">
        <v>5010</v>
      </c>
      <c r="B2278" t="s">
        <v>4936</v>
      </c>
      <c r="C2278" t="s">
        <v>4937</v>
      </c>
      <c r="D2278" t="s">
        <v>3795</v>
      </c>
      <c r="E2278" t="s">
        <v>197</v>
      </c>
      <c r="F2278" t="s">
        <v>3812</v>
      </c>
      <c r="G2278" t="s">
        <v>820</v>
      </c>
      <c r="H2278" t="s">
        <v>4938</v>
      </c>
      <c r="I2278">
        <v>9</v>
      </c>
      <c r="J2278" t="s">
        <v>5716</v>
      </c>
      <c r="K2278">
        <v>1</v>
      </c>
      <c r="L2278" t="s">
        <v>546</v>
      </c>
      <c r="M2278" t="s">
        <v>2018</v>
      </c>
      <c r="N2278" t="s">
        <v>112</v>
      </c>
      <c r="O2278" t="s">
        <v>556</v>
      </c>
      <c r="P2278" t="s">
        <v>8</v>
      </c>
      <c r="Q2278" t="s">
        <v>4570</v>
      </c>
      <c r="R2278" t="s">
        <v>4940</v>
      </c>
      <c r="S2278" t="s">
        <v>195</v>
      </c>
      <c r="T2278" t="s">
        <v>4570</v>
      </c>
      <c r="U2278" t="s">
        <v>4570</v>
      </c>
      <c r="V2278" t="s">
        <v>5741</v>
      </c>
      <c r="W2278" t="s">
        <v>5395</v>
      </c>
      <c r="X2278" t="s">
        <v>7628</v>
      </c>
      <c r="Y2278" t="s">
        <v>7629</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5011</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5747</v>
      </c>
      <c r="BH2278" t="s">
        <v>4947</v>
      </c>
      <c r="BI2278" t="s">
        <v>195</v>
      </c>
      <c r="BJ2278" t="s">
        <v>195</v>
      </c>
      <c r="BK2278" t="s">
        <v>3832</v>
      </c>
      <c r="BL2278" t="s">
        <v>7630</v>
      </c>
      <c r="BM2278" t="s">
        <v>4949</v>
      </c>
      <c r="BN2278" t="s">
        <v>5740</v>
      </c>
      <c r="BO2278" t="s">
        <v>4950</v>
      </c>
      <c r="BP2278" s="440" t="str">
        <f t="shared" si="35"/>
        <v>WA.2378.EBA.994.002.AG.523121</v>
      </c>
    </row>
    <row r="2279" spans="1:68">
      <c r="A2279" t="s">
        <v>5010</v>
      </c>
      <c r="B2279" t="s">
        <v>4936</v>
      </c>
      <c r="C2279" t="s">
        <v>4937</v>
      </c>
      <c r="D2279" t="s">
        <v>3795</v>
      </c>
      <c r="E2279" t="s">
        <v>197</v>
      </c>
      <c r="F2279" t="s">
        <v>3812</v>
      </c>
      <c r="G2279" t="s">
        <v>820</v>
      </c>
      <c r="H2279" t="s">
        <v>4938</v>
      </c>
      <c r="I2279">
        <v>9</v>
      </c>
      <c r="J2279" t="s">
        <v>5716</v>
      </c>
      <c r="K2279">
        <v>1</v>
      </c>
      <c r="L2279" t="s">
        <v>546</v>
      </c>
      <c r="M2279" t="s">
        <v>2018</v>
      </c>
      <c r="N2279" t="s">
        <v>112</v>
      </c>
      <c r="O2279" t="s">
        <v>556</v>
      </c>
      <c r="P2279" t="s">
        <v>8</v>
      </c>
      <c r="Q2279" t="s">
        <v>4570</v>
      </c>
      <c r="R2279" t="s">
        <v>4940</v>
      </c>
      <c r="S2279" t="s">
        <v>195</v>
      </c>
      <c r="T2279" t="s">
        <v>4570</v>
      </c>
      <c r="U2279" t="s">
        <v>4570</v>
      </c>
      <c r="V2279" t="s">
        <v>4951</v>
      </c>
      <c r="W2279" t="s">
        <v>5401</v>
      </c>
      <c r="X2279" t="s">
        <v>7631</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5011</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5747</v>
      </c>
      <c r="BH2279" t="s">
        <v>4947</v>
      </c>
      <c r="BI2279" t="s">
        <v>195</v>
      </c>
      <c r="BJ2279" t="s">
        <v>195</v>
      </c>
      <c r="BK2279" t="s">
        <v>3832</v>
      </c>
      <c r="BL2279" t="s">
        <v>7632</v>
      </c>
      <c r="BM2279" t="s">
        <v>4949</v>
      </c>
      <c r="BN2279" t="s">
        <v>5740</v>
      </c>
      <c r="BO2279" t="s">
        <v>4950</v>
      </c>
      <c r="BP2279" s="440" t="str">
        <f t="shared" si="35"/>
        <v>WA.2378.EBA.994.002.AG.523121</v>
      </c>
    </row>
    <row r="2280" spans="1:68">
      <c r="A2280" t="s">
        <v>5010</v>
      </c>
      <c r="B2280" t="s">
        <v>4936</v>
      </c>
      <c r="C2280" t="s">
        <v>4937</v>
      </c>
      <c r="D2280" t="s">
        <v>3795</v>
      </c>
      <c r="E2280" t="s">
        <v>197</v>
      </c>
      <c r="F2280" t="s">
        <v>3812</v>
      </c>
      <c r="G2280" t="s">
        <v>820</v>
      </c>
      <c r="H2280" t="s">
        <v>4938</v>
      </c>
      <c r="I2280">
        <v>9</v>
      </c>
      <c r="J2280" t="s">
        <v>5716</v>
      </c>
      <c r="K2280">
        <v>1</v>
      </c>
      <c r="L2280" t="s">
        <v>546</v>
      </c>
      <c r="M2280" t="s">
        <v>2018</v>
      </c>
      <c r="N2280" t="s">
        <v>112</v>
      </c>
      <c r="O2280" t="s">
        <v>556</v>
      </c>
      <c r="P2280" t="s">
        <v>8</v>
      </c>
      <c r="Q2280" t="s">
        <v>4570</v>
      </c>
      <c r="R2280" t="s">
        <v>4940</v>
      </c>
      <c r="S2280" t="s">
        <v>195</v>
      </c>
      <c r="T2280" t="s">
        <v>4570</v>
      </c>
      <c r="U2280" t="s">
        <v>4570</v>
      </c>
      <c r="V2280" t="s">
        <v>7485</v>
      </c>
      <c r="W2280" t="s">
        <v>3769</v>
      </c>
      <c r="X2280" t="s">
        <v>7633</v>
      </c>
      <c r="Y2280" t="s">
        <v>7634</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5011</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5747</v>
      </c>
      <c r="BH2280" t="s">
        <v>4947</v>
      </c>
      <c r="BI2280" t="s">
        <v>195</v>
      </c>
      <c r="BJ2280" t="s">
        <v>195</v>
      </c>
      <c r="BK2280" t="s">
        <v>3832</v>
      </c>
      <c r="BL2280" t="s">
        <v>7635</v>
      </c>
      <c r="BM2280" t="s">
        <v>4949</v>
      </c>
      <c r="BN2280" t="s">
        <v>5740</v>
      </c>
      <c r="BO2280" t="s">
        <v>4950</v>
      </c>
      <c r="BP2280" s="440" t="str">
        <f t="shared" si="35"/>
        <v>WA.2378.EBA.994.002.AG.523121</v>
      </c>
    </row>
    <row r="2281" spans="1:68">
      <c r="A2281" t="s">
        <v>5010</v>
      </c>
      <c r="B2281" t="s">
        <v>4936</v>
      </c>
      <c r="C2281" t="s">
        <v>4937</v>
      </c>
      <c r="D2281" t="s">
        <v>3795</v>
      </c>
      <c r="E2281" t="s">
        <v>197</v>
      </c>
      <c r="F2281" t="s">
        <v>3812</v>
      </c>
      <c r="G2281" t="s">
        <v>820</v>
      </c>
      <c r="H2281" t="s">
        <v>4938</v>
      </c>
      <c r="I2281">
        <v>9</v>
      </c>
      <c r="J2281" t="s">
        <v>5716</v>
      </c>
      <c r="K2281">
        <v>1</v>
      </c>
      <c r="L2281" t="s">
        <v>546</v>
      </c>
      <c r="M2281" t="s">
        <v>2018</v>
      </c>
      <c r="N2281" t="s">
        <v>112</v>
      </c>
      <c r="O2281" t="s">
        <v>556</v>
      </c>
      <c r="P2281" t="s">
        <v>8</v>
      </c>
      <c r="Q2281" t="s">
        <v>4570</v>
      </c>
      <c r="R2281" t="s">
        <v>4940</v>
      </c>
      <c r="S2281" t="s">
        <v>195</v>
      </c>
      <c r="T2281" t="s">
        <v>4570</v>
      </c>
      <c r="U2281" t="s">
        <v>4570</v>
      </c>
      <c r="V2281" t="s">
        <v>5726</v>
      </c>
      <c r="W2281" t="s">
        <v>5727</v>
      </c>
      <c r="X2281" t="s">
        <v>7636</v>
      </c>
      <c r="Y2281" t="s">
        <v>7637</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5011</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5747</v>
      </c>
      <c r="BH2281" t="s">
        <v>4947</v>
      </c>
      <c r="BI2281" t="s">
        <v>195</v>
      </c>
      <c r="BJ2281" t="s">
        <v>195</v>
      </c>
      <c r="BK2281" t="s">
        <v>3832</v>
      </c>
      <c r="BL2281" t="s">
        <v>7638</v>
      </c>
      <c r="BM2281" t="s">
        <v>4949</v>
      </c>
      <c r="BN2281" t="s">
        <v>5740</v>
      </c>
      <c r="BO2281" t="s">
        <v>4950</v>
      </c>
      <c r="BP2281" s="440" t="str">
        <f t="shared" si="35"/>
        <v>WA.2378.EBA.994.002.AG.523121</v>
      </c>
    </row>
    <row r="2282" spans="1:68">
      <c r="A2282" t="s">
        <v>5010</v>
      </c>
      <c r="B2282" t="s">
        <v>4936</v>
      </c>
      <c r="C2282" t="s">
        <v>4937</v>
      </c>
      <c r="D2282" t="s">
        <v>3795</v>
      </c>
      <c r="E2282" t="s">
        <v>197</v>
      </c>
      <c r="F2282" t="s">
        <v>3812</v>
      </c>
      <c r="G2282" t="s">
        <v>820</v>
      </c>
      <c r="H2282" t="s">
        <v>4938</v>
      </c>
      <c r="I2282">
        <v>9</v>
      </c>
      <c r="J2282" t="s">
        <v>5716</v>
      </c>
      <c r="K2282">
        <v>1</v>
      </c>
      <c r="L2282" t="s">
        <v>546</v>
      </c>
      <c r="M2282" t="s">
        <v>2018</v>
      </c>
      <c r="N2282" t="s">
        <v>112</v>
      </c>
      <c r="O2282" t="s">
        <v>556</v>
      </c>
      <c r="P2282" t="s">
        <v>8</v>
      </c>
      <c r="Q2282" t="s">
        <v>4570</v>
      </c>
      <c r="R2282" t="s">
        <v>4940</v>
      </c>
      <c r="S2282" t="s">
        <v>195</v>
      </c>
      <c r="T2282" t="s">
        <v>4570</v>
      </c>
      <c r="U2282" t="s">
        <v>4570</v>
      </c>
      <c r="V2282" t="s">
        <v>6443</v>
      </c>
      <c r="W2282" t="s">
        <v>5735</v>
      </c>
      <c r="X2282" t="s">
        <v>7639</v>
      </c>
      <c r="Y2282" t="s">
        <v>7640</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5011</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5747</v>
      </c>
      <c r="BH2282" t="s">
        <v>4947</v>
      </c>
      <c r="BI2282" t="s">
        <v>195</v>
      </c>
      <c r="BJ2282" t="s">
        <v>195</v>
      </c>
      <c r="BK2282" t="s">
        <v>3832</v>
      </c>
      <c r="BL2282" t="s">
        <v>7641</v>
      </c>
      <c r="BM2282" t="s">
        <v>4949</v>
      </c>
      <c r="BN2282" t="s">
        <v>5740</v>
      </c>
      <c r="BO2282" t="s">
        <v>4950</v>
      </c>
      <c r="BP2282" s="440" t="str">
        <f t="shared" si="35"/>
        <v>WA.2378.EBA.994.002.AG.523121</v>
      </c>
    </row>
    <row r="2283" spans="1:68">
      <c r="A2283" t="s">
        <v>5010</v>
      </c>
      <c r="B2283" t="s">
        <v>4936</v>
      </c>
      <c r="C2283" t="s">
        <v>4937</v>
      </c>
      <c r="D2283" t="s">
        <v>3795</v>
      </c>
      <c r="E2283" t="s">
        <v>197</v>
      </c>
      <c r="F2283" t="s">
        <v>3812</v>
      </c>
      <c r="G2283" t="s">
        <v>820</v>
      </c>
      <c r="H2283" t="s">
        <v>4938</v>
      </c>
      <c r="I2283">
        <v>9</v>
      </c>
      <c r="J2283" t="s">
        <v>5716</v>
      </c>
      <c r="K2283">
        <v>1</v>
      </c>
      <c r="L2283" t="s">
        <v>546</v>
      </c>
      <c r="M2283" t="s">
        <v>2018</v>
      </c>
      <c r="N2283" t="s">
        <v>112</v>
      </c>
      <c r="O2283" t="s">
        <v>556</v>
      </c>
      <c r="P2283" t="s">
        <v>8</v>
      </c>
      <c r="Q2283" t="s">
        <v>4570</v>
      </c>
      <c r="R2283" t="s">
        <v>4940</v>
      </c>
      <c r="S2283" t="s">
        <v>195</v>
      </c>
      <c r="T2283" t="s">
        <v>4570</v>
      </c>
      <c r="U2283" t="s">
        <v>4570</v>
      </c>
      <c r="V2283" t="s">
        <v>6444</v>
      </c>
      <c r="W2283" t="s">
        <v>6441</v>
      </c>
      <c r="X2283" t="s">
        <v>7642</v>
      </c>
      <c r="Y2283" t="s">
        <v>7643</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5011</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5747</v>
      </c>
      <c r="BH2283" t="s">
        <v>4947</v>
      </c>
      <c r="BI2283" t="s">
        <v>195</v>
      </c>
      <c r="BJ2283" t="s">
        <v>195</v>
      </c>
      <c r="BK2283" t="s">
        <v>3832</v>
      </c>
      <c r="BL2283" t="s">
        <v>7644</v>
      </c>
      <c r="BM2283" t="s">
        <v>4949</v>
      </c>
      <c r="BN2283" t="s">
        <v>5740</v>
      </c>
      <c r="BO2283" t="s">
        <v>4950</v>
      </c>
      <c r="BP2283" s="440" t="str">
        <f t="shared" si="35"/>
        <v>WA.2378.EBA.994.002.AG.523121</v>
      </c>
    </row>
    <row r="2284" spans="1:68">
      <c r="A2284" t="s">
        <v>5010</v>
      </c>
      <c r="B2284" t="s">
        <v>4936</v>
      </c>
      <c r="C2284" t="s">
        <v>4937</v>
      </c>
      <c r="D2284" t="s">
        <v>3795</v>
      </c>
      <c r="E2284" t="s">
        <v>197</v>
      </c>
      <c r="F2284" t="s">
        <v>3812</v>
      </c>
      <c r="G2284" t="s">
        <v>820</v>
      </c>
      <c r="H2284" t="s">
        <v>4938</v>
      </c>
      <c r="I2284">
        <v>9</v>
      </c>
      <c r="J2284" t="s">
        <v>5716</v>
      </c>
      <c r="K2284">
        <v>1</v>
      </c>
      <c r="L2284" t="s">
        <v>546</v>
      </c>
      <c r="M2284" t="s">
        <v>2018</v>
      </c>
      <c r="N2284" t="s">
        <v>112</v>
      </c>
      <c r="O2284" t="s">
        <v>556</v>
      </c>
      <c r="P2284" t="s">
        <v>8</v>
      </c>
      <c r="Q2284" t="s">
        <v>4570</v>
      </c>
      <c r="R2284" t="s">
        <v>4940</v>
      </c>
      <c r="S2284" t="s">
        <v>195</v>
      </c>
      <c r="T2284" t="s">
        <v>4570</v>
      </c>
      <c r="U2284" t="s">
        <v>4570</v>
      </c>
      <c r="V2284" t="s">
        <v>5731</v>
      </c>
      <c r="W2284" t="s">
        <v>5722</v>
      </c>
      <c r="X2284" t="s">
        <v>7645</v>
      </c>
      <c r="Y2284" t="s">
        <v>7646</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5011</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5747</v>
      </c>
      <c r="BH2284" t="s">
        <v>4947</v>
      </c>
      <c r="BI2284" t="s">
        <v>195</v>
      </c>
      <c r="BJ2284" t="s">
        <v>195</v>
      </c>
      <c r="BK2284" t="s">
        <v>3832</v>
      </c>
      <c r="BL2284" t="s">
        <v>7647</v>
      </c>
      <c r="BM2284" t="s">
        <v>4949</v>
      </c>
      <c r="BN2284" t="s">
        <v>5740</v>
      </c>
      <c r="BO2284" t="s">
        <v>4950</v>
      </c>
      <c r="BP2284" s="440" t="str">
        <f t="shared" si="35"/>
        <v>WA.2378.EBA.994.002.AG.523121</v>
      </c>
    </row>
    <row r="2285" spans="1:68">
      <c r="A2285" t="s">
        <v>5010</v>
      </c>
      <c r="B2285" t="s">
        <v>4936</v>
      </c>
      <c r="C2285" t="s">
        <v>4937</v>
      </c>
      <c r="D2285" t="s">
        <v>3795</v>
      </c>
      <c r="E2285" t="s">
        <v>197</v>
      </c>
      <c r="F2285" t="s">
        <v>3812</v>
      </c>
      <c r="G2285" t="s">
        <v>820</v>
      </c>
      <c r="H2285" t="s">
        <v>4938</v>
      </c>
      <c r="I2285">
        <v>9</v>
      </c>
      <c r="J2285" t="s">
        <v>5716</v>
      </c>
      <c r="K2285">
        <v>1</v>
      </c>
      <c r="L2285" t="s">
        <v>546</v>
      </c>
      <c r="M2285" t="s">
        <v>2018</v>
      </c>
      <c r="N2285" t="s">
        <v>112</v>
      </c>
      <c r="O2285" t="s">
        <v>556</v>
      </c>
      <c r="P2285" t="s">
        <v>8</v>
      </c>
      <c r="Q2285" t="s">
        <v>4570</v>
      </c>
      <c r="R2285" t="s">
        <v>4940</v>
      </c>
      <c r="S2285" t="s">
        <v>195</v>
      </c>
      <c r="T2285" t="s">
        <v>4570</v>
      </c>
      <c r="U2285" t="s">
        <v>4570</v>
      </c>
      <c r="V2285" t="s">
        <v>5001</v>
      </c>
      <c r="W2285" t="s">
        <v>7471</v>
      </c>
      <c r="X2285" t="s">
        <v>7648</v>
      </c>
      <c r="Y2285" t="s">
        <v>7593</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5011</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5747</v>
      </c>
      <c r="BH2285" t="s">
        <v>4947</v>
      </c>
      <c r="BI2285" t="s">
        <v>195</v>
      </c>
      <c r="BJ2285" t="s">
        <v>195</v>
      </c>
      <c r="BK2285" t="s">
        <v>3832</v>
      </c>
      <c r="BL2285" t="s">
        <v>7649</v>
      </c>
      <c r="BM2285" t="s">
        <v>4949</v>
      </c>
      <c r="BN2285" t="s">
        <v>5740</v>
      </c>
      <c r="BO2285" t="s">
        <v>4950</v>
      </c>
      <c r="BP2285" s="440" t="str">
        <f t="shared" si="35"/>
        <v>WA.2378.EBA.994.002.AG.523121</v>
      </c>
    </row>
    <row r="2286" spans="1:68">
      <c r="A2286" t="s">
        <v>5010</v>
      </c>
      <c r="B2286" t="s">
        <v>4936</v>
      </c>
      <c r="C2286" t="s">
        <v>4937</v>
      </c>
      <c r="D2286" t="s">
        <v>3795</v>
      </c>
      <c r="E2286" t="s">
        <v>197</v>
      </c>
      <c r="F2286" t="s">
        <v>3812</v>
      </c>
      <c r="G2286" t="s">
        <v>820</v>
      </c>
      <c r="H2286" t="s">
        <v>4938</v>
      </c>
      <c r="I2286">
        <v>9</v>
      </c>
      <c r="J2286" t="s">
        <v>5716</v>
      </c>
      <c r="K2286">
        <v>1</v>
      </c>
      <c r="L2286" t="s">
        <v>546</v>
      </c>
      <c r="M2286" t="s">
        <v>2018</v>
      </c>
      <c r="N2286" t="s">
        <v>112</v>
      </c>
      <c r="O2286" t="s">
        <v>556</v>
      </c>
      <c r="P2286" t="s">
        <v>8</v>
      </c>
      <c r="Q2286" t="s">
        <v>4570</v>
      </c>
      <c r="R2286" t="s">
        <v>4940</v>
      </c>
      <c r="S2286" t="s">
        <v>195</v>
      </c>
      <c r="T2286" t="s">
        <v>4570</v>
      </c>
      <c r="U2286" t="s">
        <v>4570</v>
      </c>
      <c r="V2286" t="s">
        <v>5092</v>
      </c>
      <c r="W2286" t="s">
        <v>7475</v>
      </c>
      <c r="X2286" t="s">
        <v>7650</v>
      </c>
      <c r="Y2286" t="s">
        <v>7651</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5011</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5747</v>
      </c>
      <c r="BH2286" t="s">
        <v>4947</v>
      </c>
      <c r="BI2286" t="s">
        <v>195</v>
      </c>
      <c r="BJ2286" t="s">
        <v>195</v>
      </c>
      <c r="BK2286" t="s">
        <v>3832</v>
      </c>
      <c r="BL2286" t="s">
        <v>7652</v>
      </c>
      <c r="BM2286" t="s">
        <v>4949</v>
      </c>
      <c r="BN2286" t="s">
        <v>5740</v>
      </c>
      <c r="BO2286" t="s">
        <v>4950</v>
      </c>
      <c r="BP2286" s="440" t="str">
        <f t="shared" si="35"/>
        <v>WA.2378.EBA.994.002.AG.523121</v>
      </c>
    </row>
    <row r="2287" spans="1:68">
      <c r="A2287" t="s">
        <v>5010</v>
      </c>
      <c r="B2287" t="s">
        <v>4936</v>
      </c>
      <c r="C2287" t="s">
        <v>4937</v>
      </c>
      <c r="D2287" t="s">
        <v>3795</v>
      </c>
      <c r="E2287" t="s">
        <v>197</v>
      </c>
      <c r="F2287" t="s">
        <v>3812</v>
      </c>
      <c r="G2287" t="s">
        <v>820</v>
      </c>
      <c r="H2287" t="s">
        <v>4938</v>
      </c>
      <c r="I2287">
        <v>9</v>
      </c>
      <c r="J2287" t="s">
        <v>5716</v>
      </c>
      <c r="K2287">
        <v>1</v>
      </c>
      <c r="L2287" t="s">
        <v>546</v>
      </c>
      <c r="M2287" t="s">
        <v>2018</v>
      </c>
      <c r="N2287" t="s">
        <v>112</v>
      </c>
      <c r="O2287" t="s">
        <v>556</v>
      </c>
      <c r="P2287" t="s">
        <v>8</v>
      </c>
      <c r="Q2287" t="s">
        <v>4570</v>
      </c>
      <c r="R2287" t="s">
        <v>4940</v>
      </c>
      <c r="S2287" t="s">
        <v>195</v>
      </c>
      <c r="T2287" t="s">
        <v>4570</v>
      </c>
      <c r="U2287" t="s">
        <v>4570</v>
      </c>
      <c r="V2287" t="s">
        <v>5265</v>
      </c>
      <c r="W2287" t="s">
        <v>7485</v>
      </c>
      <c r="X2287" t="s">
        <v>7653</v>
      </c>
      <c r="Y2287" t="s">
        <v>7654</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5011</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5747</v>
      </c>
      <c r="BH2287" t="s">
        <v>4947</v>
      </c>
      <c r="BI2287" t="s">
        <v>195</v>
      </c>
      <c r="BJ2287" t="s">
        <v>195</v>
      </c>
      <c r="BK2287" t="s">
        <v>3832</v>
      </c>
      <c r="BL2287" t="s">
        <v>7655</v>
      </c>
      <c r="BM2287" t="s">
        <v>4949</v>
      </c>
      <c r="BN2287" t="s">
        <v>5740</v>
      </c>
      <c r="BO2287" t="s">
        <v>4950</v>
      </c>
      <c r="BP2287" s="440" t="str">
        <f t="shared" si="35"/>
        <v>WA.2378.EBA.994.002.AG.523121</v>
      </c>
    </row>
    <row r="2288" spans="1:68">
      <c r="A2288" t="s">
        <v>5010</v>
      </c>
      <c r="B2288" t="s">
        <v>4936</v>
      </c>
      <c r="C2288" t="s">
        <v>4937</v>
      </c>
      <c r="D2288" t="s">
        <v>3795</v>
      </c>
      <c r="E2288" t="s">
        <v>197</v>
      </c>
      <c r="F2288" t="s">
        <v>3812</v>
      </c>
      <c r="G2288" t="s">
        <v>820</v>
      </c>
      <c r="H2288" t="s">
        <v>4938</v>
      </c>
      <c r="I2288">
        <v>9</v>
      </c>
      <c r="J2288" t="s">
        <v>5716</v>
      </c>
      <c r="K2288">
        <v>1</v>
      </c>
      <c r="L2288" t="s">
        <v>546</v>
      </c>
      <c r="M2288" t="s">
        <v>2018</v>
      </c>
      <c r="N2288" t="s">
        <v>112</v>
      </c>
      <c r="O2288" t="s">
        <v>556</v>
      </c>
      <c r="P2288" t="s">
        <v>8</v>
      </c>
      <c r="Q2288" t="s">
        <v>4570</v>
      </c>
      <c r="R2288" t="s">
        <v>4940</v>
      </c>
      <c r="S2288" t="s">
        <v>195</v>
      </c>
      <c r="T2288" t="s">
        <v>4570</v>
      </c>
      <c r="U2288" t="s">
        <v>4570</v>
      </c>
      <c r="V2288" t="s">
        <v>5269</v>
      </c>
      <c r="W2288" t="s">
        <v>5726</v>
      </c>
      <c r="X2288" t="s">
        <v>7656</v>
      </c>
      <c r="Y2288" t="s">
        <v>7657</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5011</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5747</v>
      </c>
      <c r="BH2288" t="s">
        <v>4947</v>
      </c>
      <c r="BI2288" t="s">
        <v>195</v>
      </c>
      <c r="BJ2288" t="s">
        <v>195</v>
      </c>
      <c r="BK2288" t="s">
        <v>3832</v>
      </c>
      <c r="BL2288" t="s">
        <v>7658</v>
      </c>
      <c r="BM2288" t="s">
        <v>4949</v>
      </c>
      <c r="BN2288" t="s">
        <v>5740</v>
      </c>
      <c r="BO2288" t="s">
        <v>4950</v>
      </c>
      <c r="BP2288" s="440" t="str">
        <f t="shared" si="35"/>
        <v>WA.2378.EBA.994.002.AG.523121</v>
      </c>
    </row>
    <row r="2289" spans="1:68">
      <c r="A2289" t="s">
        <v>5010</v>
      </c>
      <c r="B2289" t="s">
        <v>4936</v>
      </c>
      <c r="C2289" t="s">
        <v>4937</v>
      </c>
      <c r="D2289" t="s">
        <v>3795</v>
      </c>
      <c r="E2289" t="s">
        <v>197</v>
      </c>
      <c r="F2289" t="s">
        <v>3812</v>
      </c>
      <c r="G2289" t="s">
        <v>820</v>
      </c>
      <c r="H2289" t="s">
        <v>4938</v>
      </c>
      <c r="I2289">
        <v>9</v>
      </c>
      <c r="J2289" t="s">
        <v>5716</v>
      </c>
      <c r="K2289">
        <v>1</v>
      </c>
      <c r="L2289" t="s">
        <v>546</v>
      </c>
      <c r="M2289" t="s">
        <v>2018</v>
      </c>
      <c r="N2289" t="s">
        <v>112</v>
      </c>
      <c r="O2289" t="s">
        <v>556</v>
      </c>
      <c r="P2289" t="s">
        <v>8</v>
      </c>
      <c r="Q2289" t="s">
        <v>4570</v>
      </c>
      <c r="R2289" t="s">
        <v>4940</v>
      </c>
      <c r="S2289" t="s">
        <v>195</v>
      </c>
      <c r="T2289" t="s">
        <v>4570</v>
      </c>
      <c r="U2289" t="s">
        <v>4570</v>
      </c>
      <c r="V2289" t="s">
        <v>5413</v>
      </c>
      <c r="W2289" t="s">
        <v>6443</v>
      </c>
      <c r="X2289" t="s">
        <v>7659</v>
      </c>
      <c r="Y2289" t="s">
        <v>7084</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5011</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5747</v>
      </c>
      <c r="BH2289" t="s">
        <v>4947</v>
      </c>
      <c r="BI2289" t="s">
        <v>195</v>
      </c>
      <c r="BJ2289" t="s">
        <v>195</v>
      </c>
      <c r="BK2289" t="s">
        <v>3832</v>
      </c>
      <c r="BL2289" t="s">
        <v>7660</v>
      </c>
      <c r="BM2289" t="s">
        <v>4949</v>
      </c>
      <c r="BN2289" t="s">
        <v>5740</v>
      </c>
      <c r="BO2289" t="s">
        <v>4950</v>
      </c>
      <c r="BP2289" s="440" t="str">
        <f t="shared" si="35"/>
        <v>WA.2378.EBA.994.002.AG.523121</v>
      </c>
    </row>
    <row r="2290" spans="1:68">
      <c r="A2290" t="s">
        <v>5010</v>
      </c>
      <c r="B2290" t="s">
        <v>4936</v>
      </c>
      <c r="C2290" t="s">
        <v>4937</v>
      </c>
      <c r="D2290" t="s">
        <v>3795</v>
      </c>
      <c r="E2290" t="s">
        <v>197</v>
      </c>
      <c r="F2290" t="s">
        <v>3812</v>
      </c>
      <c r="G2290" t="s">
        <v>820</v>
      </c>
      <c r="H2290" t="s">
        <v>4938</v>
      </c>
      <c r="I2290">
        <v>9</v>
      </c>
      <c r="J2290" t="s">
        <v>5716</v>
      </c>
      <c r="K2290">
        <v>1</v>
      </c>
      <c r="L2290" t="s">
        <v>546</v>
      </c>
      <c r="M2290" t="s">
        <v>2018</v>
      </c>
      <c r="N2290" t="s">
        <v>112</v>
      </c>
      <c r="O2290" t="s">
        <v>556</v>
      </c>
      <c r="P2290" t="s">
        <v>8</v>
      </c>
      <c r="Q2290" t="s">
        <v>4570</v>
      </c>
      <c r="R2290" t="s">
        <v>4940</v>
      </c>
      <c r="S2290" t="s">
        <v>195</v>
      </c>
      <c r="T2290" t="s">
        <v>4570</v>
      </c>
      <c r="U2290" t="s">
        <v>4570</v>
      </c>
      <c r="V2290" t="s">
        <v>5417</v>
      </c>
      <c r="W2290" t="s">
        <v>6444</v>
      </c>
      <c r="X2290" t="s">
        <v>7661</v>
      </c>
      <c r="Y2290" t="s">
        <v>7662</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5011</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5747</v>
      </c>
      <c r="BH2290" t="s">
        <v>4947</v>
      </c>
      <c r="BI2290" t="s">
        <v>195</v>
      </c>
      <c r="BJ2290" t="s">
        <v>195</v>
      </c>
      <c r="BK2290" t="s">
        <v>3832</v>
      </c>
      <c r="BL2290" t="s">
        <v>7663</v>
      </c>
      <c r="BM2290" t="s">
        <v>4949</v>
      </c>
      <c r="BN2290" t="s">
        <v>5740</v>
      </c>
      <c r="BO2290" t="s">
        <v>4950</v>
      </c>
      <c r="BP2290" s="440" t="str">
        <f t="shared" si="35"/>
        <v>WA.2378.EBA.994.002.AG.523121</v>
      </c>
    </row>
    <row r="2291" spans="1:68">
      <c r="A2291" t="s">
        <v>4935</v>
      </c>
      <c r="B2291" t="s">
        <v>4936</v>
      </c>
      <c r="C2291" t="s">
        <v>4937</v>
      </c>
      <c r="D2291" t="s">
        <v>3795</v>
      </c>
      <c r="E2291" t="s">
        <v>197</v>
      </c>
      <c r="F2291" t="s">
        <v>3812</v>
      </c>
      <c r="G2291" t="s">
        <v>820</v>
      </c>
      <c r="H2291" t="s">
        <v>4938</v>
      </c>
      <c r="I2291">
        <v>9</v>
      </c>
      <c r="J2291" t="s">
        <v>5716</v>
      </c>
      <c r="K2291">
        <v>1</v>
      </c>
      <c r="L2291" t="s">
        <v>546</v>
      </c>
      <c r="M2291" t="s">
        <v>554</v>
      </c>
      <c r="N2291" t="s">
        <v>98</v>
      </c>
      <c r="O2291" t="s">
        <v>557</v>
      </c>
      <c r="P2291" t="s">
        <v>8</v>
      </c>
      <c r="Q2291" t="s">
        <v>4570</v>
      </c>
      <c r="R2291" t="s">
        <v>4940</v>
      </c>
      <c r="S2291" t="s">
        <v>195</v>
      </c>
      <c r="T2291" t="s">
        <v>4570</v>
      </c>
      <c r="U2291" t="s">
        <v>4570</v>
      </c>
      <c r="V2291" t="s">
        <v>4496</v>
      </c>
      <c r="W2291" t="s">
        <v>4570</v>
      </c>
      <c r="X2291" t="s">
        <v>7664</v>
      </c>
      <c r="Y2291" t="s">
        <v>7657</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4943</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5738</v>
      </c>
      <c r="BH2291" t="s">
        <v>4947</v>
      </c>
      <c r="BI2291" t="s">
        <v>195</v>
      </c>
      <c r="BJ2291" t="s">
        <v>195</v>
      </c>
      <c r="BK2291" t="s">
        <v>3833</v>
      </c>
      <c r="BL2291" t="s">
        <v>7665</v>
      </c>
      <c r="BM2291" t="s">
        <v>4949</v>
      </c>
      <c r="BN2291" t="s">
        <v>5740</v>
      </c>
      <c r="BO2291" t="s">
        <v>4950</v>
      </c>
      <c r="BP2291" s="440" t="str">
        <f t="shared" si="35"/>
        <v>WA.2378.EBA.994.002.AC.523199</v>
      </c>
    </row>
    <row r="2292" spans="1:68">
      <c r="A2292" t="s">
        <v>4935</v>
      </c>
      <c r="B2292" t="s">
        <v>4936</v>
      </c>
      <c r="C2292" t="s">
        <v>4937</v>
      </c>
      <c r="D2292" t="s">
        <v>3795</v>
      </c>
      <c r="E2292" t="s">
        <v>197</v>
      </c>
      <c r="F2292" t="s">
        <v>3812</v>
      </c>
      <c r="G2292" t="s">
        <v>820</v>
      </c>
      <c r="H2292" t="s">
        <v>4938</v>
      </c>
      <c r="I2292">
        <v>9</v>
      </c>
      <c r="J2292" t="s">
        <v>5716</v>
      </c>
      <c r="K2292">
        <v>1</v>
      </c>
      <c r="L2292" t="s">
        <v>546</v>
      </c>
      <c r="M2292" t="s">
        <v>554</v>
      </c>
      <c r="N2292" t="s">
        <v>98</v>
      </c>
      <c r="O2292" t="s">
        <v>557</v>
      </c>
      <c r="P2292" t="s">
        <v>8</v>
      </c>
      <c r="Q2292" t="s">
        <v>4570</v>
      </c>
      <c r="R2292" t="s">
        <v>4940</v>
      </c>
      <c r="S2292" t="s">
        <v>195</v>
      </c>
      <c r="T2292" t="s">
        <v>4570</v>
      </c>
      <c r="U2292" t="s">
        <v>4570</v>
      </c>
      <c r="V2292" t="s">
        <v>4951</v>
      </c>
      <c r="W2292" t="s">
        <v>4496</v>
      </c>
      <c r="X2292" t="s">
        <v>7666</v>
      </c>
      <c r="Y2292" t="s">
        <v>7667</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4943</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5738</v>
      </c>
      <c r="BH2292" t="s">
        <v>4947</v>
      </c>
      <c r="BI2292" t="s">
        <v>195</v>
      </c>
      <c r="BJ2292" t="s">
        <v>195</v>
      </c>
      <c r="BK2292" t="s">
        <v>3833</v>
      </c>
      <c r="BL2292" t="s">
        <v>7668</v>
      </c>
      <c r="BM2292" t="s">
        <v>4949</v>
      </c>
      <c r="BN2292" t="s">
        <v>5740</v>
      </c>
      <c r="BO2292" t="s">
        <v>4950</v>
      </c>
      <c r="BP2292" s="440" t="str">
        <f t="shared" si="35"/>
        <v>WA.2378.EBA.994.002.AC.523199</v>
      </c>
    </row>
    <row r="2293" spans="1:68">
      <c r="A2293" t="s">
        <v>4935</v>
      </c>
      <c r="B2293" t="s">
        <v>4936</v>
      </c>
      <c r="C2293" t="s">
        <v>4937</v>
      </c>
      <c r="D2293" t="s">
        <v>3795</v>
      </c>
      <c r="E2293" t="s">
        <v>197</v>
      </c>
      <c r="F2293" t="s">
        <v>3812</v>
      </c>
      <c r="G2293" t="s">
        <v>820</v>
      </c>
      <c r="H2293" t="s">
        <v>4938</v>
      </c>
      <c r="I2293">
        <v>9</v>
      </c>
      <c r="J2293" t="s">
        <v>5716</v>
      </c>
      <c r="K2293">
        <v>1</v>
      </c>
      <c r="L2293" t="s">
        <v>546</v>
      </c>
      <c r="M2293" t="s">
        <v>554</v>
      </c>
      <c r="N2293" t="s">
        <v>98</v>
      </c>
      <c r="O2293" t="s">
        <v>557</v>
      </c>
      <c r="P2293" t="s">
        <v>8</v>
      </c>
      <c r="Q2293" t="s">
        <v>4570</v>
      </c>
      <c r="R2293" t="s">
        <v>4940</v>
      </c>
      <c r="S2293" t="s">
        <v>195</v>
      </c>
      <c r="T2293" t="s">
        <v>4570</v>
      </c>
      <c r="U2293" t="s">
        <v>4570</v>
      </c>
      <c r="V2293" t="s">
        <v>5001</v>
      </c>
      <c r="W2293" t="s">
        <v>4951</v>
      </c>
      <c r="X2293" t="s">
        <v>7669</v>
      </c>
      <c r="Y2293" t="s">
        <v>7670</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4943</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5738</v>
      </c>
      <c r="BH2293" t="s">
        <v>4947</v>
      </c>
      <c r="BI2293" t="s">
        <v>195</v>
      </c>
      <c r="BJ2293" t="s">
        <v>195</v>
      </c>
      <c r="BK2293" t="s">
        <v>3833</v>
      </c>
      <c r="BL2293" t="s">
        <v>7671</v>
      </c>
      <c r="BM2293" t="s">
        <v>4949</v>
      </c>
      <c r="BN2293" t="s">
        <v>5740</v>
      </c>
      <c r="BO2293" t="s">
        <v>4950</v>
      </c>
      <c r="BP2293" s="440" t="str">
        <f t="shared" si="35"/>
        <v>WA.2378.EBA.994.002.AC.523199</v>
      </c>
    </row>
    <row r="2294" spans="1:68">
      <c r="A2294" t="s">
        <v>4935</v>
      </c>
      <c r="B2294" t="s">
        <v>4936</v>
      </c>
      <c r="C2294" t="s">
        <v>4937</v>
      </c>
      <c r="D2294" t="s">
        <v>3795</v>
      </c>
      <c r="E2294" t="s">
        <v>197</v>
      </c>
      <c r="F2294" t="s">
        <v>3812</v>
      </c>
      <c r="G2294" t="s">
        <v>820</v>
      </c>
      <c r="H2294" t="s">
        <v>4938</v>
      </c>
      <c r="I2294">
        <v>9</v>
      </c>
      <c r="J2294" t="s">
        <v>5716</v>
      </c>
      <c r="K2294">
        <v>1</v>
      </c>
      <c r="L2294" t="s">
        <v>546</v>
      </c>
      <c r="M2294" t="s">
        <v>2018</v>
      </c>
      <c r="N2294" t="s">
        <v>112</v>
      </c>
      <c r="O2294" t="s">
        <v>557</v>
      </c>
      <c r="P2294" t="s">
        <v>8</v>
      </c>
      <c r="Q2294" t="s">
        <v>4570</v>
      </c>
      <c r="R2294" t="s">
        <v>4940</v>
      </c>
      <c r="S2294" t="s">
        <v>195</v>
      </c>
      <c r="T2294" t="s">
        <v>4570</v>
      </c>
      <c r="U2294" t="s">
        <v>4570</v>
      </c>
      <c r="V2294" t="s">
        <v>4496</v>
      </c>
      <c r="W2294" t="s">
        <v>4570</v>
      </c>
      <c r="X2294" t="s">
        <v>7672</v>
      </c>
      <c r="Y2294" t="s">
        <v>7673</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4943</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5747</v>
      </c>
      <c r="BH2294" t="s">
        <v>4947</v>
      </c>
      <c r="BI2294" t="s">
        <v>195</v>
      </c>
      <c r="BJ2294" t="s">
        <v>195</v>
      </c>
      <c r="BK2294" t="s">
        <v>3833</v>
      </c>
      <c r="BL2294" t="s">
        <v>7674</v>
      </c>
      <c r="BM2294" t="s">
        <v>4949</v>
      </c>
      <c r="BN2294" t="s">
        <v>5740</v>
      </c>
      <c r="BO2294" t="s">
        <v>4950</v>
      </c>
      <c r="BP2294" s="440" t="str">
        <f t="shared" si="35"/>
        <v>WA.2378.EBA.994.002.AG.523199</v>
      </c>
    </row>
    <row r="2295" spans="1:68">
      <c r="A2295" t="s">
        <v>4935</v>
      </c>
      <c r="B2295" t="s">
        <v>4936</v>
      </c>
      <c r="C2295" t="s">
        <v>4937</v>
      </c>
      <c r="D2295" t="s">
        <v>3795</v>
      </c>
      <c r="E2295" t="s">
        <v>197</v>
      </c>
      <c r="F2295" t="s">
        <v>3812</v>
      </c>
      <c r="G2295" t="s">
        <v>820</v>
      </c>
      <c r="H2295" t="s">
        <v>4938</v>
      </c>
      <c r="I2295">
        <v>9</v>
      </c>
      <c r="J2295" t="s">
        <v>5716</v>
      </c>
      <c r="K2295">
        <v>1</v>
      </c>
      <c r="L2295" t="s">
        <v>546</v>
      </c>
      <c r="M2295" t="s">
        <v>2018</v>
      </c>
      <c r="N2295" t="s">
        <v>112</v>
      </c>
      <c r="O2295" t="s">
        <v>557</v>
      </c>
      <c r="P2295" t="s">
        <v>8</v>
      </c>
      <c r="Q2295" t="s">
        <v>4570</v>
      </c>
      <c r="R2295" t="s">
        <v>4940</v>
      </c>
      <c r="S2295" t="s">
        <v>195</v>
      </c>
      <c r="T2295" t="s">
        <v>4570</v>
      </c>
      <c r="U2295" t="s">
        <v>4570</v>
      </c>
      <c r="V2295" t="s">
        <v>4951</v>
      </c>
      <c r="W2295" t="s">
        <v>4496</v>
      </c>
      <c r="X2295" t="s">
        <v>7675</v>
      </c>
      <c r="Y2295" t="s">
        <v>7676</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4943</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5747</v>
      </c>
      <c r="BH2295" t="s">
        <v>4947</v>
      </c>
      <c r="BI2295" t="s">
        <v>195</v>
      </c>
      <c r="BJ2295" t="s">
        <v>195</v>
      </c>
      <c r="BK2295" t="s">
        <v>3833</v>
      </c>
      <c r="BL2295" t="s">
        <v>7677</v>
      </c>
      <c r="BM2295" t="s">
        <v>4949</v>
      </c>
      <c r="BN2295" t="s">
        <v>5740</v>
      </c>
      <c r="BO2295" t="s">
        <v>4950</v>
      </c>
      <c r="BP2295" s="440" t="str">
        <f t="shared" si="35"/>
        <v>WA.2378.EBA.994.002.AG.523199</v>
      </c>
    </row>
    <row r="2296" spans="1:68">
      <c r="A2296" t="s">
        <v>5010</v>
      </c>
      <c r="B2296" t="s">
        <v>4936</v>
      </c>
      <c r="C2296" t="s">
        <v>4937</v>
      </c>
      <c r="D2296" t="s">
        <v>3795</v>
      </c>
      <c r="E2296" t="s">
        <v>197</v>
      </c>
      <c r="F2296" t="s">
        <v>3812</v>
      </c>
      <c r="G2296" t="s">
        <v>820</v>
      </c>
      <c r="H2296" t="s">
        <v>4938</v>
      </c>
      <c r="I2296">
        <v>9</v>
      </c>
      <c r="J2296" t="s">
        <v>5716</v>
      </c>
      <c r="K2296">
        <v>1</v>
      </c>
      <c r="L2296" t="s">
        <v>546</v>
      </c>
      <c r="M2296" t="s">
        <v>554</v>
      </c>
      <c r="N2296" t="s">
        <v>98</v>
      </c>
      <c r="O2296" t="s">
        <v>557</v>
      </c>
      <c r="P2296" t="s">
        <v>8</v>
      </c>
      <c r="Q2296" t="s">
        <v>4570</v>
      </c>
      <c r="R2296" t="s">
        <v>4940</v>
      </c>
      <c r="S2296" t="s">
        <v>195</v>
      </c>
      <c r="T2296" t="s">
        <v>4570</v>
      </c>
      <c r="U2296" t="s">
        <v>4570</v>
      </c>
      <c r="V2296" t="s">
        <v>4496</v>
      </c>
      <c r="W2296" t="s">
        <v>4570</v>
      </c>
      <c r="X2296" t="s">
        <v>7664</v>
      </c>
      <c r="Y2296" t="s">
        <v>7657</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5011</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5738</v>
      </c>
      <c r="BH2296" t="s">
        <v>4947</v>
      </c>
      <c r="BI2296" t="s">
        <v>195</v>
      </c>
      <c r="BJ2296" t="s">
        <v>195</v>
      </c>
      <c r="BK2296" t="s">
        <v>3833</v>
      </c>
      <c r="BL2296" t="s">
        <v>7665</v>
      </c>
      <c r="BM2296" t="s">
        <v>4949</v>
      </c>
      <c r="BN2296" t="s">
        <v>5740</v>
      </c>
      <c r="BO2296" t="s">
        <v>4950</v>
      </c>
      <c r="BP2296" s="440" t="str">
        <f t="shared" si="35"/>
        <v>WA.2378.EBA.994.002.AC.523199</v>
      </c>
    </row>
    <row r="2297" spans="1:68">
      <c r="A2297" t="s">
        <v>5010</v>
      </c>
      <c r="B2297" t="s">
        <v>4936</v>
      </c>
      <c r="C2297" t="s">
        <v>4937</v>
      </c>
      <c r="D2297" t="s">
        <v>3795</v>
      </c>
      <c r="E2297" t="s">
        <v>197</v>
      </c>
      <c r="F2297" t="s">
        <v>3812</v>
      </c>
      <c r="G2297" t="s">
        <v>820</v>
      </c>
      <c r="H2297" t="s">
        <v>4938</v>
      </c>
      <c r="I2297">
        <v>9</v>
      </c>
      <c r="J2297" t="s">
        <v>5716</v>
      </c>
      <c r="K2297">
        <v>1</v>
      </c>
      <c r="L2297" t="s">
        <v>546</v>
      </c>
      <c r="M2297" t="s">
        <v>554</v>
      </c>
      <c r="N2297" t="s">
        <v>98</v>
      </c>
      <c r="O2297" t="s">
        <v>557</v>
      </c>
      <c r="P2297" t="s">
        <v>8</v>
      </c>
      <c r="Q2297" t="s">
        <v>4570</v>
      </c>
      <c r="R2297" t="s">
        <v>4940</v>
      </c>
      <c r="S2297" t="s">
        <v>195</v>
      </c>
      <c r="T2297" t="s">
        <v>4570</v>
      </c>
      <c r="U2297" t="s">
        <v>4570</v>
      </c>
      <c r="V2297" t="s">
        <v>4951</v>
      </c>
      <c r="W2297" t="s">
        <v>4496</v>
      </c>
      <c r="X2297" t="s">
        <v>7666</v>
      </c>
      <c r="Y2297" t="s">
        <v>7667</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5011</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5738</v>
      </c>
      <c r="BH2297" t="s">
        <v>4947</v>
      </c>
      <c r="BI2297" t="s">
        <v>195</v>
      </c>
      <c r="BJ2297" t="s">
        <v>195</v>
      </c>
      <c r="BK2297" t="s">
        <v>3833</v>
      </c>
      <c r="BL2297" t="s">
        <v>7668</v>
      </c>
      <c r="BM2297" t="s">
        <v>4949</v>
      </c>
      <c r="BN2297" t="s">
        <v>5740</v>
      </c>
      <c r="BO2297" t="s">
        <v>4950</v>
      </c>
      <c r="BP2297" s="440" t="str">
        <f t="shared" si="35"/>
        <v>WA.2378.EBA.994.002.AC.523199</v>
      </c>
    </row>
    <row r="2298" spans="1:68">
      <c r="A2298" t="s">
        <v>5010</v>
      </c>
      <c r="B2298" t="s">
        <v>4936</v>
      </c>
      <c r="C2298" t="s">
        <v>4937</v>
      </c>
      <c r="D2298" t="s">
        <v>3795</v>
      </c>
      <c r="E2298" t="s">
        <v>197</v>
      </c>
      <c r="F2298" t="s">
        <v>3812</v>
      </c>
      <c r="G2298" t="s">
        <v>820</v>
      </c>
      <c r="H2298" t="s">
        <v>4938</v>
      </c>
      <c r="I2298">
        <v>9</v>
      </c>
      <c r="J2298" t="s">
        <v>5716</v>
      </c>
      <c r="K2298">
        <v>1</v>
      </c>
      <c r="L2298" t="s">
        <v>546</v>
      </c>
      <c r="M2298" t="s">
        <v>554</v>
      </c>
      <c r="N2298" t="s">
        <v>98</v>
      </c>
      <c r="O2298" t="s">
        <v>557</v>
      </c>
      <c r="P2298" t="s">
        <v>8</v>
      </c>
      <c r="Q2298" t="s">
        <v>4570</v>
      </c>
      <c r="R2298" t="s">
        <v>4940</v>
      </c>
      <c r="S2298" t="s">
        <v>195</v>
      </c>
      <c r="T2298" t="s">
        <v>4570</v>
      </c>
      <c r="U2298" t="s">
        <v>4570</v>
      </c>
      <c r="V2298" t="s">
        <v>5001</v>
      </c>
      <c r="W2298" t="s">
        <v>4951</v>
      </c>
      <c r="X2298" t="s">
        <v>7669</v>
      </c>
      <c r="Y2298" t="s">
        <v>7670</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5011</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5738</v>
      </c>
      <c r="BH2298" t="s">
        <v>4947</v>
      </c>
      <c r="BI2298" t="s">
        <v>195</v>
      </c>
      <c r="BJ2298" t="s">
        <v>195</v>
      </c>
      <c r="BK2298" t="s">
        <v>3833</v>
      </c>
      <c r="BL2298" t="s">
        <v>7671</v>
      </c>
      <c r="BM2298" t="s">
        <v>4949</v>
      </c>
      <c r="BN2298" t="s">
        <v>5740</v>
      </c>
      <c r="BO2298" t="s">
        <v>4950</v>
      </c>
      <c r="BP2298" s="440" t="str">
        <f t="shared" si="35"/>
        <v>WA.2378.EBA.994.002.AC.523199</v>
      </c>
    </row>
    <row r="2299" spans="1:68">
      <c r="A2299" t="s">
        <v>5010</v>
      </c>
      <c r="B2299" t="s">
        <v>4936</v>
      </c>
      <c r="C2299" t="s">
        <v>4937</v>
      </c>
      <c r="D2299" t="s">
        <v>3795</v>
      </c>
      <c r="E2299" t="s">
        <v>197</v>
      </c>
      <c r="F2299" t="s">
        <v>3812</v>
      </c>
      <c r="G2299" t="s">
        <v>820</v>
      </c>
      <c r="H2299" t="s">
        <v>4938</v>
      </c>
      <c r="I2299">
        <v>9</v>
      </c>
      <c r="J2299" t="s">
        <v>5716</v>
      </c>
      <c r="K2299">
        <v>1</v>
      </c>
      <c r="L2299" t="s">
        <v>546</v>
      </c>
      <c r="M2299" t="s">
        <v>2018</v>
      </c>
      <c r="N2299" t="s">
        <v>112</v>
      </c>
      <c r="O2299" t="s">
        <v>557</v>
      </c>
      <c r="P2299" t="s">
        <v>8</v>
      </c>
      <c r="Q2299" t="s">
        <v>4570</v>
      </c>
      <c r="R2299" t="s">
        <v>4940</v>
      </c>
      <c r="S2299" t="s">
        <v>195</v>
      </c>
      <c r="T2299" t="s">
        <v>4570</v>
      </c>
      <c r="U2299" t="s">
        <v>4570</v>
      </c>
      <c r="V2299" t="s">
        <v>4496</v>
      </c>
      <c r="W2299" t="s">
        <v>4570</v>
      </c>
      <c r="X2299" t="s">
        <v>7672</v>
      </c>
      <c r="Y2299" t="s">
        <v>7673</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5011</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5747</v>
      </c>
      <c r="BH2299" t="s">
        <v>4947</v>
      </c>
      <c r="BI2299" t="s">
        <v>195</v>
      </c>
      <c r="BJ2299" t="s">
        <v>195</v>
      </c>
      <c r="BK2299" t="s">
        <v>3833</v>
      </c>
      <c r="BL2299" t="s">
        <v>7674</v>
      </c>
      <c r="BM2299" t="s">
        <v>4949</v>
      </c>
      <c r="BN2299" t="s">
        <v>5740</v>
      </c>
      <c r="BO2299" t="s">
        <v>4950</v>
      </c>
      <c r="BP2299" s="440" t="str">
        <f t="shared" si="35"/>
        <v>WA.2378.EBA.994.002.AG.523199</v>
      </c>
    </row>
    <row r="2300" spans="1:68">
      <c r="A2300" t="s">
        <v>5010</v>
      </c>
      <c r="B2300" t="s">
        <v>4936</v>
      </c>
      <c r="C2300" t="s">
        <v>4937</v>
      </c>
      <c r="D2300" t="s">
        <v>3795</v>
      </c>
      <c r="E2300" t="s">
        <v>197</v>
      </c>
      <c r="F2300" t="s">
        <v>3812</v>
      </c>
      <c r="G2300" t="s">
        <v>820</v>
      </c>
      <c r="H2300" t="s">
        <v>4938</v>
      </c>
      <c r="I2300">
        <v>9</v>
      </c>
      <c r="J2300" t="s">
        <v>5716</v>
      </c>
      <c r="K2300">
        <v>1</v>
      </c>
      <c r="L2300" t="s">
        <v>546</v>
      </c>
      <c r="M2300" t="s">
        <v>2018</v>
      </c>
      <c r="N2300" t="s">
        <v>112</v>
      </c>
      <c r="O2300" t="s">
        <v>557</v>
      </c>
      <c r="P2300" t="s">
        <v>8</v>
      </c>
      <c r="Q2300" t="s">
        <v>4570</v>
      </c>
      <c r="R2300" t="s">
        <v>4940</v>
      </c>
      <c r="S2300" t="s">
        <v>195</v>
      </c>
      <c r="T2300" t="s">
        <v>4570</v>
      </c>
      <c r="U2300" t="s">
        <v>4570</v>
      </c>
      <c r="V2300" t="s">
        <v>4951</v>
      </c>
      <c r="W2300" t="s">
        <v>4496</v>
      </c>
      <c r="X2300" t="s">
        <v>7675</v>
      </c>
      <c r="Y2300" t="s">
        <v>7676</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5011</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5747</v>
      </c>
      <c r="BH2300" t="s">
        <v>4947</v>
      </c>
      <c r="BI2300" t="s">
        <v>195</v>
      </c>
      <c r="BJ2300" t="s">
        <v>195</v>
      </c>
      <c r="BK2300" t="s">
        <v>3833</v>
      </c>
      <c r="BL2300" t="s">
        <v>7677</v>
      </c>
      <c r="BM2300" t="s">
        <v>4949</v>
      </c>
      <c r="BN2300" t="s">
        <v>5740</v>
      </c>
      <c r="BO2300" t="s">
        <v>4950</v>
      </c>
      <c r="BP2300" s="440"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2022-08-18T00:26:48Z</cp:lastPrinted>
  <dcterms:created xsi:type="dcterms:W3CDTF">2021-07-27T04:05:22Z</dcterms:created>
  <dcterms:modified xsi:type="dcterms:W3CDTF">2022-08-18T08:49:43Z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