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drawings/drawing12.xml" ContentType="application/vnd.openxmlformats-officedocument.drawing+xml"/>
  <Override PartName="/xl/tables/table11.xml" ContentType="application/vnd.openxmlformats-officedocument.spreadsheetml.table+xml"/>
  <Override PartName="/xl/drawings/drawing13.xml" ContentType="application/vnd.openxmlformats-officedocument.drawing+xml"/>
  <Override PartName="/xl/tables/table12.xml" ContentType="application/vnd.openxmlformats-officedocument.spreadsheetml.table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9E871CE7-5CEA-4942-9E6C-E3C12EB9D27C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Dashboard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  <sheet name="10" sheetId="11" r:id="rId11"/>
    <sheet name="11" sheetId="12" r:id="rId12"/>
    <sheet name="12" sheetId="13" r:id="rId13"/>
    <sheet name="Lists" sheetId="14" r:id="rId14"/>
    <sheet name="Analysis" sheetId="15" r:id="rId15"/>
  </sheets>
  <definedNames>
    <definedName name="PIC">#REF!</definedName>
  </definedNames>
  <calcPr calcId="191029"/>
  <extLst>
    <ext uri="GoogleSheetsCustomDataVersion2">
      <go:sheetsCustomData xmlns:go="http://customooxmlschemas.google.com/" r:id="rId19" roundtripDataChecksum="xLVlxrg0OB4m0RIMM4msjZJq/ev1eY82rz+CvxaalRE="/>
    </ext>
  </extLst>
</workbook>
</file>

<file path=xl/calcChain.xml><?xml version="1.0" encoding="utf-8"?>
<calcChain xmlns="http://schemas.openxmlformats.org/spreadsheetml/2006/main">
  <c r="I16" i="15" l="1"/>
  <c r="H16" i="15"/>
  <c r="G16" i="15"/>
  <c r="F16" i="15"/>
  <c r="J16" i="15" s="1"/>
  <c r="I15" i="15"/>
  <c r="H15" i="15"/>
  <c r="G15" i="15"/>
  <c r="F15" i="15"/>
  <c r="E15" i="15" s="1"/>
  <c r="D15" i="15" s="1"/>
  <c r="I14" i="15"/>
  <c r="H14" i="15"/>
  <c r="G14" i="15"/>
  <c r="F14" i="15"/>
  <c r="E14" i="15" s="1"/>
  <c r="D14" i="15" s="1"/>
  <c r="I13" i="15"/>
  <c r="H13" i="15"/>
  <c r="G13" i="15"/>
  <c r="F13" i="15"/>
  <c r="J13" i="15" s="1"/>
  <c r="E13" i="15"/>
  <c r="D13" i="15" s="1"/>
  <c r="I12" i="15"/>
  <c r="H12" i="15"/>
  <c r="G12" i="15"/>
  <c r="F12" i="15"/>
  <c r="J12" i="15" s="1"/>
  <c r="E12" i="15"/>
  <c r="D12" i="15"/>
  <c r="I11" i="15"/>
  <c r="H11" i="15"/>
  <c r="G11" i="15"/>
  <c r="F11" i="15"/>
  <c r="E11" i="15" s="1"/>
  <c r="D11" i="15" s="1"/>
  <c r="I10" i="15"/>
  <c r="H10" i="15"/>
  <c r="G10" i="15"/>
  <c r="F10" i="15"/>
  <c r="J10" i="15" s="1"/>
  <c r="I9" i="15"/>
  <c r="H9" i="15"/>
  <c r="G9" i="15"/>
  <c r="F9" i="15"/>
  <c r="J9" i="15" s="1"/>
  <c r="I8" i="15"/>
  <c r="H8" i="15"/>
  <c r="G8" i="15"/>
  <c r="F8" i="15"/>
  <c r="J8" i="15" s="1"/>
  <c r="I7" i="15"/>
  <c r="H7" i="15"/>
  <c r="G7" i="15"/>
  <c r="F7" i="15"/>
  <c r="E7" i="15" s="1"/>
  <c r="D7" i="15" s="1"/>
  <c r="I6" i="15"/>
  <c r="H6" i="15"/>
  <c r="G6" i="15"/>
  <c r="F6" i="15"/>
  <c r="E6" i="15" s="1"/>
  <c r="D6" i="15" s="1"/>
  <c r="I5" i="15"/>
  <c r="H5" i="15"/>
  <c r="G5" i="15"/>
  <c r="F5" i="15"/>
  <c r="J5" i="15" s="1"/>
  <c r="E5" i="15"/>
  <c r="D5" i="15" s="1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F4" i="13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F4" i="12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F4" i="11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F4" i="10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F4" i="9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F4" i="8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F4" i="7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F4" i="6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F4" i="5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F4" i="4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F4" i="3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F4" i="2"/>
  <c r="P6" i="1"/>
  <c r="O6" i="1"/>
  <c r="O5" i="1" s="1"/>
  <c r="N6" i="1"/>
  <c r="N5" i="1" s="1"/>
  <c r="M6" i="1"/>
  <c r="L6" i="1"/>
  <c r="L5" i="1" s="1"/>
  <c r="K6" i="1"/>
  <c r="J6" i="1"/>
  <c r="I6" i="1"/>
  <c r="I5" i="1" s="1"/>
  <c r="H6" i="1"/>
  <c r="G6" i="1"/>
  <c r="G5" i="1" s="1"/>
  <c r="F6" i="1"/>
  <c r="F5" i="1" s="1"/>
  <c r="E6" i="1"/>
  <c r="P5" i="1"/>
  <c r="M5" i="1"/>
  <c r="K5" i="1"/>
  <c r="J5" i="1"/>
  <c r="H5" i="1"/>
  <c r="E5" i="1"/>
  <c r="Q3" i="1"/>
  <c r="J7" i="15" l="1"/>
  <c r="E10" i="15"/>
  <c r="D10" i="15" s="1"/>
  <c r="J15" i="15"/>
  <c r="J6" i="15"/>
  <c r="E9" i="15"/>
  <c r="D9" i="15" s="1"/>
  <c r="J14" i="15"/>
  <c r="E8" i="15"/>
  <c r="D8" i="15" s="1"/>
  <c r="E16" i="15"/>
  <c r="D16" i="15" s="1"/>
  <c r="J11" i="15"/>
</calcChain>
</file>

<file path=xl/sharedStrings.xml><?xml version="1.0" encoding="utf-8"?>
<sst xmlns="http://schemas.openxmlformats.org/spreadsheetml/2006/main" count="1932" uniqueCount="576">
  <si>
    <t>DASHBOARD</t>
  </si>
  <si>
    <t>TODAY</t>
  </si>
  <si>
    <t>Job Completion Rate (For Tracking Purpose)</t>
  </si>
  <si>
    <t>Shipment List (Januari-2025)</t>
  </si>
  <si>
    <t>Total Job</t>
  </si>
  <si>
    <t>:</t>
  </si>
  <si>
    <t>ETD if Export, ETA if Import</t>
  </si>
  <si>
    <t>CARGO DETAILS</t>
  </si>
  <si>
    <t xml:space="preserve"> </t>
  </si>
  <si>
    <t>JOB POSTED DATE</t>
  </si>
  <si>
    <t>JOB CLOSED DATE</t>
  </si>
  <si>
    <t>STAFF</t>
  </si>
  <si>
    <t>CUSTOMER REF.</t>
  </si>
  <si>
    <t>CUSTOMER / SHIPPER (PIC)</t>
  </si>
  <si>
    <t>CARGO PICKUP DATE</t>
  </si>
  <si>
    <t>REMARKS</t>
  </si>
  <si>
    <t>CATEGORY</t>
  </si>
  <si>
    <t>ETD/ETA</t>
  </si>
  <si>
    <t>VSL / FLIGHT</t>
  </si>
  <si>
    <t>FROM / TO</t>
  </si>
  <si>
    <t>PKG / CNTR</t>
  </si>
  <si>
    <t>KGM</t>
  </si>
  <si>
    <t>M3</t>
  </si>
  <si>
    <t>COMMODITY</t>
  </si>
  <si>
    <t>CARRIER / AGENT</t>
  </si>
  <si>
    <t>BATAM DOC PEB/PIB</t>
  </si>
  <si>
    <t>CHRIS</t>
  </si>
  <si>
    <t>BU SUFANTI</t>
  </si>
  <si>
    <t>CONSOLE HARASOON</t>
  </si>
  <si>
    <t>IMPORT</t>
  </si>
  <si>
    <t>SIN-BTM</t>
  </si>
  <si>
    <t>1 PKG</t>
  </si>
  <si>
    <t>-</t>
  </si>
  <si>
    <t>SYMVENU (CARIPRAZINE), CLONAZEPAM, HYDROXYZINE MEVON, DAYVIGO</t>
  </si>
  <si>
    <t>HARASOON</t>
  </si>
  <si>
    <t>PT. GLOBAL INTER PRATAMA</t>
  </si>
  <si>
    <t>AT QQ PT. VMC FISHING TACKLE INDONESIA</t>
  </si>
  <si>
    <t>J240849</t>
  </si>
  <si>
    <t>EXPORT</t>
  </si>
  <si>
    <t>WINSTAR 2320 / 09A25R</t>
  </si>
  <si>
    <t>BTM-SIN</t>
  </si>
  <si>
    <t>1 PLT</t>
  </si>
  <si>
    <t>FISH HOOKS</t>
  </si>
  <si>
    <t>WINSTAR</t>
  </si>
  <si>
    <t>PT. KPK</t>
  </si>
  <si>
    <t>PT. MAS BEN JAYA</t>
  </si>
  <si>
    <t>CUSTOM CLEARANCE / 2501031A NEWBAMBOO</t>
  </si>
  <si>
    <t>DOCUMENT</t>
  </si>
  <si>
    <t>SAMUDRA BINTAN 88 / P23A25</t>
  </si>
  <si>
    <t>CN-BTM</t>
  </si>
  <si>
    <t>1x40</t>
  </si>
  <si>
    <t>GREY BOARD</t>
  </si>
  <si>
    <t>YANG MING-WINSTAR</t>
  </si>
  <si>
    <t>VICKY</t>
  </si>
  <si>
    <t>PT. SINDO LABELS SOLUTIONS</t>
  </si>
  <si>
    <t>CUSTOM CLEARANCE</t>
  </si>
  <si>
    <t>CAPRICORN 51 / PG495</t>
  </si>
  <si>
    <t>MY-BTM</t>
  </si>
  <si>
    <t>NEW SEN MQ-S 320 FLAT BED DIE CUT
MACHINE</t>
  </si>
  <si>
    <t>LAUT MAS-NINIKI</t>
  </si>
  <si>
    <t>ACCORD PRINTING PTE LTD</t>
  </si>
  <si>
    <t>PL 2025 01 8002 / J250009</t>
  </si>
  <si>
    <t>NUSANTARA 2501 V. 567SN</t>
  </si>
  <si>
    <t>1X40</t>
  </si>
  <si>
    <t>KRAFT LINER BOARD</t>
  </si>
  <si>
    <t>SINDO DAMAI-KPK</t>
  </si>
  <si>
    <t>PL 2025 01 8003 / J250010</t>
  </si>
  <si>
    <t>NUSANTARA2501V. 567SN</t>
  </si>
  <si>
    <t>3X40</t>
  </si>
  <si>
    <t>MEDIUM PAPER</t>
  </si>
  <si>
    <t>PT. TASINDO TOTAL INPRODUCTS</t>
  </si>
  <si>
    <t>J250011</t>
  </si>
  <si>
    <t>INFINITI 3 / G5A13E</t>
  </si>
  <si>
    <t>TROLLEY, WITH SPAREPARTS</t>
  </si>
  <si>
    <t>INFINITI-KPK</t>
  </si>
  <si>
    <t>AT QQ PT. LABTECH PENTA INTERNATIONAL</t>
  </si>
  <si>
    <t>J240858</t>
  </si>
  <si>
    <t>WINSTAR 2310 / 10A25R</t>
  </si>
  <si>
    <t>3 CASES</t>
  </si>
  <si>
    <t>EDUCATIONAL TRAINING SYSTEMS</t>
  </si>
  <si>
    <t>J250023</t>
  </si>
  <si>
    <t>WINSTAR 2320 / 24A25R</t>
  </si>
  <si>
    <t>2 PLTS</t>
  </si>
  <si>
    <t>FISH HOOKS FOR RETAIL</t>
  </si>
  <si>
    <t>CUSTOM CLEARANCE / 2025-JT0125</t>
  </si>
  <si>
    <t>SAMUDRA BINTAN 88 / P21A25</t>
  </si>
  <si>
    <t>PLASTIC BOX LID, PLASTIC BOX BASE, TIN BOX</t>
  </si>
  <si>
    <t>PT. ACCORD MANDIRI BATAM</t>
  </si>
  <si>
    <t>SF 313 715 047 5341 / CONSOLE HAMGES</t>
  </si>
  <si>
    <t>CONSOLE HAMGES</t>
  </si>
  <si>
    <t>1 CTN</t>
  </si>
  <si>
    <t>CONVEYOR PRESS BELT</t>
  </si>
  <si>
    <t>HAMGES</t>
  </si>
  <si>
    <t>CONSOLE C&amp;G / J250028</t>
  </si>
  <si>
    <t>CONSOLE TMS</t>
  </si>
  <si>
    <t>FANFOLD BROWN PAPILON</t>
  </si>
  <si>
    <t>CNG-PLS</t>
  </si>
  <si>
    <t>PT. PLS</t>
  </si>
  <si>
    <t>LOCAL / PL 2025 01 8004 / J250029</t>
  </si>
  <si>
    <t>INFINITI 3/G5A17E</t>
  </si>
  <si>
    <t>1 X40</t>
  </si>
  <si>
    <t>NEWSPRINT</t>
  </si>
  <si>
    <t>J250031</t>
  </si>
  <si>
    <t>WINSTAR 2320 / 15A25</t>
  </si>
  <si>
    <t>5 PLTS</t>
  </si>
  <si>
    <t>BOBINE FIL ACIER XC70, BOBINE ACIER VANADIUM</t>
  </si>
  <si>
    <t>J250033</t>
  </si>
  <si>
    <t>3 PLTS</t>
  </si>
  <si>
    <t>BOBINE ACIER INOX, BOBINE FIL ACIER XC70</t>
  </si>
  <si>
    <t>PT. MATAHARIPERKASA DUTAPERKASA</t>
  </si>
  <si>
    <t>JKT-BTM</t>
  </si>
  <si>
    <t>KM. ORIENTAL PACIFIC 02/2025</t>
  </si>
  <si>
    <t>1X20</t>
  </si>
  <si>
    <t>GUIDE ROD DIESEL HAMMER DD 45 - ARC WITH PLAT TOPI HAMMER C/W ACCESSORIES</t>
  </si>
  <si>
    <t>CENTRAL LOG</t>
  </si>
  <si>
    <t>PAK JAMES NAPITUPULU</t>
  </si>
  <si>
    <t>CANCELED</t>
  </si>
  <si>
    <t>J250018</t>
  </si>
  <si>
    <t>WINSTAR 2310 / 22A25R</t>
  </si>
  <si>
    <t>J250050</t>
  </si>
  <si>
    <t>WINSTAR 2320 / 23A25</t>
  </si>
  <si>
    <t>BOBINE FIL ACIER XC70</t>
  </si>
  <si>
    <t>ALPHATRANS PTE LTD</t>
  </si>
  <si>
    <t>CNY ORANGE FOR VMC</t>
  </si>
  <si>
    <t>ITEM ORDER</t>
  </si>
  <si>
    <t>PT. TTS</t>
  </si>
  <si>
    <t>LAND TRUCKING</t>
  </si>
  <si>
    <t>2 BOXES</t>
  </si>
  <si>
    <t>CNY ORANGE</t>
  </si>
  <si>
    <t>EVELINE QQ PT. MEGA CARGO</t>
  </si>
  <si>
    <t>J250064</t>
  </si>
  <si>
    <t>INFINITI 10 / G5B08</t>
  </si>
  <si>
    <t>DOCUMENT  BOXES FOR ARCHIVE</t>
  </si>
  <si>
    <t>EVELINE</t>
  </si>
  <si>
    <t>Shipment List (Februari-2025)</t>
  </si>
  <si>
    <t>J250072</t>
  </si>
  <si>
    <t>WINSTAR 2320 / 05B25</t>
  </si>
  <si>
    <t>Bobine Fil Acier XC70</t>
  </si>
  <si>
    <t>PL 2025 02 8001 / J250069</t>
  </si>
  <si>
    <t>NUSANTARA 2501 V.599SN</t>
  </si>
  <si>
    <t>UPM Brite 68 C Newsprint</t>
  </si>
  <si>
    <t>PL 2025 02 8002 / J250070</t>
  </si>
  <si>
    <t>PL 2025 02 8004 / J250071</t>
  </si>
  <si>
    <t>NUSANTARA 2501 V.603SN</t>
  </si>
  <si>
    <t>Bluish White Woodfree Paper</t>
  </si>
  <si>
    <t>J250076</t>
  </si>
  <si>
    <t>INFINITI 10 /G5B10</t>
  </si>
  <si>
    <t>Ivory Board</t>
  </si>
  <si>
    <t>J250044</t>
  </si>
  <si>
    <t>WINSTAR 2320 / 07B25</t>
  </si>
  <si>
    <t>3 PKGS</t>
  </si>
  <si>
    <t>Bobine Fil Acier XC70, Fish Hooks - Sea Round Ringed, Sea Round Spade End ¼ Kirby Point</t>
  </si>
  <si>
    <t>PT. WORN2WIN</t>
  </si>
  <si>
    <t>SUMBER JAYA 22/QG536</t>
  </si>
  <si>
    <t>FABRICS &amp; ACESSORRIES</t>
  </si>
  <si>
    <t>COSCO-LAUT MAS</t>
  </si>
  <si>
    <t>MY MEBEL</t>
  </si>
  <si>
    <t>83 PKGS</t>
  </si>
  <si>
    <t>FURNITURE</t>
  </si>
  <si>
    <t>J250084</t>
  </si>
  <si>
    <t>WINSTAR 2320 / 19B25R</t>
  </si>
  <si>
    <t>Fish Hooks for Retail</t>
  </si>
  <si>
    <t>PL 2025 02 8003 / J250093</t>
  </si>
  <si>
    <t>1x20</t>
  </si>
  <si>
    <t>Deluxe BW (C2S) Art Board</t>
  </si>
  <si>
    <t>J250090</t>
  </si>
  <si>
    <t>WINSTAR 2320 / 13B25</t>
  </si>
  <si>
    <t>6 PKGS</t>
  </si>
  <si>
    <t>3D Printer</t>
  </si>
  <si>
    <t>J250105</t>
  </si>
  <si>
    <t>INFINITI 8 / B5B11W</t>
  </si>
  <si>
    <t>BTM-JOHOR</t>
  </si>
  <si>
    <t>1 CASE</t>
  </si>
  <si>
    <t>Lintec Die Cutting Machine with Standard Accessories</t>
  </si>
  <si>
    <t>PT. TOMOE VALVE BATAM</t>
  </si>
  <si>
    <t>J250104</t>
  </si>
  <si>
    <t>KM. BATAM INDAH 8 / BI-8507</t>
  </si>
  <si>
    <t>2 PKGS</t>
  </si>
  <si>
    <t>MY-2400211/MASTERCAST MC2</t>
  </si>
  <si>
    <t>J250102</t>
  </si>
  <si>
    <t>WINSTAR 2320 / 15B25R</t>
  </si>
  <si>
    <t>Fish Hooks, Blister Box for Packing Fishhooks</t>
  </si>
  <si>
    <t>EW2025006 / J250112</t>
  </si>
  <si>
    <t>NUSANTARA 2501/V.613SN</t>
  </si>
  <si>
    <t>Asia Paper White Top Liner</t>
  </si>
  <si>
    <t>J250114</t>
  </si>
  <si>
    <t>WINSTAR 2310 / 18B25R</t>
  </si>
  <si>
    <t>4 CASES</t>
  </si>
  <si>
    <t>Educational Training Systems</t>
  </si>
  <si>
    <t>PL 2025 01 800x /  J250115</t>
  </si>
  <si>
    <t>INFINITI 10/G5C056</t>
  </si>
  <si>
    <t>SBS Board</t>
  </si>
  <si>
    <t>CONSOLE HAMGES / XINDONG</t>
  </si>
  <si>
    <t>CONSOLE GES</t>
  </si>
  <si>
    <t>SEAL, ETC</t>
  </si>
  <si>
    <t>PT. KAIROS BAHTERA</t>
  </si>
  <si>
    <t>CONSOLE ALL</t>
  </si>
  <si>
    <t>160 Coly</t>
  </si>
  <si>
    <t>ZINC ANODA</t>
  </si>
  <si>
    <t>ALL CARGO LOGISTIK</t>
  </si>
  <si>
    <t>ALL</t>
  </si>
  <si>
    <t>J250092</t>
  </si>
  <si>
    <t>WINSTAR 2310 / 20B25</t>
  </si>
  <si>
    <t>Bobine Acier Vanadium, Bobine Fil Acier XC70</t>
  </si>
  <si>
    <t>J250119</t>
  </si>
  <si>
    <t>Bobine Acier Vanadium</t>
  </si>
  <si>
    <t>J250123</t>
  </si>
  <si>
    <t>KM. BATAM INDAH 8 / BI-8508</t>
  </si>
  <si>
    <t>MID P EN 829A, MID P EN 829B, MID P EN 829C, AT SOLDER 737A, Trisodium Phosphate</t>
  </si>
  <si>
    <t>PL 2025 03 8002 / J250129</t>
  </si>
  <si>
    <t>NUSANTARA 2501V.609SN</t>
  </si>
  <si>
    <t>PL 2025 03 8003 / J250130</t>
  </si>
  <si>
    <t>NUSANTARA 2501 V. 613SN</t>
  </si>
  <si>
    <t>3x40</t>
  </si>
  <si>
    <t>Medium Paper</t>
  </si>
  <si>
    <t>PL 2025 03 8004 / J250131</t>
  </si>
  <si>
    <t>NUSANTARA 2501 V.6255 SN</t>
  </si>
  <si>
    <t>J250127</t>
  </si>
  <si>
    <t>ENG TOU 281 / 04C25R</t>
  </si>
  <si>
    <t>10 PLTS</t>
  </si>
  <si>
    <t>Fish Hooks for Retail, Blister Box for Packing Fishhooks</t>
  </si>
  <si>
    <t>J250126</t>
  </si>
  <si>
    <t>ENG TOU 281 / 28B25R</t>
  </si>
  <si>
    <t>4 PLTS</t>
  </si>
  <si>
    <t>Fish Hooks, Blister for Packing Fishhooks</t>
  </si>
  <si>
    <t>J250134 / CANCELED / TTS NUMBER DOUBLED</t>
  </si>
  <si>
    <t>CUSTOM CLEARANCE / 2025-JT0270</t>
  </si>
  <si>
    <t>WINSTAR 2320 / P11C25</t>
  </si>
  <si>
    <t>Plastic Box-Lid, Plastic Box-Base, Metal Lid, Paper Sleeve, Hinge, Etc.</t>
  </si>
  <si>
    <t>CONSOLE HAMGES / JUCAI</t>
  </si>
  <si>
    <t>Industrial 3KW Belt Driven 4 Hp Air Compressor Pumphead 1230Rpm Revolve Speed</t>
  </si>
  <si>
    <t>J250138 / CANCELED</t>
  </si>
  <si>
    <t>CUSTOM CLEARANCE / THAI PAPER</t>
  </si>
  <si>
    <t>SUMBER JAYA 22 / QG545</t>
  </si>
  <si>
    <t>THAI-BTM</t>
  </si>
  <si>
    <t>WOODFREE PAPER</t>
  </si>
  <si>
    <t>OOCL-LAUT MAS</t>
  </si>
  <si>
    <t>PT. DWI MITRA SYNERGY</t>
  </si>
  <si>
    <t>NI 70 MAKE UP, NI 70 PART I &amp; II, ALU ZINCATE</t>
  </si>
  <si>
    <t>J250145</t>
  </si>
  <si>
    <t>INFINITI 10 / G5C03</t>
  </si>
  <si>
    <t>ZIPPER HEAD, PADLOCK, BUCKLE, BOLT, WHEEL, ETC.</t>
  </si>
  <si>
    <t>PL 2025 03 8005 / J250146</t>
  </si>
  <si>
    <t>NUSANTAR 2501 V.621SN</t>
  </si>
  <si>
    <t>TEST LINER</t>
  </si>
  <si>
    <t>PT. INTEGRA SOLUTION TECHNOLOGY</t>
  </si>
  <si>
    <t>DT-100 DENSITOMETER</t>
  </si>
  <si>
    <t>J250134</t>
  </si>
  <si>
    <t>INFINITI 3 / J5C03</t>
  </si>
  <si>
    <t>SIN-BTM-SIN</t>
  </si>
  <si>
    <t>EVELINE QQ PT. BOILERTECH INDONESIA</t>
  </si>
  <si>
    <t>Shipment List (Maret-2025)</t>
  </si>
  <si>
    <t>J250157</t>
  </si>
  <si>
    <t>WINSTAR 2310 / 25C25</t>
  </si>
  <si>
    <t>11 PLTS</t>
  </si>
  <si>
    <t>SYSTENI 5050 (AS, BS, MUS), SYSTENI 2000 A, SYSTENI ADDITINVE PTFE, SYSTENI COMPLEXANT</t>
  </si>
  <si>
    <t>J250147</t>
  </si>
  <si>
    <t>5 CASES</t>
  </si>
  <si>
    <t>SAMPLE BANK TUBES, SAMPLE FRONT BANK TUBES, ETC.</t>
  </si>
  <si>
    <t>PT. TRIGO GLOBAL ASIA</t>
  </si>
  <si>
    <t>J250148</t>
  </si>
  <si>
    <t>TRANSPORT</t>
  </si>
  <si>
    <t>ALPHATRANS</t>
  </si>
  <si>
    <t>9 BUNDLES</t>
  </si>
  <si>
    <t>CHAINS</t>
  </si>
  <si>
    <t>NI 70 MAKE UP, NI 70 PART I &amp; II, ETC.</t>
  </si>
  <si>
    <t>J250150</t>
  </si>
  <si>
    <t>WINSTAR 2310 / 07C25R</t>
  </si>
  <si>
    <t>PT. TEKINDO MULTI JAYA</t>
  </si>
  <si>
    <t>UNDERNAME ALAM LESTARI / FUYANG / J250152</t>
  </si>
  <si>
    <t>INFINITI 7 / J5C20</t>
  </si>
  <si>
    <t>STEEL RACKING SET WITH PARTS</t>
  </si>
  <si>
    <t>MAERSK (AT)-LST</t>
  </si>
  <si>
    <t>J250136</t>
  </si>
  <si>
    <t>WINSTAR 2310 / 05C25</t>
  </si>
  <si>
    <t>CUSTOM CLEARANCE / HX20250206</t>
  </si>
  <si>
    <t>WINSTAR 2320 / P18C25</t>
  </si>
  <si>
    <t>Adhesive Tape</t>
  </si>
  <si>
    <t>J250163</t>
  </si>
  <si>
    <t>INFINITI 5 / G5C10</t>
  </si>
  <si>
    <t>LUGGAGE</t>
  </si>
  <si>
    <t>J250168</t>
  </si>
  <si>
    <t>KM. BATAM INDAH 10 / B10-580</t>
  </si>
  <si>
    <t>HIGH P EN 838(A,B,C), MID P EN 829(A,B,C)</t>
  </si>
  <si>
    <t>J250169</t>
  </si>
  <si>
    <t>TROLLEY, FIBER, PADLOCK, BOLT, WHEEL, ETC.</t>
  </si>
  <si>
    <t>PL 2025 03 8006 / J250172</t>
  </si>
  <si>
    <t>SINDO GULL /V,635SN</t>
  </si>
  <si>
    <t>Test Liner</t>
  </si>
  <si>
    <t>PL 2025 03 8007 / 249574915 / J250173</t>
  </si>
  <si>
    <t>INFINITI 5/G5C24</t>
  </si>
  <si>
    <t>PL 2025 03 8008 / 249575029 / J250174</t>
  </si>
  <si>
    <t>Pending PL / 249331724 / J250175 / CANCELED</t>
  </si>
  <si>
    <t>UNDERNAME ALAM LESTARI / OWINNER / J250153</t>
  </si>
  <si>
    <t>INFINITI 3 J5D06</t>
  </si>
  <si>
    <t>FOLDABLE TENT</t>
  </si>
  <si>
    <t>BRAKE DISC/HAMGES-AMB-24010--036 / CANCELED</t>
  </si>
  <si>
    <t>KNIFE /XINDONGJIAO DJE20250226/HAMGES</t>
  </si>
  <si>
    <t>0,017</t>
  </si>
  <si>
    <t>POLAR EM92 BLADE</t>
  </si>
  <si>
    <t>J250140</t>
  </si>
  <si>
    <t>WINSTAR 2310/13C25</t>
  </si>
  <si>
    <t>4 PKGS</t>
  </si>
  <si>
    <t>BOBINE ACIER INOX, BOBINE FIL ACIER XC70, ETC</t>
  </si>
  <si>
    <t>ZOBO/CONSOLE HAMGES</t>
  </si>
  <si>
    <t>5 PKGS</t>
  </si>
  <si>
    <t>380 V electric heater</t>
  </si>
  <si>
    <t>HUATEC / CONSOLE HAMGES</t>
  </si>
  <si>
    <t>INDUSTRY FILM DRYER MACHINE</t>
  </si>
  <si>
    <t>J250100</t>
  </si>
  <si>
    <t>Bobine Acier Inox, Fish Hooks - Sea Round Ringed</t>
  </si>
  <si>
    <t>J250180</t>
  </si>
  <si>
    <t>WINSTAR 2310 / 27C25R</t>
  </si>
  <si>
    <t>J250182</t>
  </si>
  <si>
    <t>WINSTAR 2310 / 21C25R</t>
  </si>
  <si>
    <t>Fish Hooks, Fish Hooks for Retail</t>
  </si>
  <si>
    <t>J250187</t>
  </si>
  <si>
    <t>WINSTAR 2310 / 29C25R</t>
  </si>
  <si>
    <t>J250190</t>
  </si>
  <si>
    <t>INFINITI 5 / G5C24</t>
  </si>
  <si>
    <t>TROLLEY, ZIPPER HEAD, LOCK, BUCKLE, ETC.</t>
  </si>
  <si>
    <t>J250166</t>
  </si>
  <si>
    <t>STAINLESS STEE WIRE - BOBINE FIL ACIER VANADIUM, BOBINE FIL ACIER, BOBINE ACIER INOX</t>
  </si>
  <si>
    <t>CONSOLE HAMGES / XINDONGJIAO</t>
  </si>
  <si>
    <t>Plate Clamp. SM102 Cylinder jacket, etc</t>
  </si>
  <si>
    <t>PT. TOTAL KLIN</t>
  </si>
  <si>
    <t>1 PKGS</t>
  </si>
  <si>
    <t>LAUNDRY SPAREPARTS</t>
  </si>
  <si>
    <t>CV. PHANG BROTHER</t>
  </si>
  <si>
    <t>CUSTOM CLEARANCE/ AODE20250320</t>
  </si>
  <si>
    <t>CAPRICORN 57/MG211</t>
  </si>
  <si>
    <t>DOCUMENT ISSUE</t>
  </si>
  <si>
    <t>STEEL WARDROBE</t>
  </si>
  <si>
    <t>J250198</t>
  </si>
  <si>
    <t>ENG TOU 281 / 28C25R</t>
  </si>
  <si>
    <t>FISH HOOKS, FISH HOOKS FOR RETAIL</t>
  </si>
  <si>
    <t>CUSTOM CLEARANCE / New Bamboo CI250328009</t>
  </si>
  <si>
    <t>BATAMINDO V / 83846S</t>
  </si>
  <si>
    <t>YANG MING-BATAMINDO</t>
  </si>
  <si>
    <t>Membrane Valve/ CONSOLE HAMGES</t>
  </si>
  <si>
    <t>MEMBRANE FOR VALVE</t>
  </si>
  <si>
    <t>J250212/ PL 2025 03 8005</t>
  </si>
  <si>
    <t>SINDO GULL/643 SN</t>
  </si>
  <si>
    <t>SBS BOARD</t>
  </si>
  <si>
    <t>Shipment List (April-2025)</t>
  </si>
  <si>
    <t>PL 2025 04 8002 / J250202</t>
  </si>
  <si>
    <t>SINDO GULL/641SN</t>
  </si>
  <si>
    <t>KRAFT LINER BOARD &amp; WHITE TOP LINER BOARD</t>
  </si>
  <si>
    <t>PL 2025 04 8003 / J250205</t>
  </si>
  <si>
    <t>PL 2025 04 8004 / J250204</t>
  </si>
  <si>
    <t>SINDO GULL 654 SN</t>
  </si>
  <si>
    <t>2X40</t>
  </si>
  <si>
    <t>J250165</t>
  </si>
  <si>
    <t>WINSTAR 2310 / 02D25</t>
  </si>
  <si>
    <t>Bobine Fil Acier XC70, Fish Hooks - Sea Round Ringed, Sea Round Spade End ¼ Kirby, ETC.</t>
  </si>
  <si>
    <t>J250213/PL 2025 04 8007</t>
  </si>
  <si>
    <t>SINDO GARUDA KENCANA V.315 SN</t>
  </si>
  <si>
    <t>J250214 / PL 2025 05 8002</t>
  </si>
  <si>
    <t>SINDO GULL  V.665SN</t>
  </si>
  <si>
    <t>J250215</t>
  </si>
  <si>
    <t>INFINITI 5 / G5D08</t>
  </si>
  <si>
    <t>FIBER. SIDE RUBBER, ZIPPER, LOGO, ZIPPER HEAD, ETC.</t>
  </si>
  <si>
    <t>RACK / J250217</t>
  </si>
  <si>
    <t>INFINITI 3/J5D20</t>
  </si>
  <si>
    <t>XINDONGJIAO / RESI : 901526689112</t>
  </si>
  <si>
    <t>1 PK</t>
  </si>
  <si>
    <t>METERING ROLLER</t>
  </si>
  <si>
    <t>LAIZHANG / RESI : 3005 9945 6548</t>
  </si>
  <si>
    <t>Sucker, Rubber, Vacuum Compressor</t>
  </si>
  <si>
    <t>J250235</t>
  </si>
  <si>
    <t>ENG TOU 281 / 17D25R</t>
  </si>
  <si>
    <t>PL 2025 04 8007 /J250231</t>
  </si>
  <si>
    <t>Art Board</t>
  </si>
  <si>
    <t>PL 2025 04 8006/20 PLTS LCL/J250218</t>
  </si>
  <si>
    <t>BATAM INDAH BI-8530</t>
  </si>
  <si>
    <t>20 PLTS</t>
  </si>
  <si>
    <t>ART BOARD</t>
  </si>
  <si>
    <t>BU VIVIN</t>
  </si>
  <si>
    <t>CEISA PT. ROYAL GLOBAL INDAH</t>
  </si>
  <si>
    <t>CEISA 4.0</t>
  </si>
  <si>
    <t>1 ACC</t>
  </si>
  <si>
    <t>CEISA 4.0 ROYAL GLOBAL INDAH</t>
  </si>
  <si>
    <t>CEISA CV. RAYMOND DIKA</t>
  </si>
  <si>
    <t>PT. SINAR ASIA PACK</t>
  </si>
  <si>
    <t>CUSTOM CLEARANCE / HX20250312</t>
  </si>
  <si>
    <t>BATAMINDO V / 83858S</t>
  </si>
  <si>
    <t>RIBBON, BLACK PAPER HANDLE</t>
  </si>
  <si>
    <t>PL 2025 04 8010 / J250242</t>
  </si>
  <si>
    <t>SINDO GULL V.653SN</t>
  </si>
  <si>
    <t>J250243</t>
  </si>
  <si>
    <t>ENG TOU 281 / 22D25R</t>
  </si>
  <si>
    <t>PAPER BOX FOR PACKING FISHHOOKS</t>
  </si>
  <si>
    <t>FUYANG / J250249</t>
  </si>
  <si>
    <t>INFINITI 3/ J5E11</t>
  </si>
  <si>
    <t>pt. kpk</t>
  </si>
  <si>
    <t>NI 70H MAKE UP</t>
  </si>
  <si>
    <t>CONSOLE HAMGES / 100087370134 / 05K7/25 K</t>
  </si>
  <si>
    <t>LAUNDRY SPARE PART</t>
  </si>
  <si>
    <t>J250254</t>
  </si>
  <si>
    <t>WINSTAR 2310 / 29D25R</t>
  </si>
  <si>
    <t>J250255</t>
  </si>
  <si>
    <t>WINSTAR 2310 / 02E25R</t>
  </si>
  <si>
    <t>J250261</t>
  </si>
  <si>
    <t>KM. BATAM INDAH 10 / BI10-608</t>
  </si>
  <si>
    <t>HIGH P EN 838(A, B, C), MID P EN 829(A, C), ATSOLDER 737A</t>
  </si>
  <si>
    <t>CONSOLE HAMGES / DPK211916432310 / 04N4/25 K</t>
  </si>
  <si>
    <t>MG50G1BL3</t>
  </si>
  <si>
    <t>J250270</t>
  </si>
  <si>
    <t>INFINITI 7 / J5E20</t>
  </si>
  <si>
    <t>FOLDABLE TENTS</t>
  </si>
  <si>
    <t>Shipment List (Mei-2025)</t>
  </si>
  <si>
    <t>PL 2025 05 8001 / J250272</t>
  </si>
  <si>
    <t>SINDO GULL V.661SN</t>
  </si>
  <si>
    <t>DUPLEX BOARD WITH GREY BACK</t>
  </si>
  <si>
    <t>PL 2025 05 8004 / J250276</t>
  </si>
  <si>
    <t>SINDO GULL V.667 SN</t>
  </si>
  <si>
    <t>PL 2025 05 8005 / J250277</t>
  </si>
  <si>
    <t>SINDO GULL V.667SN</t>
  </si>
  <si>
    <t>PL 2025 05 8003 / J250275</t>
  </si>
  <si>
    <t>SINDO GULL V. 667 SN</t>
  </si>
  <si>
    <t>CUSTOM CLEARANCE / 2025-JT0490</t>
  </si>
  <si>
    <t>CAPRICORN 59 / RG939</t>
  </si>
  <si>
    <t>PLASTIC BOX (LID &amp; BASE), TIN BOX, HINGE, LOCK CATCH, STICKER</t>
  </si>
  <si>
    <t>YANG MING-LAUT MAS</t>
  </si>
  <si>
    <t>DIRECT TO TIANJIN / J250280</t>
  </si>
  <si>
    <t>WINSTAR 2310 / 10E25R</t>
  </si>
  <si>
    <t>BTM-CN</t>
  </si>
  <si>
    <t>INNER BOX &amp; OTER BOX</t>
  </si>
  <si>
    <t>UNDERNAME ALAM LESTARI / CUSTOM CLEARANCE</t>
  </si>
  <si>
    <t>SINDO GULL V.665SN</t>
  </si>
  <si>
    <t>TV CABINET, BEACH CHAIR, ETC</t>
  </si>
  <si>
    <t>OOCL- SINDO DAMAI</t>
  </si>
  <si>
    <t>PL 2025 05 8008 / J250291</t>
  </si>
  <si>
    <t>LL 2508 V.83SN</t>
  </si>
  <si>
    <t>DELUXE BV (C1S) ART BOARD</t>
  </si>
  <si>
    <t>PL 2025 05 8007 / J250292</t>
  </si>
  <si>
    <t>2x40</t>
  </si>
  <si>
    <t>HANSOL PAPERTECH TEST LINER</t>
  </si>
  <si>
    <t>J250294</t>
  </si>
  <si>
    <t>KM. BATAM INDAH 9 / BI-9459</t>
  </si>
  <si>
    <t>NIKKA BLACK (N, S, D, STARTER)</t>
  </si>
  <si>
    <t>PT. JASA MORINDO MANDIRI</t>
  </si>
  <si>
    <t>CUSTOM CLEARANCE / UNDERNAME HARASOON</t>
  </si>
  <si>
    <t>CAPRICORN 59 / RG944</t>
  </si>
  <si>
    <t>FILE CABINET, OFFICE TABLE, KITCHEN SINK, PVC PIPE FITTING, ETC.</t>
  </si>
  <si>
    <t>AMADEUS A / AG1405</t>
  </si>
  <si>
    <t>FABRICS FOR READYMADE GARMENT</t>
  </si>
  <si>
    <t>CONSOLE ABS</t>
  </si>
  <si>
    <t>GRESIK-BATAM</t>
  </si>
  <si>
    <t>NEWSPRINT PAPER</t>
  </si>
  <si>
    <t>ABS (ANUGERAH BERDIKARI SEJATI)</t>
  </si>
  <si>
    <t>J250293</t>
  </si>
  <si>
    <t>WINSTAR 2310 / 23E25R</t>
  </si>
  <si>
    <t>J250299</t>
  </si>
  <si>
    <t>J250300</t>
  </si>
  <si>
    <t>WINSTAR 2310 / 29E25R</t>
  </si>
  <si>
    <t>JKT BATAM</t>
  </si>
  <si>
    <t>CONSOLE ALL LOGISTIK</t>
  </si>
  <si>
    <t>46 COLLY</t>
  </si>
  <si>
    <t>ZINC ANODA WELDED</t>
  </si>
  <si>
    <t>PT. ASIA PERTAMA ABADI</t>
  </si>
  <si>
    <t>CINA - BATAM VIA LAUT MAS / UNDERNAME HARASOON</t>
  </si>
  <si>
    <t>CAPRICORN 59 / RG950</t>
  </si>
  <si>
    <t>PALFINGER CRANE</t>
  </si>
  <si>
    <t>PL 2025 05 8009 / J250303</t>
  </si>
  <si>
    <t>PT. EUROKARS ARTHA UTAMA</t>
  </si>
  <si>
    <t>MASTER LIST</t>
  </si>
  <si>
    <t>MASTERLIST MOBIL /PNBP</t>
  </si>
  <si>
    <t>2 SET</t>
  </si>
  <si>
    <t>2 SET MASTERLIST BP BATAM</t>
  </si>
  <si>
    <t>PL 2025 05 8010 / J250310</t>
  </si>
  <si>
    <t>INFINITI 5 / G5E22</t>
  </si>
  <si>
    <t>PRINKOTE C1S SBS BOARD, CRESCENDO C2S SBS BOARD</t>
  </si>
  <si>
    <t>PL 2025 06 8001 / J250311</t>
  </si>
  <si>
    <t>J250191</t>
  </si>
  <si>
    <t>WINSTAR 2310 / 30E25</t>
  </si>
  <si>
    <t>J250149</t>
  </si>
  <si>
    <t>WINSTAR 2310 / 10F25</t>
  </si>
  <si>
    <t>BOBINE ACIER VANADIUM, FISH HOOKS</t>
  </si>
  <si>
    <t>THROUGH FREIGHT / J250316</t>
  </si>
  <si>
    <t>INFINITI 1801 / J5F05</t>
  </si>
  <si>
    <t>INNER FABRIC,ZIPPER, ZIPPER HEAD, ELASTIC BAND,LEATHER STRAP, ETC.</t>
  </si>
  <si>
    <t>PT. BERKAT MORA AP.</t>
  </si>
  <si>
    <t>CONSOLE HAMGES / DPK212540132115 / 06M1</t>
  </si>
  <si>
    <t>V1 CALIBRATIONBLOCK, IOW CALIBRATIONBLOCK, V2 CALIBRATIONBLOCK, ASME CALIBRATION BLOCK, ETC</t>
  </si>
  <si>
    <t xml:space="preserve">PL 2025 06 8002 / J250329 </t>
  </si>
  <si>
    <t>PL 2025 06 8003 / J250328</t>
  </si>
  <si>
    <t>PL 2025 06 8004 / J250327</t>
  </si>
  <si>
    <t>J250333</t>
  </si>
  <si>
    <t>INFINITI 10 / G5F06</t>
  </si>
  <si>
    <t>FIBER, LUGGAGE, ABS LUGGAGE, LUGGAGE BASE SUPPORT, ABS CASING, ETC.</t>
  </si>
  <si>
    <t>CONSOLE HAMGES / 78910167810953 / LAIZHANG</t>
  </si>
  <si>
    <t>AMADEUS A / AG0106</t>
  </si>
  <si>
    <t>J250340/ PL 2025 06 8007</t>
  </si>
  <si>
    <t>J250341/ PL 2025 06 8006</t>
  </si>
  <si>
    <t xml:space="preserve">J250342/ PL 2025 06 8005 </t>
  </si>
  <si>
    <t>PT. CSK</t>
  </si>
  <si>
    <t>CONSOLE SMS CN-BTM</t>
  </si>
  <si>
    <t>Shipment List (Juni-2025)</t>
  </si>
  <si>
    <t>THROUGH FREIGHT / J250362</t>
  </si>
  <si>
    <t>J250367</t>
  </si>
  <si>
    <t>J250368</t>
  </si>
  <si>
    <t>PT. SRI INDAH ALUMINIUM EXTRUSION</t>
  </si>
  <si>
    <t>Shipment List (Juli-2025)</t>
  </si>
  <si>
    <t>Shipment List (Agustus-2025)</t>
  </si>
  <si>
    <t>Shipment List (September-2025)</t>
  </si>
  <si>
    <t>Shipment List (Oktober-2025)</t>
  </si>
  <si>
    <t>Shipment List (November-2025)</t>
  </si>
  <si>
    <t>Shipment List (Desember-2025)</t>
  </si>
  <si>
    <t>LISTS</t>
  </si>
  <si>
    <t>NO.</t>
  </si>
  <si>
    <t>CUSTOMER</t>
  </si>
  <si>
    <t>FROM/TO</t>
  </si>
  <si>
    <t>CARRIER</t>
  </si>
  <si>
    <t>BATAM DOC AGENT</t>
  </si>
  <si>
    <t>BTM-JKT</t>
  </si>
  <si>
    <t>BESTAMA</t>
  </si>
  <si>
    <t>BTM-MNL</t>
  </si>
  <si>
    <t>ATL</t>
  </si>
  <si>
    <t>CV. JATINDO</t>
  </si>
  <si>
    <t>AT QQ PT. PROFAB INDONESIA</t>
  </si>
  <si>
    <t>BATAMINDO</t>
  </si>
  <si>
    <t>PT. ATL</t>
  </si>
  <si>
    <t>BATAM CITY HOTEL</t>
  </si>
  <si>
    <t>KR-BTM</t>
  </si>
  <si>
    <t>EVERGREEN (AT)-ASG</t>
  </si>
  <si>
    <t>CV. ALAM LESTARI</t>
  </si>
  <si>
    <t>EVERGREEN-ASG</t>
  </si>
  <si>
    <t>CV. ANUGRAH MAKMUR LESTARI</t>
  </si>
  <si>
    <t>SATYA JALA</t>
  </si>
  <si>
    <t>SMS</t>
  </si>
  <si>
    <t>INFINITI</t>
  </si>
  <si>
    <t>EVELINE QQ PT. SEMERBAK SRIWIJAYA PERDANA</t>
  </si>
  <si>
    <t>LST</t>
  </si>
  <si>
    <t>NOTARIS VIVIN</t>
  </si>
  <si>
    <t>PAK HANPING</t>
  </si>
  <si>
    <t>OOCL (AT)-LAUT MAS</t>
  </si>
  <si>
    <t>OOCL (AT)-WINSTAR</t>
  </si>
  <si>
    <t>PAK YULIANTO</t>
  </si>
  <si>
    <t>OOCL-WINSTAR</t>
  </si>
  <si>
    <t>PT. ANAK RANTAU</t>
  </si>
  <si>
    <t>ROYAL-TDL</t>
  </si>
  <si>
    <t>PT. AUTHENTIK MANDIRI BATAM</t>
  </si>
  <si>
    <t>PT. BANDAR ABADI</t>
  </si>
  <si>
    <t>SINDO DAMAI</t>
  </si>
  <si>
    <t>PT. CATUR MITRA SEJATI SENTOSA</t>
  </si>
  <si>
    <t>SITC-KPK</t>
  </si>
  <si>
    <t>PT. DAIHO INDONESIA</t>
  </si>
  <si>
    <t>SITC-PERSERO</t>
  </si>
  <si>
    <t>PT. DHARMA SENTOSA</t>
  </si>
  <si>
    <t>WAN HAI-LAUT MAS</t>
  </si>
  <si>
    <t>PT. GADING ADIKARYA</t>
  </si>
  <si>
    <t>PT. GAOYI PACKAGING INDONESIA</t>
  </si>
  <si>
    <t>PT. GRAHA TRISAKA INDUSTRI</t>
  </si>
  <si>
    <t>PT. HO WAH GENTING</t>
  </si>
  <si>
    <t>PT. HONDA PACKAGING INDONESIA</t>
  </si>
  <si>
    <t>PT. IEG OILFIELD INDONESIA</t>
  </si>
  <si>
    <t>PT. INTI DWIJAYA SENTOSA</t>
  </si>
  <si>
    <t>PT. JABAT SAKTI ANDALAN</t>
  </si>
  <si>
    <t>PT. MAN SEDAYA INVESTAMA</t>
  </si>
  <si>
    <t>PT. MARINA VICTORIA PERKASA</t>
  </si>
  <si>
    <t>PT. MEGA CIPTA CEMERLANG</t>
  </si>
  <si>
    <t>PT. MITRA GRAHA SELARAS</t>
  </si>
  <si>
    <t>PT. NOBEL ASIA PASIFIK</t>
  </si>
  <si>
    <t>PT. NOBEL RIGGINDO SEJAHTERA</t>
  </si>
  <si>
    <t>PT. NYLON TANJUNG PINANG</t>
  </si>
  <si>
    <t>PT. OCTAGON PRECISION INDONESIA</t>
  </si>
  <si>
    <t>PT. QUALITY SUPPLY</t>
  </si>
  <si>
    <t>PT. WILMAX CONTROL SYSTEMS</t>
  </si>
  <si>
    <t>ANALYSIS</t>
  </si>
  <si>
    <t>No.</t>
  </si>
  <si>
    <t>Month</t>
  </si>
  <si>
    <t>Shipment</t>
  </si>
  <si>
    <t>Custom Clearance</t>
  </si>
  <si>
    <t>Docs</t>
  </si>
  <si>
    <t>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</si>
</sst>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409]d\-mmm"/>
    <numFmt numFmtId="165" formatCode="dd/mm"/>
    <numFmt numFmtId="166" formatCode="dd\ mmm"/>
    <numFmt numFmtId="167" formatCode="0.000"/>
  </numFmts>
  <fonts count="18">
    <font>
      <sz val="11"/>
      <color theme="1"/>
      <name val="Calibri"/>
      <scheme val="minor"/>
    </font>
    <font>
      <sz val="8"/>
      <color theme="1"/>
      <name val="Calibri"/>
    </font>
    <font>
      <b/>
      <sz val="14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u/>
      <sz val="14"/>
      <color theme="1"/>
      <name val="Calibri"/>
    </font>
    <font>
      <u/>
      <sz val="14"/>
      <color theme="1"/>
      <name val="Calibri"/>
    </font>
    <font>
      <b/>
      <sz val="10"/>
      <color theme="1"/>
      <name val="Calibri"/>
    </font>
    <font>
      <sz val="14"/>
      <color theme="1"/>
      <name val="Calibri"/>
    </font>
    <font>
      <b/>
      <sz val="9"/>
      <color theme="1"/>
      <name val="Calibri"/>
    </font>
    <font>
      <b/>
      <u/>
      <sz val="10"/>
      <color theme="1"/>
      <name val="Calibri"/>
    </font>
    <font>
      <b/>
      <u/>
      <sz val="10"/>
      <color theme="1"/>
      <name val="Calibri"/>
    </font>
    <font>
      <b/>
      <u/>
      <sz val="10"/>
      <color theme="1"/>
      <name val="Calibri"/>
    </font>
    <font>
      <sz val="11"/>
      <name val="Calibri"/>
    </font>
    <font>
      <b/>
      <sz val="8"/>
      <color theme="1"/>
      <name val="Calibri"/>
    </font>
    <font>
      <sz val="8"/>
      <color rgb="FFFF0000"/>
      <name val="Calibri"/>
    </font>
    <font>
      <b/>
      <sz val="8"/>
      <color rgb="FFFF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theme="0"/>
        <bgColor theme="0"/>
      </patternFill>
    </fill>
    <fill>
      <patternFill patternType="solid">
        <fgColor rgb="FFF9B741"/>
        <bgColor rgb="FFF9B741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 style="double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9" fontId="4" fillId="0" borderId="2" xfId="0" applyNumberFormat="1" applyFont="1" applyBorder="1" applyAlignment="1">
      <alignment horizontal="center" vertical="top"/>
    </xf>
    <xf numFmtId="0" fontId="4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64" fontId="10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10" fillId="3" borderId="1" xfId="0" applyNumberFormat="1" applyFont="1" applyFill="1" applyBorder="1" applyAlignment="1">
      <alignment horizontal="center" vertical="center" wrapText="1"/>
    </xf>
    <xf numFmtId="166" fontId="10" fillId="3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2" fontId="9" fillId="0" borderId="0" xfId="0" applyNumberFormat="1" applyFont="1" applyAlignment="1">
      <alignment horizontal="center" vertical="center" wrapText="1"/>
    </xf>
    <xf numFmtId="167" fontId="9" fillId="0" borderId="0" xfId="0" applyNumberFormat="1" applyFont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164" fontId="8" fillId="4" borderId="6" xfId="0" applyNumberFormat="1" applyFont="1" applyFill="1" applyBorder="1" applyAlignment="1">
      <alignment horizontal="center" vertical="center" wrapText="1"/>
    </xf>
    <xf numFmtId="164" fontId="8" fillId="4" borderId="7" xfId="0" applyNumberFormat="1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166" fontId="8" fillId="4" borderId="6" xfId="0" applyNumberFormat="1" applyFont="1" applyFill="1" applyBorder="1" applyAlignment="1">
      <alignment horizontal="center" vertical="center" wrapText="1"/>
    </xf>
    <xf numFmtId="2" fontId="8" fillId="4" borderId="6" xfId="0" applyNumberFormat="1" applyFont="1" applyFill="1" applyBorder="1" applyAlignment="1">
      <alignment horizontal="center" vertical="center" wrapText="1"/>
    </xf>
    <xf numFmtId="167" fontId="8" fillId="4" borderId="6" xfId="0" applyNumberFormat="1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16" fontId="1" fillId="0" borderId="9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16" fontId="1" fillId="0" borderId="9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167" fontId="1" fillId="0" borderId="9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64" fontId="1" fillId="0" borderId="9" xfId="0" applyNumberFormat="1" applyFont="1" applyBorder="1" applyAlignment="1">
      <alignment horizontal="center" vertical="center"/>
    </xf>
    <xf numFmtId="16" fontId="16" fillId="0" borderId="9" xfId="0" applyNumberFormat="1" applyFont="1" applyBorder="1" applyAlignment="1">
      <alignment horizontal="center" vertical="center" wrapText="1"/>
    </xf>
    <xf numFmtId="16" fontId="16" fillId="0" borderId="9" xfId="0" applyNumberFormat="1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 wrapText="1"/>
    </xf>
    <xf numFmtId="16" fontId="15" fillId="0" borderId="9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16" fontId="15" fillId="0" borderId="9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6" fontId="16" fillId="0" borderId="5" xfId="0" applyNumberFormat="1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/>
    </xf>
    <xf numFmtId="2" fontId="16" fillId="0" borderId="9" xfId="0" applyNumberFormat="1" applyFont="1" applyBorder="1" applyAlignment="1">
      <alignment horizontal="center" vertical="center"/>
    </xf>
    <xf numFmtId="167" fontId="16" fillId="0" borderId="9" xfId="0" applyNumberFormat="1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/>
    </xf>
    <xf numFmtId="164" fontId="16" fillId="0" borderId="9" xfId="0" applyNumberFormat="1" applyFont="1" applyBorder="1" applyAlignment="1">
      <alignment horizontal="center" vertical="center"/>
    </xf>
    <xf numFmtId="2" fontId="1" fillId="0" borderId="9" xfId="0" quotePrefix="1" applyNumberFormat="1" applyFont="1" applyBorder="1" applyAlignment="1">
      <alignment horizontal="center" vertical="center"/>
    </xf>
    <xf numFmtId="167" fontId="1" fillId="0" borderId="9" xfId="0" quotePrefix="1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5" fillId="4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14" fontId="3" fillId="0" borderId="0" xfId="0" applyNumberFormat="1" applyFont="1" applyAlignment="1">
      <alignment horizontal="left" vertical="top"/>
    </xf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8" fillId="4" borderId="3" xfId="0" applyFont="1" applyFill="1" applyBorder="1" applyAlignment="1">
      <alignment horizontal="center" vertical="center" wrapText="1"/>
    </xf>
    <xf numFmtId="0" fontId="14" fillId="0" borderId="4" xfId="0" applyFont="1" applyBorder="1"/>
    <xf numFmtId="0" fontId="14" fillId="0" borderId="5" xfId="0" applyFont="1" applyBorder="1"/>
    <xf numFmtId="0" fontId="2" fillId="0" borderId="0" xfId="0" applyFont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vertical="center"/>
    </xf>
  </cellXfs>
  <cellStyles count="1">
    <cellStyle name="Normal" xfId="0" builtinId="0"/>
  </cellStyles>
  <dxfs count="36">
    <dxf>
      <fill>
        <patternFill patternType="solid">
          <fgColor rgb="FFB8CCE4"/>
          <bgColor rgb="FFB8CCE4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theme="0"/>
          <bgColor theme="0"/>
        </patternFill>
      </fill>
    </dxf>
  </dxfs>
  <tableStyles count="12">
    <tableStyle name="1-style" pivot="0" count="3" xr9:uid="{00000000-0011-0000-FFFF-FFFF00000000}">
      <tableStyleElement type="headerRow" dxfId="35"/>
      <tableStyleElement type="firstRowStripe" dxfId="34"/>
      <tableStyleElement type="secondRowStripe" dxfId="33"/>
    </tableStyle>
    <tableStyle name="2-style" pivot="0" count="3" xr9:uid="{00000000-0011-0000-FFFF-FFFF01000000}">
      <tableStyleElement type="headerRow" dxfId="32"/>
      <tableStyleElement type="firstRowStripe" dxfId="31"/>
      <tableStyleElement type="secondRowStripe" dxfId="30"/>
    </tableStyle>
    <tableStyle name="3-style" pivot="0" count="3" xr9:uid="{00000000-0011-0000-FFFF-FFFF02000000}">
      <tableStyleElement type="headerRow" dxfId="29"/>
      <tableStyleElement type="firstRowStripe" dxfId="28"/>
      <tableStyleElement type="secondRowStripe" dxfId="27"/>
    </tableStyle>
    <tableStyle name="4-style" pivot="0" count="3" xr9:uid="{00000000-0011-0000-FFFF-FFFF03000000}">
      <tableStyleElement type="headerRow" dxfId="26"/>
      <tableStyleElement type="firstRowStripe" dxfId="25"/>
      <tableStyleElement type="secondRowStripe" dxfId="24"/>
    </tableStyle>
    <tableStyle name="5-style" pivot="0" count="3" xr9:uid="{00000000-0011-0000-FFFF-FFFF04000000}">
      <tableStyleElement type="headerRow" dxfId="23"/>
      <tableStyleElement type="firstRowStripe" dxfId="22"/>
      <tableStyleElement type="secondRowStripe" dxfId="21"/>
    </tableStyle>
    <tableStyle name="6-style" pivot="0" count="3" xr9:uid="{00000000-0011-0000-FFFF-FFFF05000000}">
      <tableStyleElement type="headerRow" dxfId="20"/>
      <tableStyleElement type="firstRowStripe" dxfId="19"/>
      <tableStyleElement type="secondRowStripe" dxfId="18"/>
    </tableStyle>
    <tableStyle name="7-style" pivot="0" count="3" xr9:uid="{00000000-0011-0000-FFFF-FFFF06000000}">
      <tableStyleElement type="headerRow" dxfId="17"/>
      <tableStyleElement type="firstRowStripe" dxfId="16"/>
      <tableStyleElement type="secondRowStripe" dxfId="15"/>
    </tableStyle>
    <tableStyle name="8-style" pivot="0" count="3" xr9:uid="{00000000-0011-0000-FFFF-FFFF07000000}">
      <tableStyleElement type="headerRow" dxfId="14"/>
      <tableStyleElement type="firstRowStripe" dxfId="13"/>
      <tableStyleElement type="secondRowStripe" dxfId="12"/>
    </tableStyle>
    <tableStyle name="9-style" pivot="0" count="3" xr9:uid="{00000000-0011-0000-FFFF-FFFF08000000}">
      <tableStyleElement type="headerRow" dxfId="11"/>
      <tableStyleElement type="firstRowStripe" dxfId="10"/>
      <tableStyleElement type="secondRowStripe" dxfId="9"/>
    </tableStyle>
    <tableStyle name="10-style" pivot="0" count="3" xr9:uid="{00000000-0011-0000-FFFF-FFFF09000000}">
      <tableStyleElement type="headerRow" dxfId="8"/>
      <tableStyleElement type="firstRowStripe" dxfId="7"/>
      <tableStyleElement type="secondRowStripe" dxfId="6"/>
    </tableStyle>
    <tableStyle name="11-style" pivot="0" count="3" xr9:uid="{00000000-0011-0000-FFFF-FFFF0A000000}">
      <tableStyleElement type="headerRow" dxfId="5"/>
      <tableStyleElement type="firstRowStripe" dxfId="4"/>
      <tableStyleElement type="secondRowStripe" dxfId="3"/>
    </tableStyle>
    <tableStyle name="12-style" pivot="0" count="3" xr9:uid="{00000000-0011-0000-FFFF-FFFF0B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rgbClr val="000000"/>
                </a:solidFill>
                <a:latin typeface="Calibri"/>
              </a:defRPr>
            </a:pPr>
            <a:r>
              <a:rPr lang="en-ID" sz="1200" b="1" i="0">
                <a:solidFill>
                  <a:srgbClr val="000000"/>
                </a:solidFill>
                <a:latin typeface="Calibri"/>
              </a:rPr>
              <a:t>Job Count Distribution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Shipment</c:v>
          </c:tx>
          <c:spPr>
            <a:solidFill>
              <a:srgbClr val="4BACC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Analysis!$E$5:$E$16</c:f>
              <c:strCache>
                <c:ptCount val="6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</c:strCache>
            </c:strRef>
          </c:cat>
          <c:val>
            <c:numRef>
              <c:f>Analysis!$F$5:$F$16</c:f>
              <c:numCache>
                <c:formatCode>General</c:formatCode>
                <c:ptCount val="12"/>
                <c:pt idx="0">
                  <c:v>18</c:v>
                </c:pt>
                <c:pt idx="1">
                  <c:v>36</c:v>
                </c:pt>
                <c:pt idx="2">
                  <c:v>32</c:v>
                </c:pt>
                <c:pt idx="3">
                  <c:v>23</c:v>
                </c:pt>
                <c:pt idx="4">
                  <c:v>31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044-4B22-A805-593A47A6A5BD}"/>
            </c:ext>
          </c:extLst>
        </c:ser>
        <c:ser>
          <c:idx val="1"/>
          <c:order val="1"/>
          <c:tx>
            <c:v>Custom Clearance</c:v>
          </c:tx>
          <c:spPr>
            <a:solidFill>
              <a:srgbClr val="F7964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Analysis!$E$5:$E$16</c:f>
              <c:strCache>
                <c:ptCount val="6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</c:strCache>
            </c:strRef>
          </c:cat>
          <c:val>
            <c:numRef>
              <c:f>Analysis!$G$5:$G$16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044-4B22-A805-593A47A6A5BD}"/>
            </c:ext>
          </c:extLst>
        </c:ser>
        <c:ser>
          <c:idx val="2"/>
          <c:order val="2"/>
          <c:tx>
            <c:v>Docs</c:v>
          </c:tx>
          <c:spPr>
            <a:solidFill>
              <a:srgbClr val="8064A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Analysis!$E$5:$E$16</c:f>
              <c:strCache>
                <c:ptCount val="6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</c:strCache>
            </c:strRef>
          </c:cat>
          <c:val>
            <c:numRef>
              <c:f>Analysis!$H$5:$H$16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044-4B22-A805-593A47A6A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117143"/>
        <c:axId val="923989447"/>
      </c:barChart>
      <c:catAx>
        <c:axId val="516117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3989447"/>
        <c:crosses val="autoZero"/>
        <c:auto val="1"/>
        <c:lblAlgn val="ctr"/>
        <c:lblOffset val="100"/>
        <c:noMultiLvlLbl val="1"/>
      </c:catAx>
      <c:valAx>
        <c:axId val="923989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1611714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238121901428978"/>
          <c:y val="0.35257813783629283"/>
        </c:manualLayout>
      </c:layout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1'!A1"/><Relationship Id="rId2" Type="http://schemas.openxmlformats.org/officeDocument/2006/relationships/hyperlink" Target="#Dashboard!A1"/><Relationship Id="rId1" Type="http://schemas.openxmlformats.org/officeDocument/2006/relationships/chart" Target="../charts/chart1.xml"/><Relationship Id="rId5" Type="http://schemas.openxmlformats.org/officeDocument/2006/relationships/image" Target="../media/image1.jpg"/><Relationship Id="rId4" Type="http://schemas.openxmlformats.org/officeDocument/2006/relationships/hyperlink" Target="#Lists!A1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'7'!A1"/><Relationship Id="rId13" Type="http://schemas.openxmlformats.org/officeDocument/2006/relationships/hyperlink" Target="#'12'!A1"/><Relationship Id="rId3" Type="http://schemas.openxmlformats.org/officeDocument/2006/relationships/hyperlink" Target="#'2'!A1"/><Relationship Id="rId7" Type="http://schemas.openxmlformats.org/officeDocument/2006/relationships/hyperlink" Target="#'6'!A1"/><Relationship Id="rId12" Type="http://schemas.openxmlformats.org/officeDocument/2006/relationships/hyperlink" Target="#'11'!A1"/><Relationship Id="rId2" Type="http://schemas.openxmlformats.org/officeDocument/2006/relationships/hyperlink" Target="#'1'!A1"/><Relationship Id="rId1" Type="http://schemas.openxmlformats.org/officeDocument/2006/relationships/hyperlink" Target="#Dashboard!A1"/><Relationship Id="rId6" Type="http://schemas.openxmlformats.org/officeDocument/2006/relationships/hyperlink" Target="#'5'!A1"/><Relationship Id="rId11" Type="http://schemas.openxmlformats.org/officeDocument/2006/relationships/hyperlink" Target="#'10'!A1"/><Relationship Id="rId5" Type="http://schemas.openxmlformats.org/officeDocument/2006/relationships/hyperlink" Target="#'4'!A1"/><Relationship Id="rId15" Type="http://schemas.openxmlformats.org/officeDocument/2006/relationships/image" Target="../media/image1.jpg"/><Relationship Id="rId10" Type="http://schemas.openxmlformats.org/officeDocument/2006/relationships/hyperlink" Target="#'9'!A1"/><Relationship Id="rId4" Type="http://schemas.openxmlformats.org/officeDocument/2006/relationships/hyperlink" Target="#'3'!A1"/><Relationship Id="rId9" Type="http://schemas.openxmlformats.org/officeDocument/2006/relationships/hyperlink" Target="#'8'!A1"/><Relationship Id="rId14" Type="http://schemas.openxmlformats.org/officeDocument/2006/relationships/hyperlink" Target="#Lists!A1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hyperlink" Target="#'7'!A1"/><Relationship Id="rId13" Type="http://schemas.openxmlformats.org/officeDocument/2006/relationships/hyperlink" Target="#'12'!A1"/><Relationship Id="rId3" Type="http://schemas.openxmlformats.org/officeDocument/2006/relationships/hyperlink" Target="#'2'!A1"/><Relationship Id="rId7" Type="http://schemas.openxmlformats.org/officeDocument/2006/relationships/hyperlink" Target="#'6'!A1"/><Relationship Id="rId12" Type="http://schemas.openxmlformats.org/officeDocument/2006/relationships/hyperlink" Target="#'11'!A1"/><Relationship Id="rId2" Type="http://schemas.openxmlformats.org/officeDocument/2006/relationships/hyperlink" Target="#'1'!A1"/><Relationship Id="rId1" Type="http://schemas.openxmlformats.org/officeDocument/2006/relationships/hyperlink" Target="#Dashboard!A1"/><Relationship Id="rId6" Type="http://schemas.openxmlformats.org/officeDocument/2006/relationships/hyperlink" Target="#'5'!A1"/><Relationship Id="rId11" Type="http://schemas.openxmlformats.org/officeDocument/2006/relationships/hyperlink" Target="#'10'!A1"/><Relationship Id="rId5" Type="http://schemas.openxmlformats.org/officeDocument/2006/relationships/hyperlink" Target="#'4'!A1"/><Relationship Id="rId15" Type="http://schemas.openxmlformats.org/officeDocument/2006/relationships/image" Target="../media/image1.jpg"/><Relationship Id="rId10" Type="http://schemas.openxmlformats.org/officeDocument/2006/relationships/hyperlink" Target="#'9'!A1"/><Relationship Id="rId4" Type="http://schemas.openxmlformats.org/officeDocument/2006/relationships/hyperlink" Target="#'3'!A1"/><Relationship Id="rId9" Type="http://schemas.openxmlformats.org/officeDocument/2006/relationships/hyperlink" Target="#'8'!A1"/><Relationship Id="rId14" Type="http://schemas.openxmlformats.org/officeDocument/2006/relationships/hyperlink" Target="#Lists!A1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#'7'!A1"/><Relationship Id="rId13" Type="http://schemas.openxmlformats.org/officeDocument/2006/relationships/hyperlink" Target="#'12'!A1"/><Relationship Id="rId3" Type="http://schemas.openxmlformats.org/officeDocument/2006/relationships/hyperlink" Target="#'2'!A1"/><Relationship Id="rId7" Type="http://schemas.openxmlformats.org/officeDocument/2006/relationships/hyperlink" Target="#'6'!A1"/><Relationship Id="rId12" Type="http://schemas.openxmlformats.org/officeDocument/2006/relationships/hyperlink" Target="#'11'!A1"/><Relationship Id="rId2" Type="http://schemas.openxmlformats.org/officeDocument/2006/relationships/hyperlink" Target="#'1'!A1"/><Relationship Id="rId1" Type="http://schemas.openxmlformats.org/officeDocument/2006/relationships/hyperlink" Target="#Dashboard!A1"/><Relationship Id="rId6" Type="http://schemas.openxmlformats.org/officeDocument/2006/relationships/hyperlink" Target="#'5'!A1"/><Relationship Id="rId11" Type="http://schemas.openxmlformats.org/officeDocument/2006/relationships/hyperlink" Target="#'10'!A1"/><Relationship Id="rId5" Type="http://schemas.openxmlformats.org/officeDocument/2006/relationships/hyperlink" Target="#'4'!A1"/><Relationship Id="rId15" Type="http://schemas.openxmlformats.org/officeDocument/2006/relationships/image" Target="../media/image1.jpg"/><Relationship Id="rId10" Type="http://schemas.openxmlformats.org/officeDocument/2006/relationships/hyperlink" Target="#'9'!A1"/><Relationship Id="rId4" Type="http://schemas.openxmlformats.org/officeDocument/2006/relationships/hyperlink" Target="#'3'!A1"/><Relationship Id="rId9" Type="http://schemas.openxmlformats.org/officeDocument/2006/relationships/hyperlink" Target="#'8'!A1"/><Relationship Id="rId14" Type="http://schemas.openxmlformats.org/officeDocument/2006/relationships/hyperlink" Target="#Lists!A1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hyperlink" Target="#'7'!A1"/><Relationship Id="rId13" Type="http://schemas.openxmlformats.org/officeDocument/2006/relationships/hyperlink" Target="#'12'!A1"/><Relationship Id="rId3" Type="http://schemas.openxmlformats.org/officeDocument/2006/relationships/hyperlink" Target="#'2'!A1"/><Relationship Id="rId7" Type="http://schemas.openxmlformats.org/officeDocument/2006/relationships/hyperlink" Target="#'6'!A1"/><Relationship Id="rId12" Type="http://schemas.openxmlformats.org/officeDocument/2006/relationships/hyperlink" Target="#'11'!A1"/><Relationship Id="rId2" Type="http://schemas.openxmlformats.org/officeDocument/2006/relationships/hyperlink" Target="#'1'!A1"/><Relationship Id="rId1" Type="http://schemas.openxmlformats.org/officeDocument/2006/relationships/hyperlink" Target="#Dashboard!A1"/><Relationship Id="rId6" Type="http://schemas.openxmlformats.org/officeDocument/2006/relationships/hyperlink" Target="#'5'!A1"/><Relationship Id="rId11" Type="http://schemas.openxmlformats.org/officeDocument/2006/relationships/hyperlink" Target="#'10'!A1"/><Relationship Id="rId5" Type="http://schemas.openxmlformats.org/officeDocument/2006/relationships/hyperlink" Target="#'4'!A1"/><Relationship Id="rId15" Type="http://schemas.openxmlformats.org/officeDocument/2006/relationships/image" Target="../media/image1.jpg"/><Relationship Id="rId10" Type="http://schemas.openxmlformats.org/officeDocument/2006/relationships/hyperlink" Target="#'9'!A1"/><Relationship Id="rId4" Type="http://schemas.openxmlformats.org/officeDocument/2006/relationships/hyperlink" Target="#'3'!A1"/><Relationship Id="rId9" Type="http://schemas.openxmlformats.org/officeDocument/2006/relationships/hyperlink" Target="#'8'!A1"/><Relationship Id="rId14" Type="http://schemas.openxmlformats.org/officeDocument/2006/relationships/hyperlink" Target="#Lists!A1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hyperlink" Target="#Lists!A1"/><Relationship Id="rId2" Type="http://schemas.openxmlformats.org/officeDocument/2006/relationships/hyperlink" Target="#'1'!A1"/><Relationship Id="rId1" Type="http://schemas.openxmlformats.org/officeDocument/2006/relationships/hyperlink" Target="#Dashboard!A1"/><Relationship Id="rId4" Type="http://schemas.openxmlformats.org/officeDocument/2006/relationships/image" Target="../media/image1.jp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hyperlink" Target="#Lists!A1"/><Relationship Id="rId2" Type="http://schemas.openxmlformats.org/officeDocument/2006/relationships/hyperlink" Target="#'1'!A1"/><Relationship Id="rId1" Type="http://schemas.openxmlformats.org/officeDocument/2006/relationships/hyperlink" Target="#Dashboard!A1"/><Relationship Id="rId4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7'!A1"/><Relationship Id="rId13" Type="http://schemas.openxmlformats.org/officeDocument/2006/relationships/hyperlink" Target="#'12'!A1"/><Relationship Id="rId3" Type="http://schemas.openxmlformats.org/officeDocument/2006/relationships/hyperlink" Target="#'2'!A1"/><Relationship Id="rId7" Type="http://schemas.openxmlformats.org/officeDocument/2006/relationships/hyperlink" Target="#'6'!A1"/><Relationship Id="rId12" Type="http://schemas.openxmlformats.org/officeDocument/2006/relationships/hyperlink" Target="#'11'!A1"/><Relationship Id="rId2" Type="http://schemas.openxmlformats.org/officeDocument/2006/relationships/hyperlink" Target="#'1'!A1"/><Relationship Id="rId1" Type="http://schemas.openxmlformats.org/officeDocument/2006/relationships/hyperlink" Target="#Dashboard!A1"/><Relationship Id="rId6" Type="http://schemas.openxmlformats.org/officeDocument/2006/relationships/hyperlink" Target="#'5'!A1"/><Relationship Id="rId11" Type="http://schemas.openxmlformats.org/officeDocument/2006/relationships/hyperlink" Target="#'10'!A1"/><Relationship Id="rId5" Type="http://schemas.openxmlformats.org/officeDocument/2006/relationships/hyperlink" Target="#'4'!A1"/><Relationship Id="rId15" Type="http://schemas.openxmlformats.org/officeDocument/2006/relationships/image" Target="../media/image1.jpg"/><Relationship Id="rId10" Type="http://schemas.openxmlformats.org/officeDocument/2006/relationships/hyperlink" Target="#'9'!A1"/><Relationship Id="rId4" Type="http://schemas.openxmlformats.org/officeDocument/2006/relationships/hyperlink" Target="#'3'!A1"/><Relationship Id="rId9" Type="http://schemas.openxmlformats.org/officeDocument/2006/relationships/hyperlink" Target="#'8'!A1"/><Relationship Id="rId14" Type="http://schemas.openxmlformats.org/officeDocument/2006/relationships/hyperlink" Target="#Lists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'7'!A1"/><Relationship Id="rId13" Type="http://schemas.openxmlformats.org/officeDocument/2006/relationships/hyperlink" Target="#'12'!A1"/><Relationship Id="rId3" Type="http://schemas.openxmlformats.org/officeDocument/2006/relationships/hyperlink" Target="#'2'!A1"/><Relationship Id="rId7" Type="http://schemas.openxmlformats.org/officeDocument/2006/relationships/hyperlink" Target="#'6'!A1"/><Relationship Id="rId12" Type="http://schemas.openxmlformats.org/officeDocument/2006/relationships/hyperlink" Target="#'11'!A1"/><Relationship Id="rId2" Type="http://schemas.openxmlformats.org/officeDocument/2006/relationships/hyperlink" Target="#'1'!A1"/><Relationship Id="rId1" Type="http://schemas.openxmlformats.org/officeDocument/2006/relationships/hyperlink" Target="#Dashboard!A1"/><Relationship Id="rId6" Type="http://schemas.openxmlformats.org/officeDocument/2006/relationships/hyperlink" Target="#'5'!A1"/><Relationship Id="rId11" Type="http://schemas.openxmlformats.org/officeDocument/2006/relationships/hyperlink" Target="#'10'!A1"/><Relationship Id="rId5" Type="http://schemas.openxmlformats.org/officeDocument/2006/relationships/hyperlink" Target="#'4'!A1"/><Relationship Id="rId15" Type="http://schemas.openxmlformats.org/officeDocument/2006/relationships/image" Target="../media/image1.jpg"/><Relationship Id="rId10" Type="http://schemas.openxmlformats.org/officeDocument/2006/relationships/hyperlink" Target="#'9'!A1"/><Relationship Id="rId4" Type="http://schemas.openxmlformats.org/officeDocument/2006/relationships/hyperlink" Target="#'3'!A1"/><Relationship Id="rId9" Type="http://schemas.openxmlformats.org/officeDocument/2006/relationships/hyperlink" Target="#'8'!A1"/><Relationship Id="rId14" Type="http://schemas.openxmlformats.org/officeDocument/2006/relationships/hyperlink" Target="#Lists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'7'!A1"/><Relationship Id="rId13" Type="http://schemas.openxmlformats.org/officeDocument/2006/relationships/hyperlink" Target="#'12'!A1"/><Relationship Id="rId3" Type="http://schemas.openxmlformats.org/officeDocument/2006/relationships/hyperlink" Target="#'2'!A1"/><Relationship Id="rId7" Type="http://schemas.openxmlformats.org/officeDocument/2006/relationships/hyperlink" Target="#'6'!A1"/><Relationship Id="rId12" Type="http://schemas.openxmlformats.org/officeDocument/2006/relationships/hyperlink" Target="#'11'!A1"/><Relationship Id="rId2" Type="http://schemas.openxmlformats.org/officeDocument/2006/relationships/hyperlink" Target="#'1'!A1"/><Relationship Id="rId1" Type="http://schemas.openxmlformats.org/officeDocument/2006/relationships/hyperlink" Target="#Dashboard!A1"/><Relationship Id="rId6" Type="http://schemas.openxmlformats.org/officeDocument/2006/relationships/hyperlink" Target="#'5'!A1"/><Relationship Id="rId11" Type="http://schemas.openxmlformats.org/officeDocument/2006/relationships/hyperlink" Target="#'10'!A1"/><Relationship Id="rId5" Type="http://schemas.openxmlformats.org/officeDocument/2006/relationships/hyperlink" Target="#'4'!A1"/><Relationship Id="rId15" Type="http://schemas.openxmlformats.org/officeDocument/2006/relationships/image" Target="../media/image1.jpg"/><Relationship Id="rId10" Type="http://schemas.openxmlformats.org/officeDocument/2006/relationships/hyperlink" Target="#'9'!A1"/><Relationship Id="rId4" Type="http://schemas.openxmlformats.org/officeDocument/2006/relationships/hyperlink" Target="#'3'!A1"/><Relationship Id="rId9" Type="http://schemas.openxmlformats.org/officeDocument/2006/relationships/hyperlink" Target="#'8'!A1"/><Relationship Id="rId14" Type="http://schemas.openxmlformats.org/officeDocument/2006/relationships/hyperlink" Target="#Lists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'7'!A1"/><Relationship Id="rId13" Type="http://schemas.openxmlformats.org/officeDocument/2006/relationships/hyperlink" Target="#'12'!A1"/><Relationship Id="rId3" Type="http://schemas.openxmlformats.org/officeDocument/2006/relationships/hyperlink" Target="#'2'!A1"/><Relationship Id="rId7" Type="http://schemas.openxmlformats.org/officeDocument/2006/relationships/hyperlink" Target="#'6'!A1"/><Relationship Id="rId12" Type="http://schemas.openxmlformats.org/officeDocument/2006/relationships/hyperlink" Target="#'11'!A1"/><Relationship Id="rId2" Type="http://schemas.openxmlformats.org/officeDocument/2006/relationships/hyperlink" Target="#'1'!A1"/><Relationship Id="rId1" Type="http://schemas.openxmlformats.org/officeDocument/2006/relationships/hyperlink" Target="#Dashboard!A1"/><Relationship Id="rId6" Type="http://schemas.openxmlformats.org/officeDocument/2006/relationships/hyperlink" Target="#'5'!A1"/><Relationship Id="rId11" Type="http://schemas.openxmlformats.org/officeDocument/2006/relationships/hyperlink" Target="#'10'!A1"/><Relationship Id="rId5" Type="http://schemas.openxmlformats.org/officeDocument/2006/relationships/hyperlink" Target="#'4'!A1"/><Relationship Id="rId15" Type="http://schemas.openxmlformats.org/officeDocument/2006/relationships/image" Target="../media/image1.jpg"/><Relationship Id="rId10" Type="http://schemas.openxmlformats.org/officeDocument/2006/relationships/hyperlink" Target="#'9'!A1"/><Relationship Id="rId4" Type="http://schemas.openxmlformats.org/officeDocument/2006/relationships/hyperlink" Target="#'3'!A1"/><Relationship Id="rId9" Type="http://schemas.openxmlformats.org/officeDocument/2006/relationships/hyperlink" Target="#'8'!A1"/><Relationship Id="rId14" Type="http://schemas.openxmlformats.org/officeDocument/2006/relationships/hyperlink" Target="#Lists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'7'!A1"/><Relationship Id="rId13" Type="http://schemas.openxmlformats.org/officeDocument/2006/relationships/hyperlink" Target="#'12'!A1"/><Relationship Id="rId3" Type="http://schemas.openxmlformats.org/officeDocument/2006/relationships/hyperlink" Target="#'2'!A1"/><Relationship Id="rId7" Type="http://schemas.openxmlformats.org/officeDocument/2006/relationships/hyperlink" Target="#'6'!A1"/><Relationship Id="rId12" Type="http://schemas.openxmlformats.org/officeDocument/2006/relationships/hyperlink" Target="#'11'!A1"/><Relationship Id="rId2" Type="http://schemas.openxmlformats.org/officeDocument/2006/relationships/hyperlink" Target="#'1'!A1"/><Relationship Id="rId1" Type="http://schemas.openxmlformats.org/officeDocument/2006/relationships/hyperlink" Target="#Dashboard!A1"/><Relationship Id="rId6" Type="http://schemas.openxmlformats.org/officeDocument/2006/relationships/hyperlink" Target="#'5'!A1"/><Relationship Id="rId11" Type="http://schemas.openxmlformats.org/officeDocument/2006/relationships/hyperlink" Target="#'10'!A1"/><Relationship Id="rId5" Type="http://schemas.openxmlformats.org/officeDocument/2006/relationships/hyperlink" Target="#'4'!A1"/><Relationship Id="rId15" Type="http://schemas.openxmlformats.org/officeDocument/2006/relationships/image" Target="../media/image1.jpg"/><Relationship Id="rId10" Type="http://schemas.openxmlformats.org/officeDocument/2006/relationships/hyperlink" Target="#'9'!A1"/><Relationship Id="rId4" Type="http://schemas.openxmlformats.org/officeDocument/2006/relationships/hyperlink" Target="#'3'!A1"/><Relationship Id="rId9" Type="http://schemas.openxmlformats.org/officeDocument/2006/relationships/hyperlink" Target="#'8'!A1"/><Relationship Id="rId14" Type="http://schemas.openxmlformats.org/officeDocument/2006/relationships/hyperlink" Target="#Lists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'7'!A1"/><Relationship Id="rId13" Type="http://schemas.openxmlformats.org/officeDocument/2006/relationships/hyperlink" Target="#'12'!A1"/><Relationship Id="rId3" Type="http://schemas.openxmlformats.org/officeDocument/2006/relationships/hyperlink" Target="#'2'!A1"/><Relationship Id="rId7" Type="http://schemas.openxmlformats.org/officeDocument/2006/relationships/hyperlink" Target="#'6'!A1"/><Relationship Id="rId12" Type="http://schemas.openxmlformats.org/officeDocument/2006/relationships/hyperlink" Target="#'11'!A1"/><Relationship Id="rId2" Type="http://schemas.openxmlformats.org/officeDocument/2006/relationships/hyperlink" Target="#'1'!A1"/><Relationship Id="rId1" Type="http://schemas.openxmlformats.org/officeDocument/2006/relationships/hyperlink" Target="#Dashboard!A1"/><Relationship Id="rId6" Type="http://schemas.openxmlformats.org/officeDocument/2006/relationships/hyperlink" Target="#'5'!A1"/><Relationship Id="rId11" Type="http://schemas.openxmlformats.org/officeDocument/2006/relationships/hyperlink" Target="#'10'!A1"/><Relationship Id="rId5" Type="http://schemas.openxmlformats.org/officeDocument/2006/relationships/hyperlink" Target="#'4'!A1"/><Relationship Id="rId15" Type="http://schemas.openxmlformats.org/officeDocument/2006/relationships/image" Target="../media/image1.jpg"/><Relationship Id="rId10" Type="http://schemas.openxmlformats.org/officeDocument/2006/relationships/hyperlink" Target="#'9'!A1"/><Relationship Id="rId4" Type="http://schemas.openxmlformats.org/officeDocument/2006/relationships/hyperlink" Target="#'3'!A1"/><Relationship Id="rId9" Type="http://schemas.openxmlformats.org/officeDocument/2006/relationships/hyperlink" Target="#'8'!A1"/><Relationship Id="rId14" Type="http://schemas.openxmlformats.org/officeDocument/2006/relationships/hyperlink" Target="#Lists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'7'!A1"/><Relationship Id="rId13" Type="http://schemas.openxmlformats.org/officeDocument/2006/relationships/hyperlink" Target="#'12'!A1"/><Relationship Id="rId3" Type="http://schemas.openxmlformats.org/officeDocument/2006/relationships/hyperlink" Target="#'2'!A1"/><Relationship Id="rId7" Type="http://schemas.openxmlformats.org/officeDocument/2006/relationships/hyperlink" Target="#'6'!A1"/><Relationship Id="rId12" Type="http://schemas.openxmlformats.org/officeDocument/2006/relationships/hyperlink" Target="#'11'!A1"/><Relationship Id="rId2" Type="http://schemas.openxmlformats.org/officeDocument/2006/relationships/hyperlink" Target="#'1'!A1"/><Relationship Id="rId1" Type="http://schemas.openxmlformats.org/officeDocument/2006/relationships/hyperlink" Target="#Dashboard!A1"/><Relationship Id="rId6" Type="http://schemas.openxmlformats.org/officeDocument/2006/relationships/hyperlink" Target="#'5'!A1"/><Relationship Id="rId11" Type="http://schemas.openxmlformats.org/officeDocument/2006/relationships/hyperlink" Target="#'10'!A1"/><Relationship Id="rId5" Type="http://schemas.openxmlformats.org/officeDocument/2006/relationships/hyperlink" Target="#'4'!A1"/><Relationship Id="rId15" Type="http://schemas.openxmlformats.org/officeDocument/2006/relationships/image" Target="../media/image1.jpg"/><Relationship Id="rId10" Type="http://schemas.openxmlformats.org/officeDocument/2006/relationships/hyperlink" Target="#'9'!A1"/><Relationship Id="rId4" Type="http://schemas.openxmlformats.org/officeDocument/2006/relationships/hyperlink" Target="#'3'!A1"/><Relationship Id="rId9" Type="http://schemas.openxmlformats.org/officeDocument/2006/relationships/hyperlink" Target="#'8'!A1"/><Relationship Id="rId14" Type="http://schemas.openxmlformats.org/officeDocument/2006/relationships/hyperlink" Target="#Lists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'7'!A1"/><Relationship Id="rId13" Type="http://schemas.openxmlformats.org/officeDocument/2006/relationships/hyperlink" Target="#'12'!A1"/><Relationship Id="rId3" Type="http://schemas.openxmlformats.org/officeDocument/2006/relationships/hyperlink" Target="#'2'!A1"/><Relationship Id="rId7" Type="http://schemas.openxmlformats.org/officeDocument/2006/relationships/hyperlink" Target="#'6'!A1"/><Relationship Id="rId12" Type="http://schemas.openxmlformats.org/officeDocument/2006/relationships/hyperlink" Target="#'11'!A1"/><Relationship Id="rId2" Type="http://schemas.openxmlformats.org/officeDocument/2006/relationships/hyperlink" Target="#'1'!A1"/><Relationship Id="rId1" Type="http://schemas.openxmlformats.org/officeDocument/2006/relationships/hyperlink" Target="#Dashboard!A1"/><Relationship Id="rId6" Type="http://schemas.openxmlformats.org/officeDocument/2006/relationships/hyperlink" Target="#'5'!A1"/><Relationship Id="rId11" Type="http://schemas.openxmlformats.org/officeDocument/2006/relationships/hyperlink" Target="#'10'!A1"/><Relationship Id="rId5" Type="http://schemas.openxmlformats.org/officeDocument/2006/relationships/hyperlink" Target="#'4'!A1"/><Relationship Id="rId15" Type="http://schemas.openxmlformats.org/officeDocument/2006/relationships/image" Target="../media/image1.jpg"/><Relationship Id="rId10" Type="http://schemas.openxmlformats.org/officeDocument/2006/relationships/hyperlink" Target="#'9'!A1"/><Relationship Id="rId4" Type="http://schemas.openxmlformats.org/officeDocument/2006/relationships/hyperlink" Target="#'3'!A1"/><Relationship Id="rId9" Type="http://schemas.openxmlformats.org/officeDocument/2006/relationships/hyperlink" Target="#'8'!A1"/><Relationship Id="rId14" Type="http://schemas.openxmlformats.org/officeDocument/2006/relationships/hyperlink" Target="#Lists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7</xdr:row>
      <xdr:rowOff>0</xdr:rowOff>
    </xdr:from>
    <xdr:ext cx="8572500" cy="1905000"/>
    <xdr:graphicFrame macro="">
      <xdr:nvGraphicFramePr>
        <xdr:cNvPr id="1612601336" name="Chart 1">
          <a:extLst>
            <a:ext uri="{FF2B5EF4-FFF2-40B4-BE49-F238E27FC236}">
              <a16:creationId xmlns:a16="http://schemas.microsoft.com/office/drawing/2014/main" id="{00000000-0008-0000-0000-0000F8571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114300</xdr:colOff>
      <xdr:row>4</xdr:row>
      <xdr:rowOff>57150</xdr:rowOff>
    </xdr:from>
    <xdr:ext cx="1228725" cy="219075"/>
    <xdr:sp macro="" textlink="">
      <xdr:nvSpPr>
        <xdr:cNvPr id="3" name="Shap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736400" y="3675225"/>
          <a:ext cx="1219200" cy="209550"/>
        </a:xfrm>
        <a:prstGeom prst="roundRect">
          <a:avLst>
            <a:gd name="adj" fmla="val 16667"/>
          </a:avLst>
        </a:prstGeom>
        <a:solidFill>
          <a:srgbClr val="F9B74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Dashboard</a:t>
          </a:r>
          <a:endParaRPr sz="1400"/>
        </a:p>
      </xdr:txBody>
    </xdr:sp>
    <xdr:clientData fLocksWithSheet="0"/>
  </xdr:oneCellAnchor>
  <xdr:oneCellAnchor>
    <xdr:from>
      <xdr:col>0</xdr:col>
      <xdr:colOff>114300</xdr:colOff>
      <xdr:row>4</xdr:row>
      <xdr:rowOff>333375</xdr:rowOff>
    </xdr:from>
    <xdr:ext cx="1228725" cy="228600"/>
    <xdr:sp macro="" textlink="">
      <xdr:nvSpPr>
        <xdr:cNvPr id="4" name="Shap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736400" y="3670463"/>
          <a:ext cx="121920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Shipment List</a:t>
          </a:r>
          <a:endParaRPr sz="1400"/>
        </a:p>
      </xdr:txBody>
    </xdr:sp>
    <xdr:clientData fLocksWithSheet="0"/>
  </xdr:oneCellAnchor>
  <xdr:oneCellAnchor>
    <xdr:from>
      <xdr:col>0</xdr:col>
      <xdr:colOff>114300</xdr:colOff>
      <xdr:row>5</xdr:row>
      <xdr:rowOff>95250</xdr:rowOff>
    </xdr:from>
    <xdr:ext cx="1228725" cy="228600"/>
    <xdr:sp macro="" textlink="">
      <xdr:nvSpPr>
        <xdr:cNvPr id="5" name="Shape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736400" y="3670463"/>
          <a:ext cx="121920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List Maintenance</a:t>
          </a:r>
          <a:endParaRPr sz="1400"/>
        </a:p>
      </xdr:txBody>
    </xdr:sp>
    <xdr:clientData fLocksWithSheet="0"/>
  </xdr:oneCellAnchor>
  <xdr:oneCellAnchor>
    <xdr:from>
      <xdr:col>0</xdr:col>
      <xdr:colOff>323850</xdr:colOff>
      <xdr:row>0</xdr:row>
      <xdr:rowOff>142875</xdr:rowOff>
    </xdr:from>
    <xdr:ext cx="762000" cy="4667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</xdr:row>
      <xdr:rowOff>57150</xdr:rowOff>
    </xdr:from>
    <xdr:ext cx="1228725" cy="219075"/>
    <xdr:sp macro="" textlink="">
      <xdr:nvSpPr>
        <xdr:cNvPr id="126" name="Shape 1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7E000000}"/>
            </a:ext>
          </a:extLst>
        </xdr:cNvPr>
        <xdr:cNvSpPr/>
      </xdr:nvSpPr>
      <xdr:spPr>
        <a:xfrm>
          <a:off x="4736400" y="3675225"/>
          <a:ext cx="1219200" cy="209550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Dashboard</a:t>
          </a:r>
          <a:endParaRPr sz="1400"/>
        </a:p>
      </xdr:txBody>
    </xdr:sp>
    <xdr:clientData fLocksWithSheet="0"/>
  </xdr:oneCellAnchor>
  <xdr:oneCellAnchor>
    <xdr:from>
      <xdr:col>0</xdr:col>
      <xdr:colOff>114300</xdr:colOff>
      <xdr:row>4</xdr:row>
      <xdr:rowOff>333375</xdr:rowOff>
    </xdr:from>
    <xdr:ext cx="1228725" cy="228600"/>
    <xdr:sp macro="" textlink="">
      <xdr:nvSpPr>
        <xdr:cNvPr id="127" name="Shape 12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7F000000}"/>
            </a:ext>
          </a:extLst>
        </xdr:cNvPr>
        <xdr:cNvSpPr/>
      </xdr:nvSpPr>
      <xdr:spPr>
        <a:xfrm>
          <a:off x="4736400" y="3670463"/>
          <a:ext cx="1219200" cy="219075"/>
        </a:xfrm>
        <a:prstGeom prst="roundRect">
          <a:avLst>
            <a:gd name="adj" fmla="val 16667"/>
          </a:avLst>
        </a:prstGeom>
        <a:solidFill>
          <a:srgbClr val="F9B74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Shipment List</a:t>
          </a:r>
          <a:endParaRPr sz="1400"/>
        </a:p>
      </xdr:txBody>
    </xdr:sp>
    <xdr:clientData fLocksWithSheet="0"/>
  </xdr:oneCellAnchor>
  <xdr:oneCellAnchor>
    <xdr:from>
      <xdr:col>0</xdr:col>
      <xdr:colOff>438150</xdr:colOff>
      <xdr:row>5</xdr:row>
      <xdr:rowOff>95250</xdr:rowOff>
    </xdr:from>
    <xdr:ext cx="904875" cy="228600"/>
    <xdr:sp macro="" textlink="">
      <xdr:nvSpPr>
        <xdr:cNvPr id="128" name="Shape 12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80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Januari</a:t>
          </a:r>
          <a:endParaRPr sz="1400"/>
        </a:p>
      </xdr:txBody>
    </xdr:sp>
    <xdr:clientData fLocksWithSheet="0"/>
  </xdr:oneCellAnchor>
  <xdr:oneCellAnchor>
    <xdr:from>
      <xdr:col>0</xdr:col>
      <xdr:colOff>438150</xdr:colOff>
      <xdr:row>6</xdr:row>
      <xdr:rowOff>57150</xdr:rowOff>
    </xdr:from>
    <xdr:ext cx="904875" cy="219075"/>
    <xdr:sp macro="" textlink="">
      <xdr:nvSpPr>
        <xdr:cNvPr id="129" name="Shape 12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81000000}"/>
            </a:ext>
          </a:extLst>
        </xdr:cNvPr>
        <xdr:cNvSpPr/>
      </xdr:nvSpPr>
      <xdr:spPr>
        <a:xfrm>
          <a:off x="4898325" y="3675225"/>
          <a:ext cx="895350" cy="209550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Februari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7</xdr:row>
      <xdr:rowOff>28575</xdr:rowOff>
    </xdr:from>
    <xdr:ext cx="904875" cy="219075"/>
    <xdr:sp macro="" textlink="">
      <xdr:nvSpPr>
        <xdr:cNvPr id="130" name="Shape 13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82000000}"/>
            </a:ext>
          </a:extLst>
        </xdr:cNvPr>
        <xdr:cNvSpPr/>
      </xdr:nvSpPr>
      <xdr:spPr>
        <a:xfrm>
          <a:off x="4898325" y="3675225"/>
          <a:ext cx="895350" cy="209550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Maret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8</xdr:row>
      <xdr:rowOff>9525</xdr:rowOff>
    </xdr:from>
    <xdr:ext cx="904875" cy="219075"/>
    <xdr:sp macro="" textlink="">
      <xdr:nvSpPr>
        <xdr:cNvPr id="131" name="Shape 13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83000000}"/>
            </a:ext>
          </a:extLst>
        </xdr:cNvPr>
        <xdr:cNvSpPr/>
      </xdr:nvSpPr>
      <xdr:spPr>
        <a:xfrm>
          <a:off x="4898325" y="3675225"/>
          <a:ext cx="895350" cy="209550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April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8</xdr:row>
      <xdr:rowOff>304800</xdr:rowOff>
    </xdr:from>
    <xdr:ext cx="904875" cy="228600"/>
    <xdr:sp macro="" textlink="">
      <xdr:nvSpPr>
        <xdr:cNvPr id="132" name="Shape 13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900-000084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Mei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9</xdr:row>
      <xdr:rowOff>276225</xdr:rowOff>
    </xdr:from>
    <xdr:ext cx="904875" cy="228600"/>
    <xdr:sp macro="" textlink="">
      <xdr:nvSpPr>
        <xdr:cNvPr id="133" name="Shape 13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900-000085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Juni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10</xdr:row>
      <xdr:rowOff>247650</xdr:rowOff>
    </xdr:from>
    <xdr:ext cx="904875" cy="228600"/>
    <xdr:sp macro="" textlink="">
      <xdr:nvSpPr>
        <xdr:cNvPr id="134" name="Shape 13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86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Juli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11</xdr:row>
      <xdr:rowOff>228600</xdr:rowOff>
    </xdr:from>
    <xdr:ext cx="904875" cy="228600"/>
    <xdr:sp macro="" textlink="">
      <xdr:nvSpPr>
        <xdr:cNvPr id="135" name="Shape 13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900-000087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Agustus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12</xdr:row>
      <xdr:rowOff>209550</xdr:rowOff>
    </xdr:from>
    <xdr:ext cx="904875" cy="228600"/>
    <xdr:sp macro="" textlink="">
      <xdr:nvSpPr>
        <xdr:cNvPr id="136" name="Shape 136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88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9B74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September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13</xdr:row>
      <xdr:rowOff>190500</xdr:rowOff>
    </xdr:from>
    <xdr:ext cx="904875" cy="228600"/>
    <xdr:sp macro="" textlink="">
      <xdr:nvSpPr>
        <xdr:cNvPr id="137" name="Shape 137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89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Oktober</a:t>
          </a:r>
          <a:endParaRPr sz="1400"/>
        </a:p>
      </xdr:txBody>
    </xdr:sp>
    <xdr:clientData fLocksWithSheet="0"/>
  </xdr:oneCellAnchor>
  <xdr:oneCellAnchor>
    <xdr:from>
      <xdr:col>0</xdr:col>
      <xdr:colOff>438150</xdr:colOff>
      <xdr:row>14</xdr:row>
      <xdr:rowOff>171450</xdr:rowOff>
    </xdr:from>
    <xdr:ext cx="904875" cy="228600"/>
    <xdr:sp macro="" textlink="">
      <xdr:nvSpPr>
        <xdr:cNvPr id="138" name="Shape 138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8A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November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15</xdr:row>
      <xdr:rowOff>161925</xdr:rowOff>
    </xdr:from>
    <xdr:ext cx="904875" cy="228600"/>
    <xdr:sp macro="" textlink="">
      <xdr:nvSpPr>
        <xdr:cNvPr id="139" name="Shape 139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8B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Desember</a:t>
          </a:r>
          <a:endParaRPr sz="1400"/>
        </a:p>
      </xdr:txBody>
    </xdr:sp>
    <xdr:clientData fLocksWithSheet="0"/>
  </xdr:oneCellAnchor>
  <xdr:oneCellAnchor>
    <xdr:from>
      <xdr:col>0</xdr:col>
      <xdr:colOff>104775</xdr:colOff>
      <xdr:row>16</xdr:row>
      <xdr:rowOff>133350</xdr:rowOff>
    </xdr:from>
    <xdr:ext cx="1228725" cy="228600"/>
    <xdr:sp macro="" textlink="">
      <xdr:nvSpPr>
        <xdr:cNvPr id="140" name="Shape 140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8C000000}"/>
            </a:ext>
          </a:extLst>
        </xdr:cNvPr>
        <xdr:cNvSpPr/>
      </xdr:nvSpPr>
      <xdr:spPr>
        <a:xfrm>
          <a:off x="4736400" y="3670463"/>
          <a:ext cx="121920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List Maintenance</a:t>
          </a:r>
          <a:endParaRPr sz="1400"/>
        </a:p>
      </xdr:txBody>
    </xdr:sp>
    <xdr:clientData fLocksWithSheet="0"/>
  </xdr:oneCellAnchor>
  <xdr:oneCellAnchor>
    <xdr:from>
      <xdr:col>0</xdr:col>
      <xdr:colOff>323850</xdr:colOff>
      <xdr:row>0</xdr:row>
      <xdr:rowOff>142875</xdr:rowOff>
    </xdr:from>
    <xdr:ext cx="762000" cy="4286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</xdr:row>
      <xdr:rowOff>57150</xdr:rowOff>
    </xdr:from>
    <xdr:ext cx="1228725" cy="219075"/>
    <xdr:sp macro="" textlink="">
      <xdr:nvSpPr>
        <xdr:cNvPr id="141" name="Shape 14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8D000000}"/>
            </a:ext>
          </a:extLst>
        </xdr:cNvPr>
        <xdr:cNvSpPr/>
      </xdr:nvSpPr>
      <xdr:spPr>
        <a:xfrm>
          <a:off x="4736400" y="3675225"/>
          <a:ext cx="1219200" cy="209550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Dashboard</a:t>
          </a:r>
          <a:endParaRPr sz="1400"/>
        </a:p>
      </xdr:txBody>
    </xdr:sp>
    <xdr:clientData fLocksWithSheet="0"/>
  </xdr:oneCellAnchor>
  <xdr:oneCellAnchor>
    <xdr:from>
      <xdr:col>0</xdr:col>
      <xdr:colOff>114300</xdr:colOff>
      <xdr:row>4</xdr:row>
      <xdr:rowOff>333375</xdr:rowOff>
    </xdr:from>
    <xdr:ext cx="1228725" cy="228600"/>
    <xdr:sp macro="" textlink="">
      <xdr:nvSpPr>
        <xdr:cNvPr id="142" name="Shape 14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8E000000}"/>
            </a:ext>
          </a:extLst>
        </xdr:cNvPr>
        <xdr:cNvSpPr/>
      </xdr:nvSpPr>
      <xdr:spPr>
        <a:xfrm>
          <a:off x="4736400" y="3670463"/>
          <a:ext cx="1219200" cy="219075"/>
        </a:xfrm>
        <a:prstGeom prst="roundRect">
          <a:avLst>
            <a:gd name="adj" fmla="val 16667"/>
          </a:avLst>
        </a:prstGeom>
        <a:solidFill>
          <a:srgbClr val="F9B74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Shipment List</a:t>
          </a:r>
          <a:endParaRPr sz="1400"/>
        </a:p>
      </xdr:txBody>
    </xdr:sp>
    <xdr:clientData fLocksWithSheet="0"/>
  </xdr:oneCellAnchor>
  <xdr:oneCellAnchor>
    <xdr:from>
      <xdr:col>0</xdr:col>
      <xdr:colOff>438150</xdr:colOff>
      <xdr:row>5</xdr:row>
      <xdr:rowOff>95250</xdr:rowOff>
    </xdr:from>
    <xdr:ext cx="904875" cy="228600"/>
    <xdr:sp macro="" textlink="">
      <xdr:nvSpPr>
        <xdr:cNvPr id="143" name="Shape 14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8F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Januari</a:t>
          </a:r>
          <a:endParaRPr sz="1400"/>
        </a:p>
      </xdr:txBody>
    </xdr:sp>
    <xdr:clientData fLocksWithSheet="0"/>
  </xdr:oneCellAnchor>
  <xdr:oneCellAnchor>
    <xdr:from>
      <xdr:col>0</xdr:col>
      <xdr:colOff>438150</xdr:colOff>
      <xdr:row>6</xdr:row>
      <xdr:rowOff>57150</xdr:rowOff>
    </xdr:from>
    <xdr:ext cx="904875" cy="219075"/>
    <xdr:sp macro="" textlink="">
      <xdr:nvSpPr>
        <xdr:cNvPr id="144" name="Shape 14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A00-000090000000}"/>
            </a:ext>
          </a:extLst>
        </xdr:cNvPr>
        <xdr:cNvSpPr/>
      </xdr:nvSpPr>
      <xdr:spPr>
        <a:xfrm>
          <a:off x="4898325" y="3675225"/>
          <a:ext cx="895350" cy="209550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Februari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7</xdr:row>
      <xdr:rowOff>28575</xdr:rowOff>
    </xdr:from>
    <xdr:ext cx="904875" cy="219075"/>
    <xdr:sp macro="" textlink="">
      <xdr:nvSpPr>
        <xdr:cNvPr id="145" name="Shape 14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A00-000091000000}"/>
            </a:ext>
          </a:extLst>
        </xdr:cNvPr>
        <xdr:cNvSpPr/>
      </xdr:nvSpPr>
      <xdr:spPr>
        <a:xfrm>
          <a:off x="4898325" y="3675225"/>
          <a:ext cx="895350" cy="209550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Maret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8</xdr:row>
      <xdr:rowOff>9525</xdr:rowOff>
    </xdr:from>
    <xdr:ext cx="904875" cy="219075"/>
    <xdr:sp macro="" textlink="">
      <xdr:nvSpPr>
        <xdr:cNvPr id="146" name="Shape 14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A00-000092000000}"/>
            </a:ext>
          </a:extLst>
        </xdr:cNvPr>
        <xdr:cNvSpPr/>
      </xdr:nvSpPr>
      <xdr:spPr>
        <a:xfrm>
          <a:off x="4898325" y="3675225"/>
          <a:ext cx="895350" cy="209550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April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8</xdr:row>
      <xdr:rowOff>304800</xdr:rowOff>
    </xdr:from>
    <xdr:ext cx="904875" cy="228600"/>
    <xdr:sp macro="" textlink="">
      <xdr:nvSpPr>
        <xdr:cNvPr id="147" name="Shape 14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A00-000093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Mei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9</xdr:row>
      <xdr:rowOff>276225</xdr:rowOff>
    </xdr:from>
    <xdr:ext cx="904875" cy="228600"/>
    <xdr:sp macro="" textlink="">
      <xdr:nvSpPr>
        <xdr:cNvPr id="148" name="Shape 14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A00-000094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Juni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10</xdr:row>
      <xdr:rowOff>247650</xdr:rowOff>
    </xdr:from>
    <xdr:ext cx="904875" cy="228600"/>
    <xdr:sp macro="" textlink="">
      <xdr:nvSpPr>
        <xdr:cNvPr id="149" name="Shape 14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A00-000095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Juli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11</xdr:row>
      <xdr:rowOff>228600</xdr:rowOff>
    </xdr:from>
    <xdr:ext cx="904875" cy="228600"/>
    <xdr:sp macro="" textlink="">
      <xdr:nvSpPr>
        <xdr:cNvPr id="150" name="Shape 15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A00-000096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Agustus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12</xdr:row>
      <xdr:rowOff>209550</xdr:rowOff>
    </xdr:from>
    <xdr:ext cx="904875" cy="228600"/>
    <xdr:sp macro="" textlink="">
      <xdr:nvSpPr>
        <xdr:cNvPr id="151" name="Shape 15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A00-000097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September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13</xdr:row>
      <xdr:rowOff>190500</xdr:rowOff>
    </xdr:from>
    <xdr:ext cx="904875" cy="228600"/>
    <xdr:sp macro="" textlink="">
      <xdr:nvSpPr>
        <xdr:cNvPr id="152" name="Shape 15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A00-000098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9B74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Oktober</a:t>
          </a:r>
          <a:endParaRPr sz="1400"/>
        </a:p>
      </xdr:txBody>
    </xdr:sp>
    <xdr:clientData fLocksWithSheet="0"/>
  </xdr:oneCellAnchor>
  <xdr:oneCellAnchor>
    <xdr:from>
      <xdr:col>0</xdr:col>
      <xdr:colOff>438150</xdr:colOff>
      <xdr:row>14</xdr:row>
      <xdr:rowOff>171450</xdr:rowOff>
    </xdr:from>
    <xdr:ext cx="904875" cy="228600"/>
    <xdr:sp macro="" textlink="">
      <xdr:nvSpPr>
        <xdr:cNvPr id="153" name="Shape 153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A00-000099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November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15</xdr:row>
      <xdr:rowOff>161925</xdr:rowOff>
    </xdr:from>
    <xdr:ext cx="904875" cy="228600"/>
    <xdr:sp macro="" textlink="">
      <xdr:nvSpPr>
        <xdr:cNvPr id="154" name="Shape 154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A00-00009A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Desember</a:t>
          </a:r>
          <a:endParaRPr sz="1400"/>
        </a:p>
      </xdr:txBody>
    </xdr:sp>
    <xdr:clientData fLocksWithSheet="0"/>
  </xdr:oneCellAnchor>
  <xdr:oneCellAnchor>
    <xdr:from>
      <xdr:col>0</xdr:col>
      <xdr:colOff>104775</xdr:colOff>
      <xdr:row>16</xdr:row>
      <xdr:rowOff>133350</xdr:rowOff>
    </xdr:from>
    <xdr:ext cx="1228725" cy="228600"/>
    <xdr:sp macro="" textlink="">
      <xdr:nvSpPr>
        <xdr:cNvPr id="155" name="Shape 155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A00-00009B000000}"/>
            </a:ext>
          </a:extLst>
        </xdr:cNvPr>
        <xdr:cNvSpPr/>
      </xdr:nvSpPr>
      <xdr:spPr>
        <a:xfrm>
          <a:off x="4736400" y="3670463"/>
          <a:ext cx="121920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List Maintenance</a:t>
          </a:r>
          <a:endParaRPr sz="1400"/>
        </a:p>
      </xdr:txBody>
    </xdr:sp>
    <xdr:clientData fLocksWithSheet="0"/>
  </xdr:oneCellAnchor>
  <xdr:oneCellAnchor>
    <xdr:from>
      <xdr:col>0</xdr:col>
      <xdr:colOff>323850</xdr:colOff>
      <xdr:row>0</xdr:row>
      <xdr:rowOff>142875</xdr:rowOff>
    </xdr:from>
    <xdr:ext cx="762000" cy="4286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</xdr:row>
      <xdr:rowOff>57150</xdr:rowOff>
    </xdr:from>
    <xdr:ext cx="1228725" cy="219075"/>
    <xdr:sp macro="" textlink="">
      <xdr:nvSpPr>
        <xdr:cNvPr id="156" name="Shape 15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9C000000}"/>
            </a:ext>
          </a:extLst>
        </xdr:cNvPr>
        <xdr:cNvSpPr/>
      </xdr:nvSpPr>
      <xdr:spPr>
        <a:xfrm>
          <a:off x="4736400" y="3675225"/>
          <a:ext cx="1219200" cy="209550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Dashboard</a:t>
          </a:r>
          <a:endParaRPr sz="1400"/>
        </a:p>
      </xdr:txBody>
    </xdr:sp>
    <xdr:clientData fLocksWithSheet="0"/>
  </xdr:oneCellAnchor>
  <xdr:oneCellAnchor>
    <xdr:from>
      <xdr:col>0</xdr:col>
      <xdr:colOff>114300</xdr:colOff>
      <xdr:row>4</xdr:row>
      <xdr:rowOff>333375</xdr:rowOff>
    </xdr:from>
    <xdr:ext cx="1228725" cy="228600"/>
    <xdr:sp macro="" textlink="">
      <xdr:nvSpPr>
        <xdr:cNvPr id="157" name="Shape 15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9D000000}"/>
            </a:ext>
          </a:extLst>
        </xdr:cNvPr>
        <xdr:cNvSpPr/>
      </xdr:nvSpPr>
      <xdr:spPr>
        <a:xfrm>
          <a:off x="4736400" y="3670463"/>
          <a:ext cx="1219200" cy="219075"/>
        </a:xfrm>
        <a:prstGeom prst="roundRect">
          <a:avLst>
            <a:gd name="adj" fmla="val 16667"/>
          </a:avLst>
        </a:prstGeom>
        <a:solidFill>
          <a:srgbClr val="F9B74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Shipment List</a:t>
          </a:r>
          <a:endParaRPr sz="1400"/>
        </a:p>
      </xdr:txBody>
    </xdr:sp>
    <xdr:clientData fLocksWithSheet="0"/>
  </xdr:oneCellAnchor>
  <xdr:oneCellAnchor>
    <xdr:from>
      <xdr:col>0</xdr:col>
      <xdr:colOff>438150</xdr:colOff>
      <xdr:row>5</xdr:row>
      <xdr:rowOff>95250</xdr:rowOff>
    </xdr:from>
    <xdr:ext cx="904875" cy="228600"/>
    <xdr:sp macro="" textlink="">
      <xdr:nvSpPr>
        <xdr:cNvPr id="158" name="Shape 15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9E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Januari</a:t>
          </a:r>
          <a:endParaRPr sz="1400"/>
        </a:p>
      </xdr:txBody>
    </xdr:sp>
    <xdr:clientData fLocksWithSheet="0"/>
  </xdr:oneCellAnchor>
  <xdr:oneCellAnchor>
    <xdr:from>
      <xdr:col>0</xdr:col>
      <xdr:colOff>438150</xdr:colOff>
      <xdr:row>6</xdr:row>
      <xdr:rowOff>57150</xdr:rowOff>
    </xdr:from>
    <xdr:ext cx="904875" cy="219075"/>
    <xdr:sp macro="" textlink="">
      <xdr:nvSpPr>
        <xdr:cNvPr id="159" name="Shape 15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B00-00009F000000}"/>
            </a:ext>
          </a:extLst>
        </xdr:cNvPr>
        <xdr:cNvSpPr/>
      </xdr:nvSpPr>
      <xdr:spPr>
        <a:xfrm>
          <a:off x="4898325" y="3675225"/>
          <a:ext cx="895350" cy="209550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Februari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7</xdr:row>
      <xdr:rowOff>28575</xdr:rowOff>
    </xdr:from>
    <xdr:ext cx="904875" cy="219075"/>
    <xdr:sp macro="" textlink="">
      <xdr:nvSpPr>
        <xdr:cNvPr id="160" name="Shape 16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B00-0000A0000000}"/>
            </a:ext>
          </a:extLst>
        </xdr:cNvPr>
        <xdr:cNvSpPr/>
      </xdr:nvSpPr>
      <xdr:spPr>
        <a:xfrm>
          <a:off x="4898325" y="3675225"/>
          <a:ext cx="895350" cy="209550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Maret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8</xdr:row>
      <xdr:rowOff>9525</xdr:rowOff>
    </xdr:from>
    <xdr:ext cx="904875" cy="219075"/>
    <xdr:sp macro="" textlink="">
      <xdr:nvSpPr>
        <xdr:cNvPr id="161" name="Shape 16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B00-0000A1000000}"/>
            </a:ext>
          </a:extLst>
        </xdr:cNvPr>
        <xdr:cNvSpPr/>
      </xdr:nvSpPr>
      <xdr:spPr>
        <a:xfrm>
          <a:off x="4898325" y="3675225"/>
          <a:ext cx="895350" cy="209550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April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8</xdr:row>
      <xdr:rowOff>304800</xdr:rowOff>
    </xdr:from>
    <xdr:ext cx="904875" cy="228600"/>
    <xdr:sp macro="" textlink="">
      <xdr:nvSpPr>
        <xdr:cNvPr id="162" name="Shape 16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B00-0000A2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Mei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9</xdr:row>
      <xdr:rowOff>276225</xdr:rowOff>
    </xdr:from>
    <xdr:ext cx="904875" cy="228600"/>
    <xdr:sp macro="" textlink="">
      <xdr:nvSpPr>
        <xdr:cNvPr id="163" name="Shape 16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B00-0000A3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Juni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10</xdr:row>
      <xdr:rowOff>247650</xdr:rowOff>
    </xdr:from>
    <xdr:ext cx="904875" cy="228600"/>
    <xdr:sp macro="" textlink="">
      <xdr:nvSpPr>
        <xdr:cNvPr id="164" name="Shape 16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B00-0000A4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Juli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11</xdr:row>
      <xdr:rowOff>228600</xdr:rowOff>
    </xdr:from>
    <xdr:ext cx="904875" cy="228600"/>
    <xdr:sp macro="" textlink="">
      <xdr:nvSpPr>
        <xdr:cNvPr id="165" name="Shape 16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B00-0000A5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Agustus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12</xdr:row>
      <xdr:rowOff>209550</xdr:rowOff>
    </xdr:from>
    <xdr:ext cx="904875" cy="228600"/>
    <xdr:sp macro="" textlink="">
      <xdr:nvSpPr>
        <xdr:cNvPr id="166" name="Shape 166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B00-0000A6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September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13</xdr:row>
      <xdr:rowOff>190500</xdr:rowOff>
    </xdr:from>
    <xdr:ext cx="904875" cy="228600"/>
    <xdr:sp macro="" textlink="">
      <xdr:nvSpPr>
        <xdr:cNvPr id="167" name="Shape 167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B00-0000A7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Oktober</a:t>
          </a:r>
          <a:endParaRPr sz="1400"/>
        </a:p>
      </xdr:txBody>
    </xdr:sp>
    <xdr:clientData fLocksWithSheet="0"/>
  </xdr:oneCellAnchor>
  <xdr:oneCellAnchor>
    <xdr:from>
      <xdr:col>0</xdr:col>
      <xdr:colOff>438150</xdr:colOff>
      <xdr:row>14</xdr:row>
      <xdr:rowOff>171450</xdr:rowOff>
    </xdr:from>
    <xdr:ext cx="904875" cy="228600"/>
    <xdr:sp macro="" textlink="">
      <xdr:nvSpPr>
        <xdr:cNvPr id="168" name="Shape 168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B00-0000A8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9B74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November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15</xdr:row>
      <xdr:rowOff>161925</xdr:rowOff>
    </xdr:from>
    <xdr:ext cx="904875" cy="228600"/>
    <xdr:sp macro="" textlink="">
      <xdr:nvSpPr>
        <xdr:cNvPr id="169" name="Shape 169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B00-0000A9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Desember</a:t>
          </a:r>
          <a:endParaRPr sz="1400"/>
        </a:p>
      </xdr:txBody>
    </xdr:sp>
    <xdr:clientData fLocksWithSheet="0"/>
  </xdr:oneCellAnchor>
  <xdr:oneCellAnchor>
    <xdr:from>
      <xdr:col>0</xdr:col>
      <xdr:colOff>104775</xdr:colOff>
      <xdr:row>16</xdr:row>
      <xdr:rowOff>133350</xdr:rowOff>
    </xdr:from>
    <xdr:ext cx="1228725" cy="228600"/>
    <xdr:sp macro="" textlink="">
      <xdr:nvSpPr>
        <xdr:cNvPr id="170" name="Shape 170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B00-0000AA000000}"/>
            </a:ext>
          </a:extLst>
        </xdr:cNvPr>
        <xdr:cNvSpPr/>
      </xdr:nvSpPr>
      <xdr:spPr>
        <a:xfrm>
          <a:off x="4736400" y="3670463"/>
          <a:ext cx="121920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List Maintenance</a:t>
          </a:r>
          <a:endParaRPr sz="1400"/>
        </a:p>
      </xdr:txBody>
    </xdr:sp>
    <xdr:clientData fLocksWithSheet="0"/>
  </xdr:oneCellAnchor>
  <xdr:oneCellAnchor>
    <xdr:from>
      <xdr:col>0</xdr:col>
      <xdr:colOff>323850</xdr:colOff>
      <xdr:row>0</xdr:row>
      <xdr:rowOff>142875</xdr:rowOff>
    </xdr:from>
    <xdr:ext cx="762000" cy="4286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</xdr:row>
      <xdr:rowOff>57150</xdr:rowOff>
    </xdr:from>
    <xdr:ext cx="1228725" cy="219075"/>
    <xdr:sp macro="" textlink="">
      <xdr:nvSpPr>
        <xdr:cNvPr id="171" name="Shape 17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AB000000}"/>
            </a:ext>
          </a:extLst>
        </xdr:cNvPr>
        <xdr:cNvSpPr/>
      </xdr:nvSpPr>
      <xdr:spPr>
        <a:xfrm>
          <a:off x="4736400" y="3675225"/>
          <a:ext cx="1219200" cy="209550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Dashboard</a:t>
          </a:r>
          <a:endParaRPr sz="1400"/>
        </a:p>
      </xdr:txBody>
    </xdr:sp>
    <xdr:clientData fLocksWithSheet="0"/>
  </xdr:oneCellAnchor>
  <xdr:oneCellAnchor>
    <xdr:from>
      <xdr:col>0</xdr:col>
      <xdr:colOff>114300</xdr:colOff>
      <xdr:row>4</xdr:row>
      <xdr:rowOff>333375</xdr:rowOff>
    </xdr:from>
    <xdr:ext cx="1228725" cy="228600"/>
    <xdr:sp macro="" textlink="">
      <xdr:nvSpPr>
        <xdr:cNvPr id="172" name="Shape 17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C00-0000AC000000}"/>
            </a:ext>
          </a:extLst>
        </xdr:cNvPr>
        <xdr:cNvSpPr/>
      </xdr:nvSpPr>
      <xdr:spPr>
        <a:xfrm>
          <a:off x="4736400" y="3670463"/>
          <a:ext cx="1219200" cy="219075"/>
        </a:xfrm>
        <a:prstGeom prst="roundRect">
          <a:avLst>
            <a:gd name="adj" fmla="val 16667"/>
          </a:avLst>
        </a:prstGeom>
        <a:solidFill>
          <a:srgbClr val="F9B74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Shipment List</a:t>
          </a:r>
          <a:endParaRPr sz="1400"/>
        </a:p>
      </xdr:txBody>
    </xdr:sp>
    <xdr:clientData fLocksWithSheet="0"/>
  </xdr:oneCellAnchor>
  <xdr:oneCellAnchor>
    <xdr:from>
      <xdr:col>0</xdr:col>
      <xdr:colOff>438150</xdr:colOff>
      <xdr:row>5</xdr:row>
      <xdr:rowOff>95250</xdr:rowOff>
    </xdr:from>
    <xdr:ext cx="904875" cy="228600"/>
    <xdr:sp macro="" textlink="">
      <xdr:nvSpPr>
        <xdr:cNvPr id="173" name="Shape 17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C00-0000AD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Januari</a:t>
          </a:r>
          <a:endParaRPr sz="1400"/>
        </a:p>
      </xdr:txBody>
    </xdr:sp>
    <xdr:clientData fLocksWithSheet="0"/>
  </xdr:oneCellAnchor>
  <xdr:oneCellAnchor>
    <xdr:from>
      <xdr:col>0</xdr:col>
      <xdr:colOff>438150</xdr:colOff>
      <xdr:row>6</xdr:row>
      <xdr:rowOff>57150</xdr:rowOff>
    </xdr:from>
    <xdr:ext cx="904875" cy="219075"/>
    <xdr:sp macro="" textlink="">
      <xdr:nvSpPr>
        <xdr:cNvPr id="174" name="Shape 17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C00-0000AE000000}"/>
            </a:ext>
          </a:extLst>
        </xdr:cNvPr>
        <xdr:cNvSpPr/>
      </xdr:nvSpPr>
      <xdr:spPr>
        <a:xfrm>
          <a:off x="4898325" y="3675225"/>
          <a:ext cx="895350" cy="209550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Februari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7</xdr:row>
      <xdr:rowOff>28575</xdr:rowOff>
    </xdr:from>
    <xdr:ext cx="904875" cy="219075"/>
    <xdr:sp macro="" textlink="">
      <xdr:nvSpPr>
        <xdr:cNvPr id="175" name="Shape 17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C00-0000AF000000}"/>
            </a:ext>
          </a:extLst>
        </xdr:cNvPr>
        <xdr:cNvSpPr/>
      </xdr:nvSpPr>
      <xdr:spPr>
        <a:xfrm>
          <a:off x="4898325" y="3675225"/>
          <a:ext cx="895350" cy="209550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Maret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8</xdr:row>
      <xdr:rowOff>9525</xdr:rowOff>
    </xdr:from>
    <xdr:ext cx="904875" cy="219075"/>
    <xdr:sp macro="" textlink="">
      <xdr:nvSpPr>
        <xdr:cNvPr id="176" name="Shape 17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C00-0000B0000000}"/>
            </a:ext>
          </a:extLst>
        </xdr:cNvPr>
        <xdr:cNvSpPr/>
      </xdr:nvSpPr>
      <xdr:spPr>
        <a:xfrm>
          <a:off x="4898325" y="3675225"/>
          <a:ext cx="895350" cy="209550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April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8</xdr:row>
      <xdr:rowOff>304800</xdr:rowOff>
    </xdr:from>
    <xdr:ext cx="904875" cy="228600"/>
    <xdr:sp macro="" textlink="">
      <xdr:nvSpPr>
        <xdr:cNvPr id="177" name="Shape 17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C00-0000B1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Mei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9</xdr:row>
      <xdr:rowOff>276225</xdr:rowOff>
    </xdr:from>
    <xdr:ext cx="904875" cy="228600"/>
    <xdr:sp macro="" textlink="">
      <xdr:nvSpPr>
        <xdr:cNvPr id="178" name="Shape 17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C00-0000B2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Juni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10</xdr:row>
      <xdr:rowOff>247650</xdr:rowOff>
    </xdr:from>
    <xdr:ext cx="904875" cy="228600"/>
    <xdr:sp macro="" textlink="">
      <xdr:nvSpPr>
        <xdr:cNvPr id="179" name="Shape 17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C00-0000B3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Juli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11</xdr:row>
      <xdr:rowOff>228600</xdr:rowOff>
    </xdr:from>
    <xdr:ext cx="904875" cy="228600"/>
    <xdr:sp macro="" textlink="">
      <xdr:nvSpPr>
        <xdr:cNvPr id="180" name="Shape 18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C00-0000B4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Agustus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12</xdr:row>
      <xdr:rowOff>209550</xdr:rowOff>
    </xdr:from>
    <xdr:ext cx="904875" cy="228600"/>
    <xdr:sp macro="" textlink="">
      <xdr:nvSpPr>
        <xdr:cNvPr id="181" name="Shape 18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C00-0000B5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September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13</xdr:row>
      <xdr:rowOff>190500</xdr:rowOff>
    </xdr:from>
    <xdr:ext cx="904875" cy="228600"/>
    <xdr:sp macro="" textlink="">
      <xdr:nvSpPr>
        <xdr:cNvPr id="182" name="Shape 18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C00-0000B6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Oktober</a:t>
          </a:r>
          <a:endParaRPr sz="1400"/>
        </a:p>
      </xdr:txBody>
    </xdr:sp>
    <xdr:clientData fLocksWithSheet="0"/>
  </xdr:oneCellAnchor>
  <xdr:oneCellAnchor>
    <xdr:from>
      <xdr:col>0</xdr:col>
      <xdr:colOff>438150</xdr:colOff>
      <xdr:row>14</xdr:row>
      <xdr:rowOff>171450</xdr:rowOff>
    </xdr:from>
    <xdr:ext cx="904875" cy="228600"/>
    <xdr:sp macro="" textlink="">
      <xdr:nvSpPr>
        <xdr:cNvPr id="183" name="Shape 183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C00-0000B7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November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15</xdr:row>
      <xdr:rowOff>161925</xdr:rowOff>
    </xdr:from>
    <xdr:ext cx="904875" cy="228600"/>
    <xdr:sp macro="" textlink="">
      <xdr:nvSpPr>
        <xdr:cNvPr id="184" name="Shape 184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C00-0000B8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9B74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Desember</a:t>
          </a:r>
          <a:endParaRPr sz="1400"/>
        </a:p>
      </xdr:txBody>
    </xdr:sp>
    <xdr:clientData fLocksWithSheet="0"/>
  </xdr:oneCellAnchor>
  <xdr:oneCellAnchor>
    <xdr:from>
      <xdr:col>0</xdr:col>
      <xdr:colOff>104775</xdr:colOff>
      <xdr:row>16</xdr:row>
      <xdr:rowOff>133350</xdr:rowOff>
    </xdr:from>
    <xdr:ext cx="1228725" cy="228600"/>
    <xdr:sp macro="" textlink="">
      <xdr:nvSpPr>
        <xdr:cNvPr id="185" name="Shape 185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C00-0000B9000000}"/>
            </a:ext>
          </a:extLst>
        </xdr:cNvPr>
        <xdr:cNvSpPr/>
      </xdr:nvSpPr>
      <xdr:spPr>
        <a:xfrm>
          <a:off x="4736400" y="3670463"/>
          <a:ext cx="121920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List Maintenance</a:t>
          </a:r>
          <a:endParaRPr sz="1400"/>
        </a:p>
      </xdr:txBody>
    </xdr:sp>
    <xdr:clientData fLocksWithSheet="0"/>
  </xdr:oneCellAnchor>
  <xdr:oneCellAnchor>
    <xdr:from>
      <xdr:col>0</xdr:col>
      <xdr:colOff>323850</xdr:colOff>
      <xdr:row>0</xdr:row>
      <xdr:rowOff>142875</xdr:rowOff>
    </xdr:from>
    <xdr:ext cx="762000" cy="4286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4</xdr:row>
      <xdr:rowOff>47625</xdr:rowOff>
    </xdr:from>
    <xdr:ext cx="1228725" cy="219075"/>
    <xdr:sp macro="" textlink="">
      <xdr:nvSpPr>
        <xdr:cNvPr id="186" name="Shape 18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BA000000}"/>
            </a:ext>
          </a:extLst>
        </xdr:cNvPr>
        <xdr:cNvSpPr/>
      </xdr:nvSpPr>
      <xdr:spPr>
        <a:xfrm>
          <a:off x="4736400" y="3675225"/>
          <a:ext cx="1219200" cy="209550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Dashboard</a:t>
          </a:r>
          <a:endParaRPr sz="1400"/>
        </a:p>
      </xdr:txBody>
    </xdr:sp>
    <xdr:clientData fLocksWithSheet="0"/>
  </xdr:oneCellAnchor>
  <xdr:oneCellAnchor>
    <xdr:from>
      <xdr:col>0</xdr:col>
      <xdr:colOff>104775</xdr:colOff>
      <xdr:row>5</xdr:row>
      <xdr:rowOff>133350</xdr:rowOff>
    </xdr:from>
    <xdr:ext cx="1228725" cy="228600"/>
    <xdr:sp macro="" textlink="">
      <xdr:nvSpPr>
        <xdr:cNvPr id="187" name="Shape 18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D00-0000BB000000}"/>
            </a:ext>
          </a:extLst>
        </xdr:cNvPr>
        <xdr:cNvSpPr/>
      </xdr:nvSpPr>
      <xdr:spPr>
        <a:xfrm>
          <a:off x="4736400" y="3670463"/>
          <a:ext cx="121920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Shipment List</a:t>
          </a:r>
          <a:endParaRPr sz="1400"/>
        </a:p>
      </xdr:txBody>
    </xdr:sp>
    <xdr:clientData fLocksWithSheet="0"/>
  </xdr:oneCellAnchor>
  <xdr:oneCellAnchor>
    <xdr:from>
      <xdr:col>0</xdr:col>
      <xdr:colOff>95250</xdr:colOff>
      <xdr:row>7</xdr:row>
      <xdr:rowOff>28575</xdr:rowOff>
    </xdr:from>
    <xdr:ext cx="1228725" cy="228600"/>
    <xdr:sp macro="" textlink="">
      <xdr:nvSpPr>
        <xdr:cNvPr id="188" name="Shape 18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D00-0000BC000000}"/>
            </a:ext>
          </a:extLst>
        </xdr:cNvPr>
        <xdr:cNvSpPr/>
      </xdr:nvSpPr>
      <xdr:spPr>
        <a:xfrm>
          <a:off x="4736400" y="3670463"/>
          <a:ext cx="1219200" cy="219075"/>
        </a:xfrm>
        <a:prstGeom prst="roundRect">
          <a:avLst>
            <a:gd name="adj" fmla="val 16667"/>
          </a:avLst>
        </a:prstGeom>
        <a:solidFill>
          <a:srgbClr val="F9B74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List Maintenance</a:t>
          </a:r>
          <a:endParaRPr sz="1400"/>
        </a:p>
      </xdr:txBody>
    </xdr:sp>
    <xdr:clientData fLocksWithSheet="0"/>
  </xdr:oneCellAnchor>
  <xdr:oneCellAnchor>
    <xdr:from>
      <xdr:col>0</xdr:col>
      <xdr:colOff>333375</xdr:colOff>
      <xdr:row>0</xdr:row>
      <xdr:rowOff>161925</xdr:rowOff>
    </xdr:from>
    <xdr:ext cx="762000" cy="4572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4</xdr:row>
      <xdr:rowOff>47625</xdr:rowOff>
    </xdr:from>
    <xdr:ext cx="1228725" cy="219075"/>
    <xdr:sp macro="" textlink="">
      <xdr:nvSpPr>
        <xdr:cNvPr id="189" name="Shape 18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BD000000}"/>
            </a:ext>
          </a:extLst>
        </xdr:cNvPr>
        <xdr:cNvSpPr/>
      </xdr:nvSpPr>
      <xdr:spPr>
        <a:xfrm>
          <a:off x="4736400" y="3675225"/>
          <a:ext cx="1219200" cy="209550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Dashboard</a:t>
          </a:r>
          <a:endParaRPr sz="1400"/>
        </a:p>
      </xdr:txBody>
    </xdr:sp>
    <xdr:clientData fLocksWithSheet="0"/>
  </xdr:oneCellAnchor>
  <xdr:oneCellAnchor>
    <xdr:from>
      <xdr:col>0</xdr:col>
      <xdr:colOff>104775</xdr:colOff>
      <xdr:row>5</xdr:row>
      <xdr:rowOff>133350</xdr:rowOff>
    </xdr:from>
    <xdr:ext cx="1228725" cy="228600"/>
    <xdr:sp macro="" textlink="">
      <xdr:nvSpPr>
        <xdr:cNvPr id="190" name="Shape 19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E00-0000BE000000}"/>
            </a:ext>
          </a:extLst>
        </xdr:cNvPr>
        <xdr:cNvSpPr/>
      </xdr:nvSpPr>
      <xdr:spPr>
        <a:xfrm>
          <a:off x="4736400" y="3670463"/>
          <a:ext cx="121920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Shipment List</a:t>
          </a:r>
          <a:endParaRPr sz="1400"/>
        </a:p>
      </xdr:txBody>
    </xdr:sp>
    <xdr:clientData fLocksWithSheet="0"/>
  </xdr:oneCellAnchor>
  <xdr:oneCellAnchor>
    <xdr:from>
      <xdr:col>0</xdr:col>
      <xdr:colOff>95250</xdr:colOff>
      <xdr:row>7</xdr:row>
      <xdr:rowOff>28575</xdr:rowOff>
    </xdr:from>
    <xdr:ext cx="1228725" cy="228600"/>
    <xdr:sp macro="" textlink="">
      <xdr:nvSpPr>
        <xdr:cNvPr id="191" name="Shape 19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E00-0000BF000000}"/>
            </a:ext>
          </a:extLst>
        </xdr:cNvPr>
        <xdr:cNvSpPr/>
      </xdr:nvSpPr>
      <xdr:spPr>
        <a:xfrm>
          <a:off x="4736400" y="3670463"/>
          <a:ext cx="1219200" cy="219075"/>
        </a:xfrm>
        <a:prstGeom prst="roundRect">
          <a:avLst>
            <a:gd name="adj" fmla="val 16667"/>
          </a:avLst>
        </a:prstGeom>
        <a:solidFill>
          <a:srgbClr val="F9B74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List Maintenance</a:t>
          </a:r>
          <a:endParaRPr sz="1400"/>
        </a:p>
      </xdr:txBody>
    </xdr:sp>
    <xdr:clientData fLocksWithSheet="0"/>
  </xdr:oneCellAnchor>
  <xdr:oneCellAnchor>
    <xdr:from>
      <xdr:col>0</xdr:col>
      <xdr:colOff>333375</xdr:colOff>
      <xdr:row>0</xdr:row>
      <xdr:rowOff>161925</xdr:rowOff>
    </xdr:from>
    <xdr:ext cx="762000" cy="4572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</xdr:row>
      <xdr:rowOff>57150</xdr:rowOff>
    </xdr:from>
    <xdr:ext cx="1228725" cy="219075"/>
    <xdr:sp macro="" textlink="">
      <xdr:nvSpPr>
        <xdr:cNvPr id="6" name="Shape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4736400" y="3675225"/>
          <a:ext cx="1219200" cy="209550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Dashboard</a:t>
          </a:r>
          <a:endParaRPr sz="1400"/>
        </a:p>
      </xdr:txBody>
    </xdr:sp>
    <xdr:clientData fLocksWithSheet="0"/>
  </xdr:oneCellAnchor>
  <xdr:oneCellAnchor>
    <xdr:from>
      <xdr:col>0</xdr:col>
      <xdr:colOff>114300</xdr:colOff>
      <xdr:row>4</xdr:row>
      <xdr:rowOff>333375</xdr:rowOff>
    </xdr:from>
    <xdr:ext cx="1228725" cy="228600"/>
    <xdr:sp macro="" textlink="">
      <xdr:nvSpPr>
        <xdr:cNvPr id="7" name="Shape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736400" y="3670463"/>
          <a:ext cx="1219200" cy="219075"/>
        </a:xfrm>
        <a:prstGeom prst="roundRect">
          <a:avLst>
            <a:gd name="adj" fmla="val 16667"/>
          </a:avLst>
        </a:prstGeom>
        <a:solidFill>
          <a:srgbClr val="F9B74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Shipment List</a:t>
          </a:r>
          <a:endParaRPr sz="1400"/>
        </a:p>
      </xdr:txBody>
    </xdr:sp>
    <xdr:clientData fLocksWithSheet="0"/>
  </xdr:oneCellAnchor>
  <xdr:oneCellAnchor>
    <xdr:from>
      <xdr:col>0</xdr:col>
      <xdr:colOff>438150</xdr:colOff>
      <xdr:row>5</xdr:row>
      <xdr:rowOff>95250</xdr:rowOff>
    </xdr:from>
    <xdr:ext cx="904875" cy="228600"/>
    <xdr:sp macro="" textlink="">
      <xdr:nvSpPr>
        <xdr:cNvPr id="8" name="Shape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9B74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Januari</a:t>
          </a:r>
          <a:endParaRPr sz="1400"/>
        </a:p>
      </xdr:txBody>
    </xdr:sp>
    <xdr:clientData fLocksWithSheet="0"/>
  </xdr:oneCellAnchor>
  <xdr:oneCellAnchor>
    <xdr:from>
      <xdr:col>0</xdr:col>
      <xdr:colOff>438150</xdr:colOff>
      <xdr:row>6</xdr:row>
      <xdr:rowOff>57150</xdr:rowOff>
    </xdr:from>
    <xdr:ext cx="904875" cy="219075"/>
    <xdr:sp macro="" textlink="">
      <xdr:nvSpPr>
        <xdr:cNvPr id="9" name="Shape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4898325" y="3675225"/>
          <a:ext cx="895350" cy="209550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Februari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7</xdr:row>
      <xdr:rowOff>28575</xdr:rowOff>
    </xdr:from>
    <xdr:ext cx="904875" cy="219075"/>
    <xdr:sp macro="" textlink="">
      <xdr:nvSpPr>
        <xdr:cNvPr id="10" name="Shape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4898325" y="3675225"/>
          <a:ext cx="895350" cy="209550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Maret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8</xdr:row>
      <xdr:rowOff>9525</xdr:rowOff>
    </xdr:from>
    <xdr:ext cx="904875" cy="219075"/>
    <xdr:sp macro="" textlink="">
      <xdr:nvSpPr>
        <xdr:cNvPr id="11" name="Shape 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4898325" y="3675225"/>
          <a:ext cx="895350" cy="209550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April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8</xdr:row>
      <xdr:rowOff>304800</xdr:rowOff>
    </xdr:from>
    <xdr:ext cx="904875" cy="228600"/>
    <xdr:sp macro="" textlink="">
      <xdr:nvSpPr>
        <xdr:cNvPr id="12" name="Shape 1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Mei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9</xdr:row>
      <xdr:rowOff>276225</xdr:rowOff>
    </xdr:from>
    <xdr:ext cx="904875" cy="228600"/>
    <xdr:sp macro="" textlink="">
      <xdr:nvSpPr>
        <xdr:cNvPr id="13" name="Shape 1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Juni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10</xdr:row>
      <xdr:rowOff>247650</xdr:rowOff>
    </xdr:from>
    <xdr:ext cx="904875" cy="228600"/>
    <xdr:sp macro="" textlink="">
      <xdr:nvSpPr>
        <xdr:cNvPr id="14" name="Shape 1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Juli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11</xdr:row>
      <xdr:rowOff>228600</xdr:rowOff>
    </xdr:from>
    <xdr:ext cx="904875" cy="228600"/>
    <xdr:sp macro="" textlink="">
      <xdr:nvSpPr>
        <xdr:cNvPr id="15" name="Shape 1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Agustus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12</xdr:row>
      <xdr:rowOff>209550</xdr:rowOff>
    </xdr:from>
    <xdr:ext cx="904875" cy="228600"/>
    <xdr:sp macro="" textlink="">
      <xdr:nvSpPr>
        <xdr:cNvPr id="16" name="Shape 16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September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13</xdr:row>
      <xdr:rowOff>190500</xdr:rowOff>
    </xdr:from>
    <xdr:ext cx="904875" cy="228600"/>
    <xdr:sp macro="" textlink="">
      <xdr:nvSpPr>
        <xdr:cNvPr id="17" name="Shape 17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Oktober</a:t>
          </a:r>
          <a:endParaRPr sz="1400"/>
        </a:p>
      </xdr:txBody>
    </xdr:sp>
    <xdr:clientData fLocksWithSheet="0"/>
  </xdr:oneCellAnchor>
  <xdr:oneCellAnchor>
    <xdr:from>
      <xdr:col>0</xdr:col>
      <xdr:colOff>438150</xdr:colOff>
      <xdr:row>14</xdr:row>
      <xdr:rowOff>171450</xdr:rowOff>
    </xdr:from>
    <xdr:ext cx="904875" cy="228600"/>
    <xdr:sp macro="" textlink="">
      <xdr:nvSpPr>
        <xdr:cNvPr id="18" name="Shape 18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November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15</xdr:row>
      <xdr:rowOff>161925</xdr:rowOff>
    </xdr:from>
    <xdr:ext cx="904875" cy="228600"/>
    <xdr:sp macro="" textlink="">
      <xdr:nvSpPr>
        <xdr:cNvPr id="19" name="Shape 19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Desember</a:t>
          </a:r>
          <a:endParaRPr sz="1400"/>
        </a:p>
      </xdr:txBody>
    </xdr:sp>
    <xdr:clientData fLocksWithSheet="0"/>
  </xdr:oneCellAnchor>
  <xdr:oneCellAnchor>
    <xdr:from>
      <xdr:col>0</xdr:col>
      <xdr:colOff>104775</xdr:colOff>
      <xdr:row>16</xdr:row>
      <xdr:rowOff>133350</xdr:rowOff>
    </xdr:from>
    <xdr:ext cx="1228725" cy="228600"/>
    <xdr:sp macro="" textlink="">
      <xdr:nvSpPr>
        <xdr:cNvPr id="20" name="Shape 20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4736400" y="3670463"/>
          <a:ext cx="121920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List Maintenance</a:t>
          </a:r>
          <a:endParaRPr sz="1400"/>
        </a:p>
      </xdr:txBody>
    </xdr:sp>
    <xdr:clientData fLocksWithSheet="0"/>
  </xdr:oneCellAnchor>
  <xdr:oneCellAnchor>
    <xdr:from>
      <xdr:col>0</xdr:col>
      <xdr:colOff>323850</xdr:colOff>
      <xdr:row>0</xdr:row>
      <xdr:rowOff>142875</xdr:rowOff>
    </xdr:from>
    <xdr:ext cx="762000" cy="4286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</xdr:row>
      <xdr:rowOff>57150</xdr:rowOff>
    </xdr:from>
    <xdr:ext cx="1228725" cy="219075"/>
    <xdr:sp macro="" textlink="">
      <xdr:nvSpPr>
        <xdr:cNvPr id="21" name="Shape 2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4736400" y="3675225"/>
          <a:ext cx="1219200" cy="209550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Dashboard</a:t>
          </a:r>
          <a:endParaRPr sz="1400"/>
        </a:p>
      </xdr:txBody>
    </xdr:sp>
    <xdr:clientData fLocksWithSheet="0"/>
  </xdr:oneCellAnchor>
  <xdr:oneCellAnchor>
    <xdr:from>
      <xdr:col>0</xdr:col>
      <xdr:colOff>114300</xdr:colOff>
      <xdr:row>4</xdr:row>
      <xdr:rowOff>333375</xdr:rowOff>
    </xdr:from>
    <xdr:ext cx="1228725" cy="228600"/>
    <xdr:sp macro="" textlink="">
      <xdr:nvSpPr>
        <xdr:cNvPr id="22" name="Shape 2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4736400" y="3670463"/>
          <a:ext cx="1219200" cy="219075"/>
        </a:xfrm>
        <a:prstGeom prst="roundRect">
          <a:avLst>
            <a:gd name="adj" fmla="val 16667"/>
          </a:avLst>
        </a:prstGeom>
        <a:solidFill>
          <a:srgbClr val="F9B74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Shipment List</a:t>
          </a:r>
          <a:endParaRPr sz="1400"/>
        </a:p>
      </xdr:txBody>
    </xdr:sp>
    <xdr:clientData fLocksWithSheet="0"/>
  </xdr:oneCellAnchor>
  <xdr:oneCellAnchor>
    <xdr:from>
      <xdr:col>0</xdr:col>
      <xdr:colOff>438150</xdr:colOff>
      <xdr:row>5</xdr:row>
      <xdr:rowOff>95250</xdr:rowOff>
    </xdr:from>
    <xdr:ext cx="904875" cy="228600"/>
    <xdr:sp macro="" textlink="">
      <xdr:nvSpPr>
        <xdr:cNvPr id="23" name="Shape 2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Januari</a:t>
          </a:r>
          <a:endParaRPr sz="1400"/>
        </a:p>
      </xdr:txBody>
    </xdr:sp>
    <xdr:clientData fLocksWithSheet="0"/>
  </xdr:oneCellAnchor>
  <xdr:oneCellAnchor>
    <xdr:from>
      <xdr:col>0</xdr:col>
      <xdr:colOff>438150</xdr:colOff>
      <xdr:row>6</xdr:row>
      <xdr:rowOff>57150</xdr:rowOff>
    </xdr:from>
    <xdr:ext cx="904875" cy="219075"/>
    <xdr:sp macro="" textlink="">
      <xdr:nvSpPr>
        <xdr:cNvPr id="24" name="Shape 2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4898325" y="3675225"/>
          <a:ext cx="895350" cy="209550"/>
        </a:xfrm>
        <a:prstGeom prst="roundRect">
          <a:avLst>
            <a:gd name="adj" fmla="val 16667"/>
          </a:avLst>
        </a:prstGeom>
        <a:solidFill>
          <a:srgbClr val="F9B74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Februari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7</xdr:row>
      <xdr:rowOff>28575</xdr:rowOff>
    </xdr:from>
    <xdr:ext cx="904875" cy="219075"/>
    <xdr:sp macro="" textlink="">
      <xdr:nvSpPr>
        <xdr:cNvPr id="25" name="Shape 2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4898325" y="3675225"/>
          <a:ext cx="895350" cy="209550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Maret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8</xdr:row>
      <xdr:rowOff>9525</xdr:rowOff>
    </xdr:from>
    <xdr:ext cx="904875" cy="219075"/>
    <xdr:sp macro="" textlink="">
      <xdr:nvSpPr>
        <xdr:cNvPr id="26" name="Shape 2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4898325" y="3675225"/>
          <a:ext cx="895350" cy="209550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April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8</xdr:row>
      <xdr:rowOff>304800</xdr:rowOff>
    </xdr:from>
    <xdr:ext cx="904875" cy="228600"/>
    <xdr:sp macro="" textlink="">
      <xdr:nvSpPr>
        <xdr:cNvPr id="27" name="Shape 2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Mei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9</xdr:row>
      <xdr:rowOff>276225</xdr:rowOff>
    </xdr:from>
    <xdr:ext cx="904875" cy="228600"/>
    <xdr:sp macro="" textlink="">
      <xdr:nvSpPr>
        <xdr:cNvPr id="28" name="Shape 2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Juni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10</xdr:row>
      <xdr:rowOff>247650</xdr:rowOff>
    </xdr:from>
    <xdr:ext cx="904875" cy="228600"/>
    <xdr:sp macro="" textlink="">
      <xdr:nvSpPr>
        <xdr:cNvPr id="29" name="Shape 2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Juli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11</xdr:row>
      <xdr:rowOff>228600</xdr:rowOff>
    </xdr:from>
    <xdr:ext cx="904875" cy="228600"/>
    <xdr:sp macro="" textlink="">
      <xdr:nvSpPr>
        <xdr:cNvPr id="30" name="Shape 3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Agustus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12</xdr:row>
      <xdr:rowOff>209550</xdr:rowOff>
    </xdr:from>
    <xdr:ext cx="904875" cy="228600"/>
    <xdr:sp macro="" textlink="">
      <xdr:nvSpPr>
        <xdr:cNvPr id="31" name="Shape 3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September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13</xdr:row>
      <xdr:rowOff>190500</xdr:rowOff>
    </xdr:from>
    <xdr:ext cx="904875" cy="228600"/>
    <xdr:sp macro="" textlink="">
      <xdr:nvSpPr>
        <xdr:cNvPr id="32" name="Shape 3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Oktober</a:t>
          </a:r>
          <a:endParaRPr sz="1400"/>
        </a:p>
      </xdr:txBody>
    </xdr:sp>
    <xdr:clientData fLocksWithSheet="0"/>
  </xdr:oneCellAnchor>
  <xdr:oneCellAnchor>
    <xdr:from>
      <xdr:col>0</xdr:col>
      <xdr:colOff>438150</xdr:colOff>
      <xdr:row>14</xdr:row>
      <xdr:rowOff>171450</xdr:rowOff>
    </xdr:from>
    <xdr:ext cx="904875" cy="228600"/>
    <xdr:sp macro="" textlink="">
      <xdr:nvSpPr>
        <xdr:cNvPr id="33" name="Shape 33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November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15</xdr:row>
      <xdr:rowOff>161925</xdr:rowOff>
    </xdr:from>
    <xdr:ext cx="904875" cy="228600"/>
    <xdr:sp macro="" textlink="">
      <xdr:nvSpPr>
        <xdr:cNvPr id="34" name="Shape 34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Desember</a:t>
          </a:r>
          <a:endParaRPr sz="1400"/>
        </a:p>
      </xdr:txBody>
    </xdr:sp>
    <xdr:clientData fLocksWithSheet="0"/>
  </xdr:oneCellAnchor>
  <xdr:oneCellAnchor>
    <xdr:from>
      <xdr:col>0</xdr:col>
      <xdr:colOff>104775</xdr:colOff>
      <xdr:row>16</xdr:row>
      <xdr:rowOff>133350</xdr:rowOff>
    </xdr:from>
    <xdr:ext cx="1228725" cy="228600"/>
    <xdr:sp macro="" textlink="">
      <xdr:nvSpPr>
        <xdr:cNvPr id="35" name="Shape 35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/>
      </xdr:nvSpPr>
      <xdr:spPr>
        <a:xfrm>
          <a:off x="4736400" y="3670463"/>
          <a:ext cx="121920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List Maintenance</a:t>
          </a:r>
          <a:endParaRPr sz="1400"/>
        </a:p>
      </xdr:txBody>
    </xdr:sp>
    <xdr:clientData fLocksWithSheet="0"/>
  </xdr:oneCellAnchor>
  <xdr:oneCellAnchor>
    <xdr:from>
      <xdr:col>0</xdr:col>
      <xdr:colOff>323850</xdr:colOff>
      <xdr:row>0</xdr:row>
      <xdr:rowOff>142875</xdr:rowOff>
    </xdr:from>
    <xdr:ext cx="762000" cy="4286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</xdr:row>
      <xdr:rowOff>57150</xdr:rowOff>
    </xdr:from>
    <xdr:ext cx="1228725" cy="219075"/>
    <xdr:sp macro="" textlink="">
      <xdr:nvSpPr>
        <xdr:cNvPr id="36" name="Shape 3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/>
      </xdr:nvSpPr>
      <xdr:spPr>
        <a:xfrm>
          <a:off x="4736400" y="3675225"/>
          <a:ext cx="1219200" cy="209550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Dashboard</a:t>
          </a:r>
          <a:endParaRPr sz="1400"/>
        </a:p>
      </xdr:txBody>
    </xdr:sp>
    <xdr:clientData fLocksWithSheet="0"/>
  </xdr:oneCellAnchor>
  <xdr:oneCellAnchor>
    <xdr:from>
      <xdr:col>0</xdr:col>
      <xdr:colOff>114300</xdr:colOff>
      <xdr:row>4</xdr:row>
      <xdr:rowOff>333375</xdr:rowOff>
    </xdr:from>
    <xdr:ext cx="1228725" cy="228600"/>
    <xdr:sp macro="" textlink="">
      <xdr:nvSpPr>
        <xdr:cNvPr id="37" name="Shape 3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/>
      </xdr:nvSpPr>
      <xdr:spPr>
        <a:xfrm>
          <a:off x="4736400" y="3670463"/>
          <a:ext cx="1219200" cy="219075"/>
        </a:xfrm>
        <a:prstGeom prst="roundRect">
          <a:avLst>
            <a:gd name="adj" fmla="val 16667"/>
          </a:avLst>
        </a:prstGeom>
        <a:solidFill>
          <a:srgbClr val="F9B74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Shipment List</a:t>
          </a:r>
          <a:endParaRPr sz="1400"/>
        </a:p>
      </xdr:txBody>
    </xdr:sp>
    <xdr:clientData fLocksWithSheet="0"/>
  </xdr:oneCellAnchor>
  <xdr:oneCellAnchor>
    <xdr:from>
      <xdr:col>0</xdr:col>
      <xdr:colOff>438150</xdr:colOff>
      <xdr:row>5</xdr:row>
      <xdr:rowOff>95250</xdr:rowOff>
    </xdr:from>
    <xdr:ext cx="904875" cy="228600"/>
    <xdr:sp macro="" textlink="">
      <xdr:nvSpPr>
        <xdr:cNvPr id="38" name="Shape 3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Januari</a:t>
          </a:r>
          <a:endParaRPr sz="1400"/>
        </a:p>
      </xdr:txBody>
    </xdr:sp>
    <xdr:clientData fLocksWithSheet="0"/>
  </xdr:oneCellAnchor>
  <xdr:oneCellAnchor>
    <xdr:from>
      <xdr:col>0</xdr:col>
      <xdr:colOff>438150</xdr:colOff>
      <xdr:row>6</xdr:row>
      <xdr:rowOff>57150</xdr:rowOff>
    </xdr:from>
    <xdr:ext cx="904875" cy="219075"/>
    <xdr:sp macro="" textlink="">
      <xdr:nvSpPr>
        <xdr:cNvPr id="39" name="Shape 3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/>
      </xdr:nvSpPr>
      <xdr:spPr>
        <a:xfrm>
          <a:off x="4898325" y="3675225"/>
          <a:ext cx="895350" cy="209550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Februari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7</xdr:row>
      <xdr:rowOff>28575</xdr:rowOff>
    </xdr:from>
    <xdr:ext cx="904875" cy="219075"/>
    <xdr:sp macro="" textlink="">
      <xdr:nvSpPr>
        <xdr:cNvPr id="40" name="Shape 4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4898325" y="3675225"/>
          <a:ext cx="895350" cy="209550"/>
        </a:xfrm>
        <a:prstGeom prst="roundRect">
          <a:avLst>
            <a:gd name="adj" fmla="val 16667"/>
          </a:avLst>
        </a:prstGeom>
        <a:solidFill>
          <a:srgbClr val="F9B74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Maret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8</xdr:row>
      <xdr:rowOff>9525</xdr:rowOff>
    </xdr:from>
    <xdr:ext cx="904875" cy="219075"/>
    <xdr:sp macro="" textlink="">
      <xdr:nvSpPr>
        <xdr:cNvPr id="41" name="Shape 4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>
          <a:off x="4898325" y="3675225"/>
          <a:ext cx="895350" cy="209550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April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8</xdr:row>
      <xdr:rowOff>304800</xdr:rowOff>
    </xdr:from>
    <xdr:ext cx="904875" cy="228600"/>
    <xdr:sp macro="" textlink="">
      <xdr:nvSpPr>
        <xdr:cNvPr id="42" name="Shape 4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Mei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9</xdr:row>
      <xdr:rowOff>276225</xdr:rowOff>
    </xdr:from>
    <xdr:ext cx="904875" cy="228600"/>
    <xdr:sp macro="" textlink="">
      <xdr:nvSpPr>
        <xdr:cNvPr id="43" name="Shape 4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Juni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10</xdr:row>
      <xdr:rowOff>247650</xdr:rowOff>
    </xdr:from>
    <xdr:ext cx="904875" cy="228600"/>
    <xdr:sp macro="" textlink="">
      <xdr:nvSpPr>
        <xdr:cNvPr id="44" name="Shape 4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Juli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11</xdr:row>
      <xdr:rowOff>228600</xdr:rowOff>
    </xdr:from>
    <xdr:ext cx="904875" cy="228600"/>
    <xdr:sp macro="" textlink="">
      <xdr:nvSpPr>
        <xdr:cNvPr id="45" name="Shape 4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Agustus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12</xdr:row>
      <xdr:rowOff>209550</xdr:rowOff>
    </xdr:from>
    <xdr:ext cx="904875" cy="228600"/>
    <xdr:sp macro="" textlink="">
      <xdr:nvSpPr>
        <xdr:cNvPr id="46" name="Shape 46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September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13</xdr:row>
      <xdr:rowOff>190500</xdr:rowOff>
    </xdr:from>
    <xdr:ext cx="904875" cy="228600"/>
    <xdr:sp macro="" textlink="">
      <xdr:nvSpPr>
        <xdr:cNvPr id="47" name="Shape 47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Oktober</a:t>
          </a:r>
          <a:endParaRPr sz="1400"/>
        </a:p>
      </xdr:txBody>
    </xdr:sp>
    <xdr:clientData fLocksWithSheet="0"/>
  </xdr:oneCellAnchor>
  <xdr:oneCellAnchor>
    <xdr:from>
      <xdr:col>0</xdr:col>
      <xdr:colOff>438150</xdr:colOff>
      <xdr:row>14</xdr:row>
      <xdr:rowOff>171450</xdr:rowOff>
    </xdr:from>
    <xdr:ext cx="904875" cy="228600"/>
    <xdr:sp macro="" textlink="">
      <xdr:nvSpPr>
        <xdr:cNvPr id="48" name="Shape 48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November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15</xdr:row>
      <xdr:rowOff>161925</xdr:rowOff>
    </xdr:from>
    <xdr:ext cx="904875" cy="228600"/>
    <xdr:sp macro="" textlink="">
      <xdr:nvSpPr>
        <xdr:cNvPr id="49" name="Shape 49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Desember</a:t>
          </a:r>
          <a:endParaRPr sz="1400"/>
        </a:p>
      </xdr:txBody>
    </xdr:sp>
    <xdr:clientData fLocksWithSheet="0"/>
  </xdr:oneCellAnchor>
  <xdr:oneCellAnchor>
    <xdr:from>
      <xdr:col>0</xdr:col>
      <xdr:colOff>104775</xdr:colOff>
      <xdr:row>16</xdr:row>
      <xdr:rowOff>133350</xdr:rowOff>
    </xdr:from>
    <xdr:ext cx="1228725" cy="228600"/>
    <xdr:sp macro="" textlink="">
      <xdr:nvSpPr>
        <xdr:cNvPr id="50" name="Shape 50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/>
      </xdr:nvSpPr>
      <xdr:spPr>
        <a:xfrm>
          <a:off x="4736400" y="3670463"/>
          <a:ext cx="121920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List Maintenance</a:t>
          </a:r>
          <a:endParaRPr sz="1400"/>
        </a:p>
      </xdr:txBody>
    </xdr:sp>
    <xdr:clientData fLocksWithSheet="0"/>
  </xdr:oneCellAnchor>
  <xdr:oneCellAnchor>
    <xdr:from>
      <xdr:col>0</xdr:col>
      <xdr:colOff>323850</xdr:colOff>
      <xdr:row>0</xdr:row>
      <xdr:rowOff>142875</xdr:rowOff>
    </xdr:from>
    <xdr:ext cx="762000" cy="4286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</xdr:row>
      <xdr:rowOff>57150</xdr:rowOff>
    </xdr:from>
    <xdr:ext cx="1228725" cy="219075"/>
    <xdr:sp macro="" textlink="">
      <xdr:nvSpPr>
        <xdr:cNvPr id="51" name="Shape 5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/>
      </xdr:nvSpPr>
      <xdr:spPr>
        <a:xfrm>
          <a:off x="4736400" y="3675225"/>
          <a:ext cx="1219200" cy="209550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Dashboard</a:t>
          </a:r>
          <a:endParaRPr sz="1400"/>
        </a:p>
      </xdr:txBody>
    </xdr:sp>
    <xdr:clientData fLocksWithSheet="0"/>
  </xdr:oneCellAnchor>
  <xdr:oneCellAnchor>
    <xdr:from>
      <xdr:col>0</xdr:col>
      <xdr:colOff>114300</xdr:colOff>
      <xdr:row>4</xdr:row>
      <xdr:rowOff>333375</xdr:rowOff>
    </xdr:from>
    <xdr:ext cx="1228725" cy="228600"/>
    <xdr:sp macro="" textlink="">
      <xdr:nvSpPr>
        <xdr:cNvPr id="52" name="Shape 5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/>
      </xdr:nvSpPr>
      <xdr:spPr>
        <a:xfrm>
          <a:off x="4736400" y="3670463"/>
          <a:ext cx="1219200" cy="219075"/>
        </a:xfrm>
        <a:prstGeom prst="roundRect">
          <a:avLst>
            <a:gd name="adj" fmla="val 16667"/>
          </a:avLst>
        </a:prstGeom>
        <a:solidFill>
          <a:srgbClr val="F9B74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Shipment List</a:t>
          </a:r>
          <a:endParaRPr sz="1400"/>
        </a:p>
      </xdr:txBody>
    </xdr:sp>
    <xdr:clientData fLocksWithSheet="0"/>
  </xdr:oneCellAnchor>
  <xdr:oneCellAnchor>
    <xdr:from>
      <xdr:col>0</xdr:col>
      <xdr:colOff>438150</xdr:colOff>
      <xdr:row>5</xdr:row>
      <xdr:rowOff>95250</xdr:rowOff>
    </xdr:from>
    <xdr:ext cx="904875" cy="228600"/>
    <xdr:sp macro="" textlink="">
      <xdr:nvSpPr>
        <xdr:cNvPr id="53" name="Shape 5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Januari</a:t>
          </a:r>
          <a:endParaRPr sz="1400"/>
        </a:p>
      </xdr:txBody>
    </xdr:sp>
    <xdr:clientData fLocksWithSheet="0"/>
  </xdr:oneCellAnchor>
  <xdr:oneCellAnchor>
    <xdr:from>
      <xdr:col>0</xdr:col>
      <xdr:colOff>438150</xdr:colOff>
      <xdr:row>6</xdr:row>
      <xdr:rowOff>57150</xdr:rowOff>
    </xdr:from>
    <xdr:ext cx="904875" cy="219075"/>
    <xdr:sp macro="" textlink="">
      <xdr:nvSpPr>
        <xdr:cNvPr id="54" name="Shape 5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/>
      </xdr:nvSpPr>
      <xdr:spPr>
        <a:xfrm>
          <a:off x="4898325" y="3675225"/>
          <a:ext cx="895350" cy="209550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Februari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7</xdr:row>
      <xdr:rowOff>28575</xdr:rowOff>
    </xdr:from>
    <xdr:ext cx="904875" cy="219075"/>
    <xdr:sp macro="" textlink="">
      <xdr:nvSpPr>
        <xdr:cNvPr id="55" name="Shape 5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/>
      </xdr:nvSpPr>
      <xdr:spPr>
        <a:xfrm>
          <a:off x="4898325" y="3675225"/>
          <a:ext cx="895350" cy="209550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Maret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8</xdr:row>
      <xdr:rowOff>9525</xdr:rowOff>
    </xdr:from>
    <xdr:ext cx="904875" cy="219075"/>
    <xdr:sp macro="" textlink="">
      <xdr:nvSpPr>
        <xdr:cNvPr id="56" name="Shape 5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/>
      </xdr:nvSpPr>
      <xdr:spPr>
        <a:xfrm>
          <a:off x="4898325" y="3675225"/>
          <a:ext cx="895350" cy="209550"/>
        </a:xfrm>
        <a:prstGeom prst="roundRect">
          <a:avLst>
            <a:gd name="adj" fmla="val 16667"/>
          </a:avLst>
        </a:prstGeom>
        <a:solidFill>
          <a:srgbClr val="F9B74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April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8</xdr:row>
      <xdr:rowOff>304800</xdr:rowOff>
    </xdr:from>
    <xdr:ext cx="904875" cy="228600"/>
    <xdr:sp macro="" textlink="">
      <xdr:nvSpPr>
        <xdr:cNvPr id="57" name="Shape 5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Mei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9</xdr:row>
      <xdr:rowOff>276225</xdr:rowOff>
    </xdr:from>
    <xdr:ext cx="904875" cy="228600"/>
    <xdr:sp macro="" textlink="">
      <xdr:nvSpPr>
        <xdr:cNvPr id="58" name="Shape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Juni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10</xdr:row>
      <xdr:rowOff>247650</xdr:rowOff>
    </xdr:from>
    <xdr:ext cx="904875" cy="228600"/>
    <xdr:sp macro="" textlink="">
      <xdr:nvSpPr>
        <xdr:cNvPr id="59" name="Shape 5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Juli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11</xdr:row>
      <xdr:rowOff>228600</xdr:rowOff>
    </xdr:from>
    <xdr:ext cx="904875" cy="228600"/>
    <xdr:sp macro="" textlink="">
      <xdr:nvSpPr>
        <xdr:cNvPr id="60" name="Shape 6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Agustus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12</xdr:row>
      <xdr:rowOff>209550</xdr:rowOff>
    </xdr:from>
    <xdr:ext cx="904875" cy="228600"/>
    <xdr:sp macro="" textlink="">
      <xdr:nvSpPr>
        <xdr:cNvPr id="61" name="Shape 6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September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13</xdr:row>
      <xdr:rowOff>190500</xdr:rowOff>
    </xdr:from>
    <xdr:ext cx="904875" cy="228600"/>
    <xdr:sp macro="" textlink="">
      <xdr:nvSpPr>
        <xdr:cNvPr id="62" name="Shape 6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Oktober</a:t>
          </a:r>
          <a:endParaRPr sz="1400"/>
        </a:p>
      </xdr:txBody>
    </xdr:sp>
    <xdr:clientData fLocksWithSheet="0"/>
  </xdr:oneCellAnchor>
  <xdr:oneCellAnchor>
    <xdr:from>
      <xdr:col>0</xdr:col>
      <xdr:colOff>438150</xdr:colOff>
      <xdr:row>14</xdr:row>
      <xdr:rowOff>171450</xdr:rowOff>
    </xdr:from>
    <xdr:ext cx="904875" cy="228600"/>
    <xdr:sp macro="" textlink="">
      <xdr:nvSpPr>
        <xdr:cNvPr id="63" name="Shape 63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November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15</xdr:row>
      <xdr:rowOff>161925</xdr:rowOff>
    </xdr:from>
    <xdr:ext cx="904875" cy="228600"/>
    <xdr:sp macro="" textlink="">
      <xdr:nvSpPr>
        <xdr:cNvPr id="64" name="Shape 64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Desember</a:t>
          </a:r>
          <a:endParaRPr sz="1400"/>
        </a:p>
      </xdr:txBody>
    </xdr:sp>
    <xdr:clientData fLocksWithSheet="0"/>
  </xdr:oneCellAnchor>
  <xdr:oneCellAnchor>
    <xdr:from>
      <xdr:col>0</xdr:col>
      <xdr:colOff>104775</xdr:colOff>
      <xdr:row>16</xdr:row>
      <xdr:rowOff>133350</xdr:rowOff>
    </xdr:from>
    <xdr:ext cx="1228725" cy="228600"/>
    <xdr:sp macro="" textlink="">
      <xdr:nvSpPr>
        <xdr:cNvPr id="65" name="Shape 65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/>
      </xdr:nvSpPr>
      <xdr:spPr>
        <a:xfrm>
          <a:off x="4736400" y="3670463"/>
          <a:ext cx="121920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List Maintenance</a:t>
          </a:r>
          <a:endParaRPr sz="1400"/>
        </a:p>
      </xdr:txBody>
    </xdr:sp>
    <xdr:clientData fLocksWithSheet="0"/>
  </xdr:oneCellAnchor>
  <xdr:oneCellAnchor>
    <xdr:from>
      <xdr:col>0</xdr:col>
      <xdr:colOff>323850</xdr:colOff>
      <xdr:row>0</xdr:row>
      <xdr:rowOff>142875</xdr:rowOff>
    </xdr:from>
    <xdr:ext cx="762000" cy="4286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</xdr:row>
      <xdr:rowOff>57150</xdr:rowOff>
    </xdr:from>
    <xdr:ext cx="1228725" cy="219075"/>
    <xdr:sp macro="" textlink="">
      <xdr:nvSpPr>
        <xdr:cNvPr id="66" name="Shape 6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SpPr/>
      </xdr:nvSpPr>
      <xdr:spPr>
        <a:xfrm>
          <a:off x="4736400" y="3675225"/>
          <a:ext cx="1219200" cy="209550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Dashboard</a:t>
          </a:r>
          <a:endParaRPr sz="1400"/>
        </a:p>
      </xdr:txBody>
    </xdr:sp>
    <xdr:clientData fLocksWithSheet="0"/>
  </xdr:oneCellAnchor>
  <xdr:oneCellAnchor>
    <xdr:from>
      <xdr:col>0</xdr:col>
      <xdr:colOff>114300</xdr:colOff>
      <xdr:row>4</xdr:row>
      <xdr:rowOff>333375</xdr:rowOff>
    </xdr:from>
    <xdr:ext cx="1228725" cy="228600"/>
    <xdr:sp macro="" textlink="">
      <xdr:nvSpPr>
        <xdr:cNvPr id="67" name="Shape 6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SpPr/>
      </xdr:nvSpPr>
      <xdr:spPr>
        <a:xfrm>
          <a:off x="4736400" y="3670463"/>
          <a:ext cx="1219200" cy="219075"/>
        </a:xfrm>
        <a:prstGeom prst="roundRect">
          <a:avLst>
            <a:gd name="adj" fmla="val 16667"/>
          </a:avLst>
        </a:prstGeom>
        <a:solidFill>
          <a:srgbClr val="F9B74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Shipment List</a:t>
          </a:r>
          <a:endParaRPr sz="1400"/>
        </a:p>
      </xdr:txBody>
    </xdr:sp>
    <xdr:clientData fLocksWithSheet="0"/>
  </xdr:oneCellAnchor>
  <xdr:oneCellAnchor>
    <xdr:from>
      <xdr:col>0</xdr:col>
      <xdr:colOff>438150</xdr:colOff>
      <xdr:row>5</xdr:row>
      <xdr:rowOff>95250</xdr:rowOff>
    </xdr:from>
    <xdr:ext cx="904875" cy="228600"/>
    <xdr:sp macro="" textlink="">
      <xdr:nvSpPr>
        <xdr:cNvPr id="68" name="Shape 6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Januari</a:t>
          </a:r>
          <a:endParaRPr sz="1400"/>
        </a:p>
      </xdr:txBody>
    </xdr:sp>
    <xdr:clientData fLocksWithSheet="0"/>
  </xdr:oneCellAnchor>
  <xdr:oneCellAnchor>
    <xdr:from>
      <xdr:col>0</xdr:col>
      <xdr:colOff>438150</xdr:colOff>
      <xdr:row>6</xdr:row>
      <xdr:rowOff>57150</xdr:rowOff>
    </xdr:from>
    <xdr:ext cx="904875" cy="219075"/>
    <xdr:sp macro="" textlink="">
      <xdr:nvSpPr>
        <xdr:cNvPr id="69" name="Shape 6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500-000045000000}"/>
            </a:ext>
          </a:extLst>
        </xdr:cNvPr>
        <xdr:cNvSpPr/>
      </xdr:nvSpPr>
      <xdr:spPr>
        <a:xfrm>
          <a:off x="4898325" y="3675225"/>
          <a:ext cx="895350" cy="209550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Februari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7</xdr:row>
      <xdr:rowOff>28575</xdr:rowOff>
    </xdr:from>
    <xdr:ext cx="904875" cy="219075"/>
    <xdr:sp macro="" textlink="">
      <xdr:nvSpPr>
        <xdr:cNvPr id="70" name="Shape 7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500-000046000000}"/>
            </a:ext>
          </a:extLst>
        </xdr:cNvPr>
        <xdr:cNvSpPr/>
      </xdr:nvSpPr>
      <xdr:spPr>
        <a:xfrm>
          <a:off x="4898325" y="3675225"/>
          <a:ext cx="895350" cy="209550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Maret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8</xdr:row>
      <xdr:rowOff>9525</xdr:rowOff>
    </xdr:from>
    <xdr:ext cx="904875" cy="219075"/>
    <xdr:sp macro="" textlink="">
      <xdr:nvSpPr>
        <xdr:cNvPr id="71" name="Shape 7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500-000047000000}"/>
            </a:ext>
          </a:extLst>
        </xdr:cNvPr>
        <xdr:cNvSpPr/>
      </xdr:nvSpPr>
      <xdr:spPr>
        <a:xfrm>
          <a:off x="4898325" y="3675225"/>
          <a:ext cx="895350" cy="209550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April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8</xdr:row>
      <xdr:rowOff>304800</xdr:rowOff>
    </xdr:from>
    <xdr:ext cx="904875" cy="228600"/>
    <xdr:sp macro="" textlink="">
      <xdr:nvSpPr>
        <xdr:cNvPr id="72" name="Shape 7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500-000048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9B74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Mei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9</xdr:row>
      <xdr:rowOff>276225</xdr:rowOff>
    </xdr:from>
    <xdr:ext cx="904875" cy="228600"/>
    <xdr:sp macro="" textlink="">
      <xdr:nvSpPr>
        <xdr:cNvPr id="73" name="Shape 7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500-000049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Juni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10</xdr:row>
      <xdr:rowOff>247650</xdr:rowOff>
    </xdr:from>
    <xdr:ext cx="904875" cy="228600"/>
    <xdr:sp macro="" textlink="">
      <xdr:nvSpPr>
        <xdr:cNvPr id="74" name="Shape 7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500-00004A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Juli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11</xdr:row>
      <xdr:rowOff>228600</xdr:rowOff>
    </xdr:from>
    <xdr:ext cx="904875" cy="228600"/>
    <xdr:sp macro="" textlink="">
      <xdr:nvSpPr>
        <xdr:cNvPr id="75" name="Shape 7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Agustus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12</xdr:row>
      <xdr:rowOff>209550</xdr:rowOff>
    </xdr:from>
    <xdr:ext cx="904875" cy="228600"/>
    <xdr:sp macro="" textlink="">
      <xdr:nvSpPr>
        <xdr:cNvPr id="76" name="Shape 76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500-00004C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September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13</xdr:row>
      <xdr:rowOff>190500</xdr:rowOff>
    </xdr:from>
    <xdr:ext cx="904875" cy="228600"/>
    <xdr:sp macro="" textlink="">
      <xdr:nvSpPr>
        <xdr:cNvPr id="77" name="Shape 77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500-00004D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Oktober</a:t>
          </a:r>
          <a:endParaRPr sz="1400"/>
        </a:p>
      </xdr:txBody>
    </xdr:sp>
    <xdr:clientData fLocksWithSheet="0"/>
  </xdr:oneCellAnchor>
  <xdr:oneCellAnchor>
    <xdr:from>
      <xdr:col>0</xdr:col>
      <xdr:colOff>438150</xdr:colOff>
      <xdr:row>14</xdr:row>
      <xdr:rowOff>171450</xdr:rowOff>
    </xdr:from>
    <xdr:ext cx="904875" cy="228600"/>
    <xdr:sp macro="" textlink="">
      <xdr:nvSpPr>
        <xdr:cNvPr id="78" name="Shape 78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November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15</xdr:row>
      <xdr:rowOff>161925</xdr:rowOff>
    </xdr:from>
    <xdr:ext cx="904875" cy="228600"/>
    <xdr:sp macro="" textlink="">
      <xdr:nvSpPr>
        <xdr:cNvPr id="79" name="Shape 79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Desember</a:t>
          </a:r>
          <a:endParaRPr sz="1400"/>
        </a:p>
      </xdr:txBody>
    </xdr:sp>
    <xdr:clientData fLocksWithSheet="0"/>
  </xdr:oneCellAnchor>
  <xdr:oneCellAnchor>
    <xdr:from>
      <xdr:col>0</xdr:col>
      <xdr:colOff>104775</xdr:colOff>
      <xdr:row>16</xdr:row>
      <xdr:rowOff>133350</xdr:rowOff>
    </xdr:from>
    <xdr:ext cx="1228725" cy="228600"/>
    <xdr:sp macro="" textlink="">
      <xdr:nvSpPr>
        <xdr:cNvPr id="80" name="Shape 80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SpPr/>
      </xdr:nvSpPr>
      <xdr:spPr>
        <a:xfrm>
          <a:off x="4736400" y="3670463"/>
          <a:ext cx="121920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List Maintenance</a:t>
          </a:r>
          <a:endParaRPr sz="1400"/>
        </a:p>
      </xdr:txBody>
    </xdr:sp>
    <xdr:clientData fLocksWithSheet="0"/>
  </xdr:oneCellAnchor>
  <xdr:oneCellAnchor>
    <xdr:from>
      <xdr:col>0</xdr:col>
      <xdr:colOff>323850</xdr:colOff>
      <xdr:row>0</xdr:row>
      <xdr:rowOff>142875</xdr:rowOff>
    </xdr:from>
    <xdr:ext cx="762000" cy="4286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</xdr:row>
      <xdr:rowOff>57150</xdr:rowOff>
    </xdr:from>
    <xdr:ext cx="1228725" cy="219075"/>
    <xdr:sp macro="" textlink="">
      <xdr:nvSpPr>
        <xdr:cNvPr id="81" name="Shape 8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/>
      </xdr:nvSpPr>
      <xdr:spPr>
        <a:xfrm>
          <a:off x="4736400" y="3675225"/>
          <a:ext cx="1219200" cy="209550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Dashboard</a:t>
          </a:r>
          <a:endParaRPr sz="1400"/>
        </a:p>
      </xdr:txBody>
    </xdr:sp>
    <xdr:clientData fLocksWithSheet="0"/>
  </xdr:oneCellAnchor>
  <xdr:oneCellAnchor>
    <xdr:from>
      <xdr:col>0</xdr:col>
      <xdr:colOff>95250</xdr:colOff>
      <xdr:row>4</xdr:row>
      <xdr:rowOff>323850</xdr:rowOff>
    </xdr:from>
    <xdr:ext cx="1228725" cy="228600"/>
    <xdr:sp macro="" textlink="">
      <xdr:nvSpPr>
        <xdr:cNvPr id="82" name="Shape 8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/>
      </xdr:nvSpPr>
      <xdr:spPr>
        <a:xfrm>
          <a:off x="4736400" y="3670463"/>
          <a:ext cx="1219200" cy="219075"/>
        </a:xfrm>
        <a:prstGeom prst="roundRect">
          <a:avLst>
            <a:gd name="adj" fmla="val 16667"/>
          </a:avLst>
        </a:prstGeom>
        <a:solidFill>
          <a:srgbClr val="F9B74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Shipment List</a:t>
          </a:r>
          <a:endParaRPr sz="1400"/>
        </a:p>
      </xdr:txBody>
    </xdr:sp>
    <xdr:clientData fLocksWithSheet="0"/>
  </xdr:oneCellAnchor>
  <xdr:oneCellAnchor>
    <xdr:from>
      <xdr:col>0</xdr:col>
      <xdr:colOff>438150</xdr:colOff>
      <xdr:row>5</xdr:row>
      <xdr:rowOff>95250</xdr:rowOff>
    </xdr:from>
    <xdr:ext cx="904875" cy="228600"/>
    <xdr:sp macro="" textlink="">
      <xdr:nvSpPr>
        <xdr:cNvPr id="83" name="Shape 8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Januari</a:t>
          </a:r>
          <a:endParaRPr sz="1400"/>
        </a:p>
      </xdr:txBody>
    </xdr:sp>
    <xdr:clientData fLocksWithSheet="0"/>
  </xdr:oneCellAnchor>
  <xdr:oneCellAnchor>
    <xdr:from>
      <xdr:col>0</xdr:col>
      <xdr:colOff>438150</xdr:colOff>
      <xdr:row>6</xdr:row>
      <xdr:rowOff>57150</xdr:rowOff>
    </xdr:from>
    <xdr:ext cx="904875" cy="219075"/>
    <xdr:sp macro="" textlink="">
      <xdr:nvSpPr>
        <xdr:cNvPr id="84" name="Shape 8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/>
      </xdr:nvSpPr>
      <xdr:spPr>
        <a:xfrm>
          <a:off x="4898325" y="3675225"/>
          <a:ext cx="895350" cy="209550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Februari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7</xdr:row>
      <xdr:rowOff>28575</xdr:rowOff>
    </xdr:from>
    <xdr:ext cx="904875" cy="219075"/>
    <xdr:sp macro="" textlink="">
      <xdr:nvSpPr>
        <xdr:cNvPr id="85" name="Shape 8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/>
      </xdr:nvSpPr>
      <xdr:spPr>
        <a:xfrm>
          <a:off x="4898325" y="3675225"/>
          <a:ext cx="895350" cy="209550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Maret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8</xdr:row>
      <xdr:rowOff>9525</xdr:rowOff>
    </xdr:from>
    <xdr:ext cx="904875" cy="219075"/>
    <xdr:sp macro="" textlink="">
      <xdr:nvSpPr>
        <xdr:cNvPr id="86" name="Shape 8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/>
      </xdr:nvSpPr>
      <xdr:spPr>
        <a:xfrm>
          <a:off x="4898325" y="3675225"/>
          <a:ext cx="895350" cy="209550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April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8</xdr:row>
      <xdr:rowOff>304800</xdr:rowOff>
    </xdr:from>
    <xdr:ext cx="904875" cy="228600"/>
    <xdr:sp macro="" textlink="">
      <xdr:nvSpPr>
        <xdr:cNvPr id="87" name="Shape 8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Mei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9</xdr:row>
      <xdr:rowOff>276225</xdr:rowOff>
    </xdr:from>
    <xdr:ext cx="904875" cy="228600"/>
    <xdr:sp macro="" textlink="">
      <xdr:nvSpPr>
        <xdr:cNvPr id="88" name="Shape 8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9B74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Juni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10</xdr:row>
      <xdr:rowOff>247650</xdr:rowOff>
    </xdr:from>
    <xdr:ext cx="904875" cy="228600"/>
    <xdr:sp macro="" textlink="">
      <xdr:nvSpPr>
        <xdr:cNvPr id="89" name="Shape 8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Juli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11</xdr:row>
      <xdr:rowOff>228600</xdr:rowOff>
    </xdr:from>
    <xdr:ext cx="904875" cy="228600"/>
    <xdr:sp macro="" textlink="">
      <xdr:nvSpPr>
        <xdr:cNvPr id="90" name="Shape 9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Agustus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12</xdr:row>
      <xdr:rowOff>209550</xdr:rowOff>
    </xdr:from>
    <xdr:ext cx="904875" cy="228600"/>
    <xdr:sp macro="" textlink="">
      <xdr:nvSpPr>
        <xdr:cNvPr id="91" name="Shape 9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September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13</xdr:row>
      <xdr:rowOff>190500</xdr:rowOff>
    </xdr:from>
    <xdr:ext cx="904875" cy="228600"/>
    <xdr:sp macro="" textlink="">
      <xdr:nvSpPr>
        <xdr:cNvPr id="92" name="Shape 9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Oktober</a:t>
          </a:r>
          <a:endParaRPr sz="1400"/>
        </a:p>
      </xdr:txBody>
    </xdr:sp>
    <xdr:clientData fLocksWithSheet="0"/>
  </xdr:oneCellAnchor>
  <xdr:oneCellAnchor>
    <xdr:from>
      <xdr:col>0</xdr:col>
      <xdr:colOff>438150</xdr:colOff>
      <xdr:row>14</xdr:row>
      <xdr:rowOff>171450</xdr:rowOff>
    </xdr:from>
    <xdr:ext cx="904875" cy="228600"/>
    <xdr:sp macro="" textlink="">
      <xdr:nvSpPr>
        <xdr:cNvPr id="93" name="Shape 93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November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15</xdr:row>
      <xdr:rowOff>161925</xdr:rowOff>
    </xdr:from>
    <xdr:ext cx="904875" cy="228600"/>
    <xdr:sp macro="" textlink="">
      <xdr:nvSpPr>
        <xdr:cNvPr id="94" name="Shape 94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Desember</a:t>
          </a:r>
          <a:endParaRPr sz="1400"/>
        </a:p>
      </xdr:txBody>
    </xdr:sp>
    <xdr:clientData fLocksWithSheet="0"/>
  </xdr:oneCellAnchor>
  <xdr:oneCellAnchor>
    <xdr:from>
      <xdr:col>0</xdr:col>
      <xdr:colOff>104775</xdr:colOff>
      <xdr:row>16</xdr:row>
      <xdr:rowOff>133350</xdr:rowOff>
    </xdr:from>
    <xdr:ext cx="1228725" cy="228600"/>
    <xdr:sp macro="" textlink="">
      <xdr:nvSpPr>
        <xdr:cNvPr id="95" name="Shape 95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/>
      </xdr:nvSpPr>
      <xdr:spPr>
        <a:xfrm>
          <a:off x="4736400" y="3670463"/>
          <a:ext cx="121920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List Maintenance</a:t>
          </a:r>
          <a:endParaRPr sz="1400"/>
        </a:p>
      </xdr:txBody>
    </xdr:sp>
    <xdr:clientData fLocksWithSheet="0"/>
  </xdr:oneCellAnchor>
  <xdr:oneCellAnchor>
    <xdr:from>
      <xdr:col>0</xdr:col>
      <xdr:colOff>323850</xdr:colOff>
      <xdr:row>0</xdr:row>
      <xdr:rowOff>142875</xdr:rowOff>
    </xdr:from>
    <xdr:ext cx="762000" cy="4286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</xdr:row>
      <xdr:rowOff>57150</xdr:rowOff>
    </xdr:from>
    <xdr:ext cx="1228725" cy="219075"/>
    <xdr:sp macro="" textlink="">
      <xdr:nvSpPr>
        <xdr:cNvPr id="96" name="Shape 9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60000000}"/>
            </a:ext>
          </a:extLst>
        </xdr:cNvPr>
        <xdr:cNvSpPr/>
      </xdr:nvSpPr>
      <xdr:spPr>
        <a:xfrm>
          <a:off x="4736400" y="3675225"/>
          <a:ext cx="1219200" cy="209550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Dashboard</a:t>
          </a:r>
          <a:endParaRPr sz="1400"/>
        </a:p>
      </xdr:txBody>
    </xdr:sp>
    <xdr:clientData fLocksWithSheet="0"/>
  </xdr:oneCellAnchor>
  <xdr:oneCellAnchor>
    <xdr:from>
      <xdr:col>0</xdr:col>
      <xdr:colOff>114300</xdr:colOff>
      <xdr:row>4</xdr:row>
      <xdr:rowOff>333375</xdr:rowOff>
    </xdr:from>
    <xdr:ext cx="1228725" cy="228600"/>
    <xdr:sp macro="" textlink="">
      <xdr:nvSpPr>
        <xdr:cNvPr id="97" name="Shape 9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61000000}"/>
            </a:ext>
          </a:extLst>
        </xdr:cNvPr>
        <xdr:cNvSpPr/>
      </xdr:nvSpPr>
      <xdr:spPr>
        <a:xfrm>
          <a:off x="4736400" y="3670463"/>
          <a:ext cx="1219200" cy="219075"/>
        </a:xfrm>
        <a:prstGeom prst="roundRect">
          <a:avLst>
            <a:gd name="adj" fmla="val 16667"/>
          </a:avLst>
        </a:prstGeom>
        <a:solidFill>
          <a:srgbClr val="F9B74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Shipment List</a:t>
          </a:r>
          <a:endParaRPr sz="1400"/>
        </a:p>
      </xdr:txBody>
    </xdr:sp>
    <xdr:clientData fLocksWithSheet="0"/>
  </xdr:oneCellAnchor>
  <xdr:oneCellAnchor>
    <xdr:from>
      <xdr:col>0</xdr:col>
      <xdr:colOff>438150</xdr:colOff>
      <xdr:row>5</xdr:row>
      <xdr:rowOff>95250</xdr:rowOff>
    </xdr:from>
    <xdr:ext cx="904875" cy="228600"/>
    <xdr:sp macro="" textlink="">
      <xdr:nvSpPr>
        <xdr:cNvPr id="98" name="Shape 9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62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Januari</a:t>
          </a:r>
          <a:endParaRPr sz="1400"/>
        </a:p>
      </xdr:txBody>
    </xdr:sp>
    <xdr:clientData fLocksWithSheet="0"/>
  </xdr:oneCellAnchor>
  <xdr:oneCellAnchor>
    <xdr:from>
      <xdr:col>0</xdr:col>
      <xdr:colOff>438150</xdr:colOff>
      <xdr:row>6</xdr:row>
      <xdr:rowOff>57150</xdr:rowOff>
    </xdr:from>
    <xdr:ext cx="904875" cy="219075"/>
    <xdr:sp macro="" textlink="">
      <xdr:nvSpPr>
        <xdr:cNvPr id="99" name="Shape 9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SpPr/>
      </xdr:nvSpPr>
      <xdr:spPr>
        <a:xfrm>
          <a:off x="4898325" y="3675225"/>
          <a:ext cx="895350" cy="209550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Februari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7</xdr:row>
      <xdr:rowOff>28575</xdr:rowOff>
    </xdr:from>
    <xdr:ext cx="904875" cy="219075"/>
    <xdr:sp macro="" textlink="">
      <xdr:nvSpPr>
        <xdr:cNvPr id="100" name="Shape 10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SpPr/>
      </xdr:nvSpPr>
      <xdr:spPr>
        <a:xfrm>
          <a:off x="4898325" y="3675225"/>
          <a:ext cx="895350" cy="209550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Maret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8</xdr:row>
      <xdr:rowOff>9525</xdr:rowOff>
    </xdr:from>
    <xdr:ext cx="904875" cy="219075"/>
    <xdr:sp macro="" textlink="">
      <xdr:nvSpPr>
        <xdr:cNvPr id="101" name="Shape 10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700-000065000000}"/>
            </a:ext>
          </a:extLst>
        </xdr:cNvPr>
        <xdr:cNvSpPr/>
      </xdr:nvSpPr>
      <xdr:spPr>
        <a:xfrm>
          <a:off x="4898325" y="3675225"/>
          <a:ext cx="895350" cy="209550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April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8</xdr:row>
      <xdr:rowOff>304800</xdr:rowOff>
    </xdr:from>
    <xdr:ext cx="904875" cy="228600"/>
    <xdr:sp macro="" textlink="">
      <xdr:nvSpPr>
        <xdr:cNvPr id="102" name="Shape 10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700-000066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Mei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9</xdr:row>
      <xdr:rowOff>276225</xdr:rowOff>
    </xdr:from>
    <xdr:ext cx="904875" cy="228600"/>
    <xdr:sp macro="" textlink="">
      <xdr:nvSpPr>
        <xdr:cNvPr id="103" name="Shape 10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700-000067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Juni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10</xdr:row>
      <xdr:rowOff>247650</xdr:rowOff>
    </xdr:from>
    <xdr:ext cx="904875" cy="228600"/>
    <xdr:sp macro="" textlink="">
      <xdr:nvSpPr>
        <xdr:cNvPr id="104" name="Shape 10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700-000068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9B74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Juli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11</xdr:row>
      <xdr:rowOff>228600</xdr:rowOff>
    </xdr:from>
    <xdr:ext cx="904875" cy="228600"/>
    <xdr:sp macro="" textlink="">
      <xdr:nvSpPr>
        <xdr:cNvPr id="105" name="Shape 10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700-000069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Agustus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12</xdr:row>
      <xdr:rowOff>209550</xdr:rowOff>
    </xdr:from>
    <xdr:ext cx="904875" cy="228600"/>
    <xdr:sp macro="" textlink="">
      <xdr:nvSpPr>
        <xdr:cNvPr id="106" name="Shape 106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700-00006A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September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13</xdr:row>
      <xdr:rowOff>190500</xdr:rowOff>
    </xdr:from>
    <xdr:ext cx="904875" cy="228600"/>
    <xdr:sp macro="" textlink="">
      <xdr:nvSpPr>
        <xdr:cNvPr id="107" name="Shape 107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700-00006B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Oktober</a:t>
          </a:r>
          <a:endParaRPr sz="1400"/>
        </a:p>
      </xdr:txBody>
    </xdr:sp>
    <xdr:clientData fLocksWithSheet="0"/>
  </xdr:oneCellAnchor>
  <xdr:oneCellAnchor>
    <xdr:from>
      <xdr:col>0</xdr:col>
      <xdr:colOff>438150</xdr:colOff>
      <xdr:row>14</xdr:row>
      <xdr:rowOff>171450</xdr:rowOff>
    </xdr:from>
    <xdr:ext cx="904875" cy="228600"/>
    <xdr:sp macro="" textlink="">
      <xdr:nvSpPr>
        <xdr:cNvPr id="108" name="Shape 108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700-00006C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November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15</xdr:row>
      <xdr:rowOff>161925</xdr:rowOff>
    </xdr:from>
    <xdr:ext cx="904875" cy="228600"/>
    <xdr:sp macro="" textlink="">
      <xdr:nvSpPr>
        <xdr:cNvPr id="109" name="Shape 109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700-00006D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Desember</a:t>
          </a:r>
          <a:endParaRPr sz="1400"/>
        </a:p>
      </xdr:txBody>
    </xdr:sp>
    <xdr:clientData fLocksWithSheet="0"/>
  </xdr:oneCellAnchor>
  <xdr:oneCellAnchor>
    <xdr:from>
      <xdr:col>0</xdr:col>
      <xdr:colOff>104775</xdr:colOff>
      <xdr:row>16</xdr:row>
      <xdr:rowOff>133350</xdr:rowOff>
    </xdr:from>
    <xdr:ext cx="1228725" cy="228600"/>
    <xdr:sp macro="" textlink="">
      <xdr:nvSpPr>
        <xdr:cNvPr id="110" name="Shape 110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700-00006E000000}"/>
            </a:ext>
          </a:extLst>
        </xdr:cNvPr>
        <xdr:cNvSpPr/>
      </xdr:nvSpPr>
      <xdr:spPr>
        <a:xfrm>
          <a:off x="4736400" y="3670463"/>
          <a:ext cx="121920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List Maintenance</a:t>
          </a:r>
          <a:endParaRPr sz="1400"/>
        </a:p>
      </xdr:txBody>
    </xdr:sp>
    <xdr:clientData fLocksWithSheet="0"/>
  </xdr:oneCellAnchor>
  <xdr:oneCellAnchor>
    <xdr:from>
      <xdr:col>0</xdr:col>
      <xdr:colOff>323850</xdr:colOff>
      <xdr:row>0</xdr:row>
      <xdr:rowOff>142875</xdr:rowOff>
    </xdr:from>
    <xdr:ext cx="762000" cy="4286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</xdr:row>
      <xdr:rowOff>57150</xdr:rowOff>
    </xdr:from>
    <xdr:ext cx="1228725" cy="219075"/>
    <xdr:sp macro="" textlink="">
      <xdr:nvSpPr>
        <xdr:cNvPr id="111" name="Shape 1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6F000000}"/>
            </a:ext>
          </a:extLst>
        </xdr:cNvPr>
        <xdr:cNvSpPr/>
      </xdr:nvSpPr>
      <xdr:spPr>
        <a:xfrm>
          <a:off x="4736400" y="3675225"/>
          <a:ext cx="1219200" cy="209550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Dashboard</a:t>
          </a:r>
          <a:endParaRPr sz="1400"/>
        </a:p>
      </xdr:txBody>
    </xdr:sp>
    <xdr:clientData fLocksWithSheet="0"/>
  </xdr:oneCellAnchor>
  <xdr:oneCellAnchor>
    <xdr:from>
      <xdr:col>0</xdr:col>
      <xdr:colOff>114300</xdr:colOff>
      <xdr:row>4</xdr:row>
      <xdr:rowOff>333375</xdr:rowOff>
    </xdr:from>
    <xdr:ext cx="1228725" cy="228600"/>
    <xdr:sp macro="" textlink="">
      <xdr:nvSpPr>
        <xdr:cNvPr id="112" name="Shape 1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70000000}"/>
            </a:ext>
          </a:extLst>
        </xdr:cNvPr>
        <xdr:cNvSpPr/>
      </xdr:nvSpPr>
      <xdr:spPr>
        <a:xfrm>
          <a:off x="4736400" y="3670463"/>
          <a:ext cx="1219200" cy="219075"/>
        </a:xfrm>
        <a:prstGeom prst="roundRect">
          <a:avLst>
            <a:gd name="adj" fmla="val 16667"/>
          </a:avLst>
        </a:prstGeom>
        <a:solidFill>
          <a:srgbClr val="F9B74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Shipment List</a:t>
          </a:r>
          <a:endParaRPr sz="1400"/>
        </a:p>
      </xdr:txBody>
    </xdr:sp>
    <xdr:clientData fLocksWithSheet="0"/>
  </xdr:oneCellAnchor>
  <xdr:oneCellAnchor>
    <xdr:from>
      <xdr:col>0</xdr:col>
      <xdr:colOff>438150</xdr:colOff>
      <xdr:row>5</xdr:row>
      <xdr:rowOff>95250</xdr:rowOff>
    </xdr:from>
    <xdr:ext cx="904875" cy="228600"/>
    <xdr:sp macro="" textlink="">
      <xdr:nvSpPr>
        <xdr:cNvPr id="113" name="Shape 11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71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Januari</a:t>
          </a:r>
          <a:endParaRPr sz="1400"/>
        </a:p>
      </xdr:txBody>
    </xdr:sp>
    <xdr:clientData fLocksWithSheet="0"/>
  </xdr:oneCellAnchor>
  <xdr:oneCellAnchor>
    <xdr:from>
      <xdr:col>0</xdr:col>
      <xdr:colOff>438150</xdr:colOff>
      <xdr:row>6</xdr:row>
      <xdr:rowOff>57150</xdr:rowOff>
    </xdr:from>
    <xdr:ext cx="904875" cy="219075"/>
    <xdr:sp macro="" textlink="">
      <xdr:nvSpPr>
        <xdr:cNvPr id="114" name="Shape 1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800-000072000000}"/>
            </a:ext>
          </a:extLst>
        </xdr:cNvPr>
        <xdr:cNvSpPr/>
      </xdr:nvSpPr>
      <xdr:spPr>
        <a:xfrm>
          <a:off x="4898325" y="3675225"/>
          <a:ext cx="895350" cy="209550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Februari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7</xdr:row>
      <xdr:rowOff>28575</xdr:rowOff>
    </xdr:from>
    <xdr:ext cx="904875" cy="219075"/>
    <xdr:sp macro="" textlink="">
      <xdr:nvSpPr>
        <xdr:cNvPr id="115" name="Shape 1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800-000073000000}"/>
            </a:ext>
          </a:extLst>
        </xdr:cNvPr>
        <xdr:cNvSpPr/>
      </xdr:nvSpPr>
      <xdr:spPr>
        <a:xfrm>
          <a:off x="4898325" y="3675225"/>
          <a:ext cx="895350" cy="209550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Maret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8</xdr:row>
      <xdr:rowOff>9525</xdr:rowOff>
    </xdr:from>
    <xdr:ext cx="904875" cy="219075"/>
    <xdr:sp macro="" textlink="">
      <xdr:nvSpPr>
        <xdr:cNvPr id="116" name="Shape 11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800-000074000000}"/>
            </a:ext>
          </a:extLst>
        </xdr:cNvPr>
        <xdr:cNvSpPr/>
      </xdr:nvSpPr>
      <xdr:spPr>
        <a:xfrm>
          <a:off x="4898325" y="3675225"/>
          <a:ext cx="895350" cy="209550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April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8</xdr:row>
      <xdr:rowOff>304800</xdr:rowOff>
    </xdr:from>
    <xdr:ext cx="904875" cy="228600"/>
    <xdr:sp macro="" textlink="">
      <xdr:nvSpPr>
        <xdr:cNvPr id="117" name="Shape 1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800-000075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Mei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9</xdr:row>
      <xdr:rowOff>276225</xdr:rowOff>
    </xdr:from>
    <xdr:ext cx="904875" cy="228600"/>
    <xdr:sp macro="" textlink="">
      <xdr:nvSpPr>
        <xdr:cNvPr id="118" name="Shape 11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800-000076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Juni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10</xdr:row>
      <xdr:rowOff>247650</xdr:rowOff>
    </xdr:from>
    <xdr:ext cx="904875" cy="228600"/>
    <xdr:sp macro="" textlink="">
      <xdr:nvSpPr>
        <xdr:cNvPr id="119" name="Shape 11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800-000077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Juli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11</xdr:row>
      <xdr:rowOff>228600</xdr:rowOff>
    </xdr:from>
    <xdr:ext cx="904875" cy="228600"/>
    <xdr:sp macro="" textlink="">
      <xdr:nvSpPr>
        <xdr:cNvPr id="120" name="Shape 12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800-000078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9B74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Agustus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12</xdr:row>
      <xdr:rowOff>209550</xdr:rowOff>
    </xdr:from>
    <xdr:ext cx="904875" cy="228600"/>
    <xdr:sp macro="" textlink="">
      <xdr:nvSpPr>
        <xdr:cNvPr id="121" name="Shape 12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800-000079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September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13</xdr:row>
      <xdr:rowOff>190500</xdr:rowOff>
    </xdr:from>
    <xdr:ext cx="904875" cy="228600"/>
    <xdr:sp macro="" textlink="">
      <xdr:nvSpPr>
        <xdr:cNvPr id="122" name="Shape 12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800-00007A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Oktober</a:t>
          </a:r>
          <a:endParaRPr sz="1400"/>
        </a:p>
      </xdr:txBody>
    </xdr:sp>
    <xdr:clientData fLocksWithSheet="0"/>
  </xdr:oneCellAnchor>
  <xdr:oneCellAnchor>
    <xdr:from>
      <xdr:col>0</xdr:col>
      <xdr:colOff>438150</xdr:colOff>
      <xdr:row>14</xdr:row>
      <xdr:rowOff>171450</xdr:rowOff>
    </xdr:from>
    <xdr:ext cx="904875" cy="228600"/>
    <xdr:sp macro="" textlink="">
      <xdr:nvSpPr>
        <xdr:cNvPr id="123" name="Shape 123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800-00007B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November</a:t>
          </a:r>
          <a:endParaRPr sz="1400"/>
        </a:p>
      </xdr:txBody>
    </xdr:sp>
    <xdr:clientData fLocksWithSheet="0"/>
  </xdr:oneCellAnchor>
  <xdr:oneCellAnchor>
    <xdr:from>
      <xdr:col>0</xdr:col>
      <xdr:colOff>428625</xdr:colOff>
      <xdr:row>15</xdr:row>
      <xdr:rowOff>161925</xdr:rowOff>
    </xdr:from>
    <xdr:ext cx="904875" cy="228600"/>
    <xdr:sp macro="" textlink="">
      <xdr:nvSpPr>
        <xdr:cNvPr id="124" name="Shape 124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800-00007C000000}"/>
            </a:ext>
          </a:extLst>
        </xdr:cNvPr>
        <xdr:cNvSpPr/>
      </xdr:nvSpPr>
      <xdr:spPr>
        <a:xfrm>
          <a:off x="4898325" y="3670463"/>
          <a:ext cx="89535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Desember</a:t>
          </a:r>
          <a:endParaRPr sz="1400"/>
        </a:p>
      </xdr:txBody>
    </xdr:sp>
    <xdr:clientData fLocksWithSheet="0"/>
  </xdr:oneCellAnchor>
  <xdr:oneCellAnchor>
    <xdr:from>
      <xdr:col>0</xdr:col>
      <xdr:colOff>104775</xdr:colOff>
      <xdr:row>16</xdr:row>
      <xdr:rowOff>133350</xdr:rowOff>
    </xdr:from>
    <xdr:ext cx="1228725" cy="228600"/>
    <xdr:sp macro="" textlink="">
      <xdr:nvSpPr>
        <xdr:cNvPr id="125" name="Shape 125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800-00007D000000}"/>
            </a:ext>
          </a:extLst>
        </xdr:cNvPr>
        <xdr:cNvSpPr/>
      </xdr:nvSpPr>
      <xdr:spPr>
        <a:xfrm>
          <a:off x="4736400" y="3670463"/>
          <a:ext cx="1219200" cy="2190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List Maintenance</a:t>
          </a:r>
          <a:endParaRPr sz="1400"/>
        </a:p>
      </xdr:txBody>
    </xdr:sp>
    <xdr:clientData fLocksWithSheet="0"/>
  </xdr:oneCellAnchor>
  <xdr:oneCellAnchor>
    <xdr:from>
      <xdr:col>0</xdr:col>
      <xdr:colOff>323850</xdr:colOff>
      <xdr:row>0</xdr:row>
      <xdr:rowOff>142875</xdr:rowOff>
    </xdr:from>
    <xdr:ext cx="762000" cy="4286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D5:T55">
  <tableColumns count="17">
    <tableColumn id="1" xr3:uid="{00000000-0010-0000-0000-000001000000}" name="JOB POSTED DATE"/>
    <tableColumn id="2" xr3:uid="{00000000-0010-0000-0000-000002000000}" name="JOB CLOSED DATE"/>
    <tableColumn id="3" xr3:uid="{00000000-0010-0000-0000-000003000000}" name="STAFF"/>
    <tableColumn id="4" xr3:uid="{00000000-0010-0000-0000-000004000000}" name="CUSTOMER REF."/>
    <tableColumn id="5" xr3:uid="{00000000-0010-0000-0000-000005000000}" name="CUSTOMER / SHIPPER (PIC)"/>
    <tableColumn id="6" xr3:uid="{00000000-0010-0000-0000-000006000000}" name="CARGO PICKUP DATE"/>
    <tableColumn id="7" xr3:uid="{00000000-0010-0000-0000-000007000000}" name="REMARKS"/>
    <tableColumn id="8" xr3:uid="{00000000-0010-0000-0000-000008000000}" name="CATEGORY"/>
    <tableColumn id="9" xr3:uid="{00000000-0010-0000-0000-000009000000}" name="ETD/ETA"/>
    <tableColumn id="10" xr3:uid="{00000000-0010-0000-0000-00000A000000}" name="VSL / FLIGHT"/>
    <tableColumn id="11" xr3:uid="{00000000-0010-0000-0000-00000B000000}" name="FROM / TO"/>
    <tableColumn id="12" xr3:uid="{00000000-0010-0000-0000-00000C000000}" name="PKG / CNTR"/>
    <tableColumn id="13" xr3:uid="{00000000-0010-0000-0000-00000D000000}" name="KGM"/>
    <tableColumn id="14" xr3:uid="{00000000-0010-0000-0000-00000E000000}" name="M3"/>
    <tableColumn id="15" xr3:uid="{00000000-0010-0000-0000-00000F000000}" name="COMMODITY"/>
    <tableColumn id="16" xr3:uid="{00000000-0010-0000-0000-000010000000}" name="CARRIER / AGENT"/>
    <tableColumn id="17" xr3:uid="{00000000-0010-0000-0000-000011000000}" name="BATAM DOC PEB/PIB"/>
  </tableColumns>
  <tableStyleInfo name="1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D5:T55">
  <tableColumns count="17">
    <tableColumn id="1" xr3:uid="{00000000-0010-0000-0900-000001000000}" name="JOB POSTED DATE"/>
    <tableColumn id="2" xr3:uid="{00000000-0010-0000-0900-000002000000}" name="JOB CLOSED DATE"/>
    <tableColumn id="3" xr3:uid="{00000000-0010-0000-0900-000003000000}" name="STAFF"/>
    <tableColumn id="4" xr3:uid="{00000000-0010-0000-0900-000004000000}" name="CUSTOMER REF."/>
    <tableColumn id="5" xr3:uid="{00000000-0010-0000-0900-000005000000}" name="CUSTOMER / SHIPPER (PIC)"/>
    <tableColumn id="6" xr3:uid="{00000000-0010-0000-0900-000006000000}" name="CARGO PICKUP DATE"/>
    <tableColumn id="7" xr3:uid="{00000000-0010-0000-0900-000007000000}" name="REMARKS"/>
    <tableColumn id="8" xr3:uid="{00000000-0010-0000-0900-000008000000}" name="CATEGORY"/>
    <tableColumn id="9" xr3:uid="{00000000-0010-0000-0900-000009000000}" name="ETD/ETA"/>
    <tableColumn id="10" xr3:uid="{00000000-0010-0000-0900-00000A000000}" name="VSL / FLIGHT"/>
    <tableColumn id="11" xr3:uid="{00000000-0010-0000-0900-00000B000000}" name="FROM / TO"/>
    <tableColumn id="12" xr3:uid="{00000000-0010-0000-0900-00000C000000}" name="PKG / CNTR"/>
    <tableColumn id="13" xr3:uid="{00000000-0010-0000-0900-00000D000000}" name="KGM"/>
    <tableColumn id="14" xr3:uid="{00000000-0010-0000-0900-00000E000000}" name="M3"/>
    <tableColumn id="15" xr3:uid="{00000000-0010-0000-0900-00000F000000}" name="COMMODITY"/>
    <tableColumn id="16" xr3:uid="{00000000-0010-0000-0900-000010000000}" name="CARRIER / AGENT"/>
    <tableColumn id="17" xr3:uid="{00000000-0010-0000-0900-000011000000}" name="BATAM DOC PEB/PIB"/>
  </tableColumns>
  <tableStyleInfo name="10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D5:T55">
  <tableColumns count="17">
    <tableColumn id="1" xr3:uid="{00000000-0010-0000-0A00-000001000000}" name="JOB POSTED DATE"/>
    <tableColumn id="2" xr3:uid="{00000000-0010-0000-0A00-000002000000}" name="JOB CLOSED DATE"/>
    <tableColumn id="3" xr3:uid="{00000000-0010-0000-0A00-000003000000}" name="STAFF"/>
    <tableColumn id="4" xr3:uid="{00000000-0010-0000-0A00-000004000000}" name="CUSTOMER REF."/>
    <tableColumn id="5" xr3:uid="{00000000-0010-0000-0A00-000005000000}" name="CUSTOMER / SHIPPER (PIC)"/>
    <tableColumn id="6" xr3:uid="{00000000-0010-0000-0A00-000006000000}" name="CARGO PICKUP DATE"/>
    <tableColumn id="7" xr3:uid="{00000000-0010-0000-0A00-000007000000}" name="REMARKS"/>
    <tableColumn id="8" xr3:uid="{00000000-0010-0000-0A00-000008000000}" name="CATEGORY"/>
    <tableColumn id="9" xr3:uid="{00000000-0010-0000-0A00-000009000000}" name="ETD/ETA"/>
    <tableColumn id="10" xr3:uid="{00000000-0010-0000-0A00-00000A000000}" name="VSL / FLIGHT"/>
    <tableColumn id="11" xr3:uid="{00000000-0010-0000-0A00-00000B000000}" name="FROM / TO"/>
    <tableColumn id="12" xr3:uid="{00000000-0010-0000-0A00-00000C000000}" name="PKG / CNTR"/>
    <tableColumn id="13" xr3:uid="{00000000-0010-0000-0A00-00000D000000}" name="KGM"/>
    <tableColumn id="14" xr3:uid="{00000000-0010-0000-0A00-00000E000000}" name="M3"/>
    <tableColumn id="15" xr3:uid="{00000000-0010-0000-0A00-00000F000000}" name="COMMODITY"/>
    <tableColumn id="16" xr3:uid="{00000000-0010-0000-0A00-000010000000}" name="CARRIER / AGENT"/>
    <tableColumn id="17" xr3:uid="{00000000-0010-0000-0A00-000011000000}" name="BATAM DOC PEB/PIB"/>
  </tableColumns>
  <tableStyleInfo name="11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D5:T55">
  <tableColumns count="17">
    <tableColumn id="1" xr3:uid="{00000000-0010-0000-0B00-000001000000}" name="JOB POSTED DATE"/>
    <tableColumn id="2" xr3:uid="{00000000-0010-0000-0B00-000002000000}" name="JOB CLOSED DATE"/>
    <tableColumn id="3" xr3:uid="{00000000-0010-0000-0B00-000003000000}" name="STAFF"/>
    <tableColumn id="4" xr3:uid="{00000000-0010-0000-0B00-000004000000}" name="CUSTOMER REF."/>
    <tableColumn id="5" xr3:uid="{00000000-0010-0000-0B00-000005000000}" name="CUSTOMER / SHIPPER (PIC)"/>
    <tableColumn id="6" xr3:uid="{00000000-0010-0000-0B00-000006000000}" name="CARGO PICKUP DATE"/>
    <tableColumn id="7" xr3:uid="{00000000-0010-0000-0B00-000007000000}" name="REMARKS"/>
    <tableColumn id="8" xr3:uid="{00000000-0010-0000-0B00-000008000000}" name="CATEGORY"/>
    <tableColumn id="9" xr3:uid="{00000000-0010-0000-0B00-000009000000}" name="ETD/ETA"/>
    <tableColumn id="10" xr3:uid="{00000000-0010-0000-0B00-00000A000000}" name="VSL / FLIGHT"/>
    <tableColumn id="11" xr3:uid="{00000000-0010-0000-0B00-00000B000000}" name="FROM / TO"/>
    <tableColumn id="12" xr3:uid="{00000000-0010-0000-0B00-00000C000000}" name="PKG / CNTR"/>
    <tableColumn id="13" xr3:uid="{00000000-0010-0000-0B00-00000D000000}" name="KGM"/>
    <tableColumn id="14" xr3:uid="{00000000-0010-0000-0B00-00000E000000}" name="M3"/>
    <tableColumn id="15" xr3:uid="{00000000-0010-0000-0B00-00000F000000}" name="COMMODITY"/>
    <tableColumn id="16" xr3:uid="{00000000-0010-0000-0B00-000010000000}" name="CARRIER / AGENT"/>
    <tableColumn id="17" xr3:uid="{00000000-0010-0000-0B00-000011000000}" name="BATAM DOC PEB/PIB"/>
  </tableColumns>
  <tableStyleInfo name="12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D5:T55">
  <tableColumns count="17">
    <tableColumn id="1" xr3:uid="{00000000-0010-0000-0100-000001000000}" name="JOB POSTED DATE"/>
    <tableColumn id="2" xr3:uid="{00000000-0010-0000-0100-000002000000}" name="JOB CLOSED DATE"/>
    <tableColumn id="3" xr3:uid="{00000000-0010-0000-0100-000003000000}" name="STAFF"/>
    <tableColumn id="4" xr3:uid="{00000000-0010-0000-0100-000004000000}" name="CUSTOMER REF."/>
    <tableColumn id="5" xr3:uid="{00000000-0010-0000-0100-000005000000}" name="CUSTOMER / SHIPPER (PIC)"/>
    <tableColumn id="6" xr3:uid="{00000000-0010-0000-0100-000006000000}" name="CARGO PICKUP DATE"/>
    <tableColumn id="7" xr3:uid="{00000000-0010-0000-0100-000007000000}" name="REMARKS"/>
    <tableColumn id="8" xr3:uid="{00000000-0010-0000-0100-000008000000}" name="CATEGORY"/>
    <tableColumn id="9" xr3:uid="{00000000-0010-0000-0100-000009000000}" name="ETD/ETA"/>
    <tableColumn id="10" xr3:uid="{00000000-0010-0000-0100-00000A000000}" name="VSL / FLIGHT"/>
    <tableColumn id="11" xr3:uid="{00000000-0010-0000-0100-00000B000000}" name="FROM / TO"/>
    <tableColumn id="12" xr3:uid="{00000000-0010-0000-0100-00000C000000}" name="PKG / CNTR"/>
    <tableColumn id="13" xr3:uid="{00000000-0010-0000-0100-00000D000000}" name="KGM"/>
    <tableColumn id="14" xr3:uid="{00000000-0010-0000-0100-00000E000000}" name="M3"/>
    <tableColumn id="15" xr3:uid="{00000000-0010-0000-0100-00000F000000}" name="COMMODITY"/>
    <tableColumn id="16" xr3:uid="{00000000-0010-0000-0100-000010000000}" name="CARRIER / AGENT"/>
    <tableColumn id="17" xr3:uid="{00000000-0010-0000-0100-000011000000}" name="BATAM DOC PEB/PIB"/>
  </tableColumns>
  <tableStyleInfo name="2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D5:T55">
  <tableColumns count="17">
    <tableColumn id="1" xr3:uid="{00000000-0010-0000-0200-000001000000}" name="JOB POSTED DATE"/>
    <tableColumn id="2" xr3:uid="{00000000-0010-0000-0200-000002000000}" name="JOB CLOSED DATE"/>
    <tableColumn id="3" xr3:uid="{00000000-0010-0000-0200-000003000000}" name="STAFF"/>
    <tableColumn id="4" xr3:uid="{00000000-0010-0000-0200-000004000000}" name="CUSTOMER REF."/>
    <tableColumn id="5" xr3:uid="{00000000-0010-0000-0200-000005000000}" name="CUSTOMER / SHIPPER (PIC)"/>
    <tableColumn id="6" xr3:uid="{00000000-0010-0000-0200-000006000000}" name="CARGO PICKUP DATE"/>
    <tableColumn id="7" xr3:uid="{00000000-0010-0000-0200-000007000000}" name="REMARKS"/>
    <tableColumn id="8" xr3:uid="{00000000-0010-0000-0200-000008000000}" name="CATEGORY"/>
    <tableColumn id="9" xr3:uid="{00000000-0010-0000-0200-000009000000}" name="ETD/ETA"/>
    <tableColumn id="10" xr3:uid="{00000000-0010-0000-0200-00000A000000}" name="VSL / FLIGHT"/>
    <tableColumn id="11" xr3:uid="{00000000-0010-0000-0200-00000B000000}" name="FROM / TO"/>
    <tableColumn id="12" xr3:uid="{00000000-0010-0000-0200-00000C000000}" name="PKG / CNTR"/>
    <tableColumn id="13" xr3:uid="{00000000-0010-0000-0200-00000D000000}" name="KGM"/>
    <tableColumn id="14" xr3:uid="{00000000-0010-0000-0200-00000E000000}" name="M3"/>
    <tableColumn id="15" xr3:uid="{00000000-0010-0000-0200-00000F000000}" name="COMMODITY"/>
    <tableColumn id="16" xr3:uid="{00000000-0010-0000-0200-000010000000}" name="CARRIER / AGENT"/>
    <tableColumn id="17" xr3:uid="{00000000-0010-0000-0200-000011000000}" name="BATAM DOC PEB/PIB"/>
  </tableColumns>
  <tableStyleInfo name="3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D5:T55">
  <tableColumns count="17">
    <tableColumn id="1" xr3:uid="{00000000-0010-0000-0300-000001000000}" name="JOB POSTED DATE"/>
    <tableColumn id="2" xr3:uid="{00000000-0010-0000-0300-000002000000}" name="JOB CLOSED DATE"/>
    <tableColumn id="3" xr3:uid="{00000000-0010-0000-0300-000003000000}" name="STAFF"/>
    <tableColumn id="4" xr3:uid="{00000000-0010-0000-0300-000004000000}" name="CUSTOMER REF."/>
    <tableColumn id="5" xr3:uid="{00000000-0010-0000-0300-000005000000}" name="CUSTOMER / SHIPPER (PIC)"/>
    <tableColumn id="6" xr3:uid="{00000000-0010-0000-0300-000006000000}" name="CARGO PICKUP DATE"/>
    <tableColumn id="7" xr3:uid="{00000000-0010-0000-0300-000007000000}" name="REMARKS"/>
    <tableColumn id="8" xr3:uid="{00000000-0010-0000-0300-000008000000}" name="CATEGORY"/>
    <tableColumn id="9" xr3:uid="{00000000-0010-0000-0300-000009000000}" name="ETD/ETA"/>
    <tableColumn id="10" xr3:uid="{00000000-0010-0000-0300-00000A000000}" name="VSL / FLIGHT"/>
    <tableColumn id="11" xr3:uid="{00000000-0010-0000-0300-00000B000000}" name="FROM / TO"/>
    <tableColumn id="12" xr3:uid="{00000000-0010-0000-0300-00000C000000}" name="PKG / CNTR"/>
    <tableColumn id="13" xr3:uid="{00000000-0010-0000-0300-00000D000000}" name="KGM"/>
    <tableColumn id="14" xr3:uid="{00000000-0010-0000-0300-00000E000000}" name="M3"/>
    <tableColumn id="15" xr3:uid="{00000000-0010-0000-0300-00000F000000}" name="COMMODITY"/>
    <tableColumn id="16" xr3:uid="{00000000-0010-0000-0300-000010000000}" name="CARRIER / AGENT"/>
    <tableColumn id="17" xr3:uid="{00000000-0010-0000-0300-000011000000}" name="BATAM DOC PEB/PIB"/>
  </tableColumns>
  <tableStyleInfo name="4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D5:T55">
  <tableColumns count="17">
    <tableColumn id="1" xr3:uid="{00000000-0010-0000-0400-000001000000}" name="JOB POSTED DATE"/>
    <tableColumn id="2" xr3:uid="{00000000-0010-0000-0400-000002000000}" name="JOB CLOSED DATE"/>
    <tableColumn id="3" xr3:uid="{00000000-0010-0000-0400-000003000000}" name="STAFF"/>
    <tableColumn id="4" xr3:uid="{00000000-0010-0000-0400-000004000000}" name="CUSTOMER REF."/>
    <tableColumn id="5" xr3:uid="{00000000-0010-0000-0400-000005000000}" name="CUSTOMER / SHIPPER (PIC)"/>
    <tableColumn id="6" xr3:uid="{00000000-0010-0000-0400-000006000000}" name="CARGO PICKUP DATE"/>
    <tableColumn id="7" xr3:uid="{00000000-0010-0000-0400-000007000000}" name="REMARKS"/>
    <tableColumn id="8" xr3:uid="{00000000-0010-0000-0400-000008000000}" name="CATEGORY"/>
    <tableColumn id="9" xr3:uid="{00000000-0010-0000-0400-000009000000}" name="ETD/ETA"/>
    <tableColumn id="10" xr3:uid="{00000000-0010-0000-0400-00000A000000}" name="VSL / FLIGHT"/>
    <tableColumn id="11" xr3:uid="{00000000-0010-0000-0400-00000B000000}" name="FROM / TO"/>
    <tableColumn id="12" xr3:uid="{00000000-0010-0000-0400-00000C000000}" name="PKG / CNTR"/>
    <tableColumn id="13" xr3:uid="{00000000-0010-0000-0400-00000D000000}" name="KGM"/>
    <tableColumn id="14" xr3:uid="{00000000-0010-0000-0400-00000E000000}" name="M3"/>
    <tableColumn id="15" xr3:uid="{00000000-0010-0000-0400-00000F000000}" name="COMMODITY"/>
    <tableColumn id="16" xr3:uid="{00000000-0010-0000-0400-000010000000}" name="CARRIER / AGENT"/>
    <tableColumn id="17" xr3:uid="{00000000-0010-0000-0400-000011000000}" name="BATAM DOC PEB/PIB"/>
  </tableColumns>
  <tableStyleInfo name="5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D5:T55">
  <tableColumns count="17">
    <tableColumn id="1" xr3:uid="{00000000-0010-0000-0500-000001000000}" name="JOB POSTED DATE"/>
    <tableColumn id="2" xr3:uid="{00000000-0010-0000-0500-000002000000}" name="JOB CLOSED DATE"/>
    <tableColumn id="3" xr3:uid="{00000000-0010-0000-0500-000003000000}" name="STAFF"/>
    <tableColumn id="4" xr3:uid="{00000000-0010-0000-0500-000004000000}" name="CUSTOMER REF."/>
    <tableColumn id="5" xr3:uid="{00000000-0010-0000-0500-000005000000}" name="CUSTOMER / SHIPPER (PIC)"/>
    <tableColumn id="6" xr3:uid="{00000000-0010-0000-0500-000006000000}" name="CARGO PICKUP DATE"/>
    <tableColumn id="7" xr3:uid="{00000000-0010-0000-0500-000007000000}" name="REMARKS"/>
    <tableColumn id="8" xr3:uid="{00000000-0010-0000-0500-000008000000}" name="CATEGORY"/>
    <tableColumn id="9" xr3:uid="{00000000-0010-0000-0500-000009000000}" name="ETD/ETA"/>
    <tableColumn id="10" xr3:uid="{00000000-0010-0000-0500-00000A000000}" name="VSL / FLIGHT"/>
    <tableColumn id="11" xr3:uid="{00000000-0010-0000-0500-00000B000000}" name="FROM / TO"/>
    <tableColumn id="12" xr3:uid="{00000000-0010-0000-0500-00000C000000}" name="PKG / CNTR"/>
    <tableColumn id="13" xr3:uid="{00000000-0010-0000-0500-00000D000000}" name="KGM"/>
    <tableColumn id="14" xr3:uid="{00000000-0010-0000-0500-00000E000000}" name="M3"/>
    <tableColumn id="15" xr3:uid="{00000000-0010-0000-0500-00000F000000}" name="COMMODITY"/>
    <tableColumn id="16" xr3:uid="{00000000-0010-0000-0500-000010000000}" name="CARRIER / AGENT"/>
    <tableColumn id="17" xr3:uid="{00000000-0010-0000-0500-000011000000}" name="BATAM DOC PEB/PIB"/>
  </tableColumns>
  <tableStyleInfo name="6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D5:T55">
  <tableColumns count="17">
    <tableColumn id="1" xr3:uid="{00000000-0010-0000-0600-000001000000}" name="JOB POSTED DATE"/>
    <tableColumn id="2" xr3:uid="{00000000-0010-0000-0600-000002000000}" name="JOB CLOSED DATE"/>
    <tableColumn id="3" xr3:uid="{00000000-0010-0000-0600-000003000000}" name="STAFF"/>
    <tableColumn id="4" xr3:uid="{00000000-0010-0000-0600-000004000000}" name="CUSTOMER REF."/>
    <tableColumn id="5" xr3:uid="{00000000-0010-0000-0600-000005000000}" name="CUSTOMER / SHIPPER (PIC)"/>
    <tableColumn id="6" xr3:uid="{00000000-0010-0000-0600-000006000000}" name="CARGO PICKUP DATE"/>
    <tableColumn id="7" xr3:uid="{00000000-0010-0000-0600-000007000000}" name="REMARKS"/>
    <tableColumn id="8" xr3:uid="{00000000-0010-0000-0600-000008000000}" name="CATEGORY"/>
    <tableColumn id="9" xr3:uid="{00000000-0010-0000-0600-000009000000}" name="ETD/ETA"/>
    <tableColumn id="10" xr3:uid="{00000000-0010-0000-0600-00000A000000}" name="VSL / FLIGHT"/>
    <tableColumn id="11" xr3:uid="{00000000-0010-0000-0600-00000B000000}" name="FROM / TO"/>
    <tableColumn id="12" xr3:uid="{00000000-0010-0000-0600-00000C000000}" name="PKG / CNTR"/>
    <tableColumn id="13" xr3:uid="{00000000-0010-0000-0600-00000D000000}" name="KGM"/>
    <tableColumn id="14" xr3:uid="{00000000-0010-0000-0600-00000E000000}" name="M3"/>
    <tableColumn id="15" xr3:uid="{00000000-0010-0000-0600-00000F000000}" name="COMMODITY"/>
    <tableColumn id="16" xr3:uid="{00000000-0010-0000-0600-000010000000}" name="CARRIER / AGENT"/>
    <tableColumn id="17" xr3:uid="{00000000-0010-0000-0600-000011000000}" name="BATAM DOC PEB/PIB"/>
  </tableColumns>
  <tableStyleInfo name="7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D5:T55">
  <tableColumns count="17">
    <tableColumn id="1" xr3:uid="{00000000-0010-0000-0700-000001000000}" name="JOB POSTED DATE"/>
    <tableColumn id="2" xr3:uid="{00000000-0010-0000-0700-000002000000}" name="JOB CLOSED DATE"/>
    <tableColumn id="3" xr3:uid="{00000000-0010-0000-0700-000003000000}" name="STAFF"/>
    <tableColumn id="4" xr3:uid="{00000000-0010-0000-0700-000004000000}" name="CUSTOMER REF."/>
    <tableColumn id="5" xr3:uid="{00000000-0010-0000-0700-000005000000}" name="CUSTOMER / SHIPPER (PIC)"/>
    <tableColumn id="6" xr3:uid="{00000000-0010-0000-0700-000006000000}" name="CARGO PICKUP DATE"/>
    <tableColumn id="7" xr3:uid="{00000000-0010-0000-0700-000007000000}" name="REMARKS"/>
    <tableColumn id="8" xr3:uid="{00000000-0010-0000-0700-000008000000}" name="CATEGORY"/>
    <tableColumn id="9" xr3:uid="{00000000-0010-0000-0700-000009000000}" name="ETD/ETA"/>
    <tableColumn id="10" xr3:uid="{00000000-0010-0000-0700-00000A000000}" name="VSL / FLIGHT"/>
    <tableColumn id="11" xr3:uid="{00000000-0010-0000-0700-00000B000000}" name="FROM / TO"/>
    <tableColumn id="12" xr3:uid="{00000000-0010-0000-0700-00000C000000}" name="PKG / CNTR"/>
    <tableColumn id="13" xr3:uid="{00000000-0010-0000-0700-00000D000000}" name="KGM"/>
    <tableColumn id="14" xr3:uid="{00000000-0010-0000-0700-00000E000000}" name="M3"/>
    <tableColumn id="15" xr3:uid="{00000000-0010-0000-0700-00000F000000}" name="COMMODITY"/>
    <tableColumn id="16" xr3:uid="{00000000-0010-0000-0700-000010000000}" name="CARRIER / AGENT"/>
    <tableColumn id="17" xr3:uid="{00000000-0010-0000-0700-000011000000}" name="BATAM DOC PEB/PIB"/>
  </tableColumns>
  <tableStyleInfo name="8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D5:T55">
  <tableColumns count="17">
    <tableColumn id="1" xr3:uid="{00000000-0010-0000-0800-000001000000}" name="JOB POSTED DATE"/>
    <tableColumn id="2" xr3:uid="{00000000-0010-0000-0800-000002000000}" name="JOB CLOSED DATE"/>
    <tableColumn id="3" xr3:uid="{00000000-0010-0000-0800-000003000000}" name="STAFF"/>
    <tableColumn id="4" xr3:uid="{00000000-0010-0000-0800-000004000000}" name="CUSTOMER REF."/>
    <tableColumn id="5" xr3:uid="{00000000-0010-0000-0800-000005000000}" name="CUSTOMER / SHIPPER (PIC)"/>
    <tableColumn id="6" xr3:uid="{00000000-0010-0000-0800-000006000000}" name="CARGO PICKUP DATE"/>
    <tableColumn id="7" xr3:uid="{00000000-0010-0000-0800-000007000000}" name="REMARKS"/>
    <tableColumn id="8" xr3:uid="{00000000-0010-0000-0800-000008000000}" name="CATEGORY"/>
    <tableColumn id="9" xr3:uid="{00000000-0010-0000-0800-000009000000}" name="ETD/ETA"/>
    <tableColumn id="10" xr3:uid="{00000000-0010-0000-0800-00000A000000}" name="VSL / FLIGHT"/>
    <tableColumn id="11" xr3:uid="{00000000-0010-0000-0800-00000B000000}" name="FROM / TO"/>
    <tableColumn id="12" xr3:uid="{00000000-0010-0000-0800-00000C000000}" name="PKG / CNTR"/>
    <tableColumn id="13" xr3:uid="{00000000-0010-0000-0800-00000D000000}" name="KGM"/>
    <tableColumn id="14" xr3:uid="{00000000-0010-0000-0800-00000E000000}" name="M3"/>
    <tableColumn id="15" xr3:uid="{00000000-0010-0000-0800-00000F000000}" name="COMMODITY"/>
    <tableColumn id="16" xr3:uid="{00000000-0010-0000-0800-000010000000}" name="CARRIER / AGENT"/>
    <tableColumn id="17" xr3:uid="{00000000-0010-0000-0800-000011000000}" name="BATAM DOC PEB/PIB"/>
  </tableColumns>
  <tableStyleInfo name="9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showGridLines="0" workbookViewId="0">
      <selection activeCell="B7" sqref="B7"/>
    </sheetView>
  </sheetViews>
  <sheetFormatPr defaultColWidth="14.44140625" defaultRowHeight="15" customHeight="1"/>
  <cols>
    <col min="1" max="2" width="10.6640625" customWidth="1"/>
    <col min="3" max="3" width="4.6640625" customWidth="1"/>
    <col min="4" max="4" width="7.6640625" customWidth="1"/>
    <col min="5" max="16" width="10.6640625" customWidth="1"/>
    <col min="17" max="26" width="8.6640625" customWidth="1"/>
  </cols>
  <sheetData>
    <row r="1" spans="1:18" ht="14.4">
      <c r="A1" s="1"/>
      <c r="B1" s="1"/>
    </row>
    <row r="2" spans="1:18" ht="18.75" customHeight="1">
      <c r="A2" s="1"/>
      <c r="B2" s="1"/>
      <c r="E2" s="2" t="s">
        <v>0</v>
      </c>
    </row>
    <row r="3" spans="1:18" ht="18.75" customHeight="1">
      <c r="A3" s="1"/>
      <c r="B3" s="1"/>
      <c r="P3" s="3" t="s">
        <v>1</v>
      </c>
      <c r="Q3" s="70">
        <f ca="1">TODAY()</f>
        <v>45886</v>
      </c>
      <c r="R3" s="71"/>
    </row>
    <row r="4" spans="1:18" ht="15.6">
      <c r="A4" s="1"/>
      <c r="B4" s="1"/>
      <c r="D4" s="4"/>
      <c r="E4" s="72" t="s">
        <v>2</v>
      </c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</row>
    <row r="5" spans="1:18" ht="39.75" customHeight="1">
      <c r="A5" s="1"/>
      <c r="B5" s="1"/>
      <c r="E5" s="5" t="str">
        <f>IF(E6="","","Januari")</f>
        <v>Januari</v>
      </c>
      <c r="F5" s="5" t="str">
        <f>IF(F6="","","Februari")</f>
        <v>Februari</v>
      </c>
      <c r="G5" s="5" t="str">
        <f>IF(G6="","","Maret")</f>
        <v>Maret</v>
      </c>
      <c r="H5" s="5" t="str">
        <f>IF(H6="","","April")</f>
        <v>April</v>
      </c>
      <c r="I5" s="5" t="str">
        <f>IF(I6="","","Mei")</f>
        <v>Mei</v>
      </c>
      <c r="J5" s="5" t="str">
        <f>IF(J6="","","Juni")</f>
        <v>Juni</v>
      </c>
      <c r="K5" s="5" t="str">
        <f>IF(K6="","","Juli")</f>
        <v/>
      </c>
      <c r="L5" s="5" t="str">
        <f>IF(L6="","","Agustus")</f>
        <v/>
      </c>
      <c r="M5" s="5" t="str">
        <f>IF(M6="","","September")</f>
        <v/>
      </c>
      <c r="N5" s="5" t="str">
        <f>IF(N6="","","Oktober")</f>
        <v/>
      </c>
      <c r="O5" s="5" t="str">
        <f>IF(O6="","","November")</f>
        <v/>
      </c>
      <c r="P5" s="5" t="str">
        <f>IF(P6="","","Desember")</f>
        <v/>
      </c>
    </row>
    <row r="6" spans="1:18" ht="24.75" customHeight="1">
      <c r="A6" s="1"/>
      <c r="B6" s="1"/>
      <c r="E6" s="6">
        <f>IFERROR(COUNT('1'!$E$6:$E$55)/COUNT('1'!$D$6:$D$55),"")</f>
        <v>1</v>
      </c>
      <c r="F6" s="6">
        <f>IFERROR(COUNT('2'!$E$6:$E$55)/COUNT('2'!$D$6:$D$55),"")</f>
        <v>1</v>
      </c>
      <c r="G6" s="6">
        <f>IFERROR(COUNT('3'!$E$6:$E$55)/COUNT('3'!$D$6:$D$55),"")</f>
        <v>1</v>
      </c>
      <c r="H6" s="6">
        <f>IFERROR(COUNT('4'!$E$6:$E$55)/COUNT('4'!$D$6:$D$55),"")</f>
        <v>0.96153846153846156</v>
      </c>
      <c r="I6" s="6">
        <f>IFERROR(COUNT('5'!$E$6:$E$55)/COUNT('5'!$D$6:$D$55),"")</f>
        <v>0.52777777777777779</v>
      </c>
      <c r="J6" s="6">
        <f>IFERROR(COUNT('6'!$E$6:$E$55)/COUNT('6'!$D$6:$D$55),"")</f>
        <v>0</v>
      </c>
      <c r="K6" s="6" t="str">
        <f>IFERROR(COUNT('7'!$E$6:$E$55)/COUNT('7'!$D$6:$D$55),"")</f>
        <v/>
      </c>
      <c r="L6" s="6" t="str">
        <f>IFERROR(COUNT('8'!$E$6:$E$55)/COUNT('8'!$D$6:$D$55),"")</f>
        <v/>
      </c>
      <c r="M6" s="6" t="str">
        <f>IFERROR(COUNT('9'!$E$6:$E$55)/COUNT('9'!$D$6:$D$55),"")</f>
        <v/>
      </c>
      <c r="N6" s="6" t="str">
        <f>IFERROR(COUNT('10'!$E$6:$E$55)/COUNT('10'!$D$6:$D$55),"")</f>
        <v/>
      </c>
      <c r="O6" s="6" t="str">
        <f>IFERROR(COUNT('11'!$E$6:$E$55)/COUNT('11'!$D$6:$D$55),"")</f>
        <v/>
      </c>
      <c r="P6" s="6" t="str">
        <f>IFERROR(COUNT('12'!$E$6:$E$55)/COUNT('12'!$D$6:$D$55),"")</f>
        <v/>
      </c>
    </row>
    <row r="7" spans="1:18" ht="14.4">
      <c r="A7" s="1"/>
      <c r="B7" s="1"/>
    </row>
    <row r="8" spans="1:18" ht="15" customHeight="1">
      <c r="A8" s="1"/>
      <c r="B8" s="1"/>
    </row>
    <row r="9" spans="1:18" ht="15" customHeight="1">
      <c r="A9" s="1"/>
      <c r="B9" s="1"/>
    </row>
    <row r="10" spans="1:18" ht="15" customHeight="1">
      <c r="A10" s="1"/>
      <c r="B10" s="1"/>
    </row>
    <row r="11" spans="1:18" ht="15" customHeight="1">
      <c r="A11" s="1"/>
      <c r="B11" s="1"/>
    </row>
    <row r="12" spans="1:18" ht="15" customHeight="1">
      <c r="A12" s="1"/>
      <c r="B12" s="1"/>
    </row>
    <row r="13" spans="1:18" ht="15" customHeight="1">
      <c r="A13" s="1"/>
      <c r="B13" s="1"/>
    </row>
    <row r="14" spans="1:18" ht="15" customHeight="1">
      <c r="A14" s="1"/>
      <c r="B14" s="1"/>
    </row>
    <row r="15" spans="1:18" ht="15" customHeight="1">
      <c r="A15" s="1"/>
      <c r="B15" s="1"/>
    </row>
    <row r="16" spans="1:18" ht="15" customHeight="1">
      <c r="A16" s="1"/>
      <c r="B16" s="1"/>
    </row>
    <row r="17" spans="1:2" ht="15" customHeight="1">
      <c r="A17" s="1"/>
      <c r="B17" s="1"/>
    </row>
    <row r="18" spans="1:2" ht="15" customHeight="1">
      <c r="A18" s="1"/>
      <c r="B18" s="1"/>
    </row>
    <row r="19" spans="1:2" ht="15" customHeight="1">
      <c r="A19" s="1"/>
      <c r="B19" s="1"/>
    </row>
    <row r="20" spans="1:2" ht="15" customHeight="1">
      <c r="A20" s="1"/>
      <c r="B20" s="1"/>
    </row>
    <row r="21" spans="1:2" ht="15" customHeight="1">
      <c r="A21" s="1"/>
      <c r="B21" s="1"/>
    </row>
    <row r="22" spans="1:2" ht="15" customHeight="1">
      <c r="A22" s="1"/>
      <c r="B22" s="1"/>
    </row>
    <row r="23" spans="1:2" ht="15" customHeight="1">
      <c r="A23" s="1"/>
      <c r="B23" s="1"/>
    </row>
    <row r="24" spans="1:2" ht="15" customHeight="1">
      <c r="A24" s="1"/>
      <c r="B24" s="1"/>
    </row>
    <row r="25" spans="1:2" ht="15" customHeight="1">
      <c r="A25" s="1"/>
      <c r="B25" s="1"/>
    </row>
    <row r="26" spans="1:2" ht="15" customHeight="1">
      <c r="A26" s="1"/>
      <c r="B26" s="1"/>
    </row>
    <row r="27" spans="1:2" ht="15" customHeight="1">
      <c r="A27" s="1"/>
      <c r="B27" s="1"/>
    </row>
    <row r="28" spans="1:2" ht="15" customHeight="1">
      <c r="A28" s="1"/>
      <c r="B28" s="1"/>
    </row>
    <row r="29" spans="1:2" ht="15" customHeight="1">
      <c r="A29" s="1"/>
      <c r="B29" s="1"/>
    </row>
    <row r="30" spans="1:2" ht="15" customHeight="1">
      <c r="A30" s="1"/>
      <c r="B30" s="1"/>
    </row>
    <row r="31" spans="1:2" ht="15" customHeight="1">
      <c r="A31" s="1"/>
      <c r="B31" s="1"/>
    </row>
    <row r="32" spans="1:2" ht="15" customHeight="1">
      <c r="A32" s="1"/>
      <c r="B32" s="1"/>
    </row>
    <row r="33" spans="1:2" ht="15" customHeight="1">
      <c r="A33" s="1"/>
      <c r="B33" s="1"/>
    </row>
    <row r="34" spans="1:2" ht="15" customHeight="1">
      <c r="A34" s="1"/>
      <c r="B34" s="1"/>
    </row>
    <row r="35" spans="1:2" ht="15.75" customHeight="1"/>
    <row r="36" spans="1:2" ht="15.75" customHeight="1"/>
    <row r="37" spans="1:2" ht="15.75" customHeight="1"/>
    <row r="38" spans="1:2" ht="15.75" customHeight="1"/>
    <row r="39" spans="1:2" ht="15.75" customHeight="1"/>
    <row r="40" spans="1:2" ht="15.75" customHeight="1"/>
    <row r="41" spans="1:2" ht="15.75" customHeight="1"/>
    <row r="42" spans="1:2" ht="15.75" customHeight="1"/>
    <row r="43" spans="1:2" ht="15.75" customHeight="1"/>
    <row r="44" spans="1:2" ht="15.75" customHeight="1"/>
    <row r="45" spans="1:2" ht="15.75" customHeight="1"/>
    <row r="46" spans="1:2" ht="15.75" customHeight="1"/>
    <row r="47" spans="1:2" ht="15.75" customHeight="1"/>
    <row r="48" spans="1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Q3:R3"/>
    <mergeCell ref="E4:Q4"/>
  </mergeCells>
  <pageMargins left="0.7" right="0.7" top="0.75" bottom="0.75" header="0" footer="0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000"/>
  <sheetViews>
    <sheetView showGridLines="0" workbookViewId="0"/>
  </sheetViews>
  <sheetFormatPr defaultColWidth="14.44140625" defaultRowHeight="15" customHeight="1"/>
  <cols>
    <col min="1" max="2" width="10.6640625" customWidth="1"/>
    <col min="3" max="3" width="4.6640625" customWidth="1"/>
    <col min="4" max="6" width="7.6640625" customWidth="1"/>
    <col min="7" max="7" width="10.6640625" customWidth="1"/>
    <col min="8" max="8" width="30.6640625" customWidth="1"/>
    <col min="9" max="9" width="8.6640625" customWidth="1"/>
    <col min="10" max="10" width="20.6640625" customWidth="1"/>
    <col min="11" max="11" width="14.6640625" customWidth="1"/>
    <col min="12" max="12" width="8.6640625" customWidth="1"/>
    <col min="13" max="13" width="21.6640625" customWidth="1"/>
    <col min="14" max="17" width="10.6640625" customWidth="1"/>
    <col min="18" max="18" width="42.6640625" customWidth="1"/>
    <col min="19" max="19" width="20.6640625" customWidth="1"/>
    <col min="20" max="20" width="15.6640625" customWidth="1"/>
    <col min="21" max="26" width="8.6640625" customWidth="1"/>
  </cols>
  <sheetData>
    <row r="1" spans="1:20" ht="14.4">
      <c r="A1" s="1"/>
      <c r="B1" s="1"/>
    </row>
    <row r="2" spans="1:20" ht="18">
      <c r="A2" s="1"/>
      <c r="B2" s="1"/>
      <c r="D2" s="73" t="s">
        <v>505</v>
      </c>
      <c r="E2" s="71"/>
      <c r="F2" s="71"/>
      <c r="G2" s="71"/>
      <c r="H2" s="71"/>
      <c r="I2" s="8"/>
      <c r="J2" s="9"/>
      <c r="K2" s="10"/>
      <c r="L2" s="11"/>
      <c r="M2" s="8"/>
      <c r="N2" s="12"/>
      <c r="O2" s="12"/>
      <c r="P2" s="13"/>
      <c r="Q2" s="12"/>
      <c r="R2" s="12"/>
      <c r="S2" s="12"/>
      <c r="T2" s="12"/>
    </row>
    <row r="3" spans="1:20" ht="18">
      <c r="A3" s="1"/>
      <c r="B3" s="1"/>
      <c r="D3" s="14"/>
      <c r="E3" s="12"/>
      <c r="F3" s="15"/>
      <c r="G3" s="15"/>
      <c r="H3" s="16"/>
      <c r="I3" s="17"/>
      <c r="J3" s="8"/>
      <c r="K3" s="8"/>
      <c r="L3" s="18"/>
      <c r="M3" s="8"/>
      <c r="N3" s="19"/>
      <c r="O3" s="20"/>
      <c r="P3" s="12"/>
      <c r="Q3" s="13"/>
      <c r="R3" s="21"/>
      <c r="S3" s="13"/>
      <c r="T3" s="13"/>
    </row>
    <row r="4" spans="1:20" ht="15" customHeight="1">
      <c r="A4" s="1"/>
      <c r="B4" s="1"/>
      <c r="D4" s="22" t="s">
        <v>4</v>
      </c>
      <c r="E4" s="11" t="s">
        <v>5</v>
      </c>
      <c r="F4" s="23">
        <f>COUNTIFS('9'!$D$6:$D$55,"&lt;&gt;", '9'!$J$6:$J$55,"&lt;&gt;*CANCELED*")</f>
        <v>0</v>
      </c>
      <c r="G4" s="24"/>
      <c r="H4" s="24"/>
      <c r="I4" s="25"/>
      <c r="J4" s="24"/>
      <c r="K4" s="24"/>
      <c r="L4" s="26" t="s">
        <v>6</v>
      </c>
      <c r="M4" s="26"/>
      <c r="N4" s="11"/>
      <c r="O4" s="74" t="s">
        <v>7</v>
      </c>
      <c r="P4" s="75"/>
      <c r="Q4" s="76"/>
      <c r="R4" s="24"/>
      <c r="S4" s="24"/>
      <c r="T4" s="11" t="s">
        <v>8</v>
      </c>
    </row>
    <row r="5" spans="1:20" ht="39.75" customHeight="1">
      <c r="A5" s="1"/>
      <c r="B5" s="1"/>
      <c r="D5" s="27" t="s">
        <v>9</v>
      </c>
      <c r="E5" s="28" t="s">
        <v>10</v>
      </c>
      <c r="F5" s="29" t="s">
        <v>11</v>
      </c>
      <c r="G5" s="29" t="s">
        <v>12</v>
      </c>
      <c r="H5" s="29" t="s">
        <v>13</v>
      </c>
      <c r="I5" s="30" t="s">
        <v>14</v>
      </c>
      <c r="J5" s="29" t="s">
        <v>15</v>
      </c>
      <c r="K5" s="29" t="s">
        <v>16</v>
      </c>
      <c r="L5" s="27" t="s">
        <v>17</v>
      </c>
      <c r="M5" s="29" t="s">
        <v>18</v>
      </c>
      <c r="N5" s="29" t="s">
        <v>19</v>
      </c>
      <c r="O5" s="29" t="s">
        <v>20</v>
      </c>
      <c r="P5" s="31" t="s">
        <v>21</v>
      </c>
      <c r="Q5" s="32" t="s">
        <v>22</v>
      </c>
      <c r="R5" s="58" t="s">
        <v>23</v>
      </c>
      <c r="S5" s="29" t="s">
        <v>24</v>
      </c>
      <c r="T5" s="33" t="s">
        <v>25</v>
      </c>
    </row>
    <row r="6" spans="1:20" ht="24.75" customHeight="1">
      <c r="A6" s="1"/>
      <c r="B6" s="1"/>
      <c r="D6" s="34"/>
      <c r="E6" s="35"/>
      <c r="F6" s="36"/>
      <c r="G6" s="36" t="str">
        <f>IF('9'!$H6 &lt;&gt; "", "TTS-2509" &amp; TEXT(ROW()-5, "00"), "")</f>
        <v/>
      </c>
      <c r="H6" s="37"/>
      <c r="I6" s="34"/>
      <c r="J6" s="39"/>
      <c r="K6" s="39"/>
      <c r="L6" s="40"/>
      <c r="M6" s="39"/>
      <c r="N6" s="39"/>
      <c r="O6" s="39"/>
      <c r="P6" s="41"/>
      <c r="Q6" s="42"/>
      <c r="R6" s="38"/>
      <c r="S6" s="39"/>
      <c r="T6" s="62"/>
    </row>
    <row r="7" spans="1:20" ht="24.75" customHeight="1">
      <c r="A7" s="1"/>
      <c r="B7" s="1"/>
      <c r="D7" s="34"/>
      <c r="E7" s="35"/>
      <c r="F7" s="36"/>
      <c r="G7" s="36" t="str">
        <f>IF('9'!$H7 &lt;&gt; "", "TTS-2509" &amp; TEXT(ROW()-5, "00"), "")</f>
        <v/>
      </c>
      <c r="H7" s="36"/>
      <c r="I7" s="34"/>
      <c r="J7" s="39"/>
      <c r="K7" s="39"/>
      <c r="L7" s="40"/>
      <c r="M7" s="39"/>
      <c r="N7" s="39"/>
      <c r="O7" s="39"/>
      <c r="P7" s="41"/>
      <c r="Q7" s="42"/>
      <c r="R7" s="39"/>
      <c r="S7" s="39"/>
      <c r="T7" s="62"/>
    </row>
    <row r="8" spans="1:20" ht="24.75" customHeight="1">
      <c r="A8" s="1"/>
      <c r="B8" s="1"/>
      <c r="D8" s="34"/>
      <c r="E8" s="35"/>
      <c r="F8" s="36"/>
      <c r="G8" s="36" t="str">
        <f>IF('9'!$H8 &lt;&gt; "", "TTS-2509" &amp; TEXT(ROW()-5, "00"), "")</f>
        <v/>
      </c>
      <c r="H8" s="36"/>
      <c r="I8" s="40"/>
      <c r="J8" s="39"/>
      <c r="K8" s="39"/>
      <c r="L8" s="40"/>
      <c r="M8" s="39"/>
      <c r="N8" s="39"/>
      <c r="O8" s="39"/>
      <c r="P8" s="41"/>
      <c r="Q8" s="42"/>
      <c r="R8" s="39"/>
      <c r="S8" s="39"/>
      <c r="T8" s="62"/>
    </row>
    <row r="9" spans="1:20" ht="24.75" customHeight="1">
      <c r="A9" s="1"/>
      <c r="B9" s="1"/>
      <c r="D9" s="34"/>
      <c r="E9" s="35"/>
      <c r="F9" s="36"/>
      <c r="G9" s="36" t="str">
        <f>IF('9'!$H9 &lt;&gt; "", "TTS-2509" &amp; TEXT(ROW()-5, "00"), "")</f>
        <v/>
      </c>
      <c r="H9" s="36"/>
      <c r="I9" s="34"/>
      <c r="J9" s="39"/>
      <c r="K9" s="39"/>
      <c r="L9" s="44"/>
      <c r="M9" s="39"/>
      <c r="N9" s="39"/>
      <c r="O9" s="39"/>
      <c r="P9" s="41"/>
      <c r="Q9" s="42"/>
      <c r="R9" s="38"/>
      <c r="S9" s="39"/>
      <c r="T9" s="62"/>
    </row>
    <row r="10" spans="1:20" ht="24.75" customHeight="1">
      <c r="A10" s="1"/>
      <c r="B10" s="1"/>
      <c r="D10" s="34"/>
      <c r="E10" s="35"/>
      <c r="F10" s="36"/>
      <c r="G10" s="36" t="str">
        <f>IF('9'!$H10 &lt;&gt; "", "TTS-2509" &amp; TEXT(ROW()-5, "00"), "")</f>
        <v/>
      </c>
      <c r="H10" s="36"/>
      <c r="I10" s="40"/>
      <c r="J10" s="39"/>
      <c r="K10" s="39"/>
      <c r="L10" s="40"/>
      <c r="M10" s="39"/>
      <c r="N10" s="39"/>
      <c r="O10" s="39"/>
      <c r="P10" s="41"/>
      <c r="Q10" s="42"/>
      <c r="R10" s="39"/>
      <c r="S10" s="39"/>
      <c r="T10" s="62"/>
    </row>
    <row r="11" spans="1:20" ht="24.75" customHeight="1">
      <c r="A11" s="1"/>
      <c r="B11" s="1"/>
      <c r="D11" s="34"/>
      <c r="E11" s="35"/>
      <c r="F11" s="36"/>
      <c r="G11" s="36" t="str">
        <f>IF('9'!$H11 &lt;&gt; "", "TTS-2509" &amp; TEXT(ROW()-5, "00"), "")</f>
        <v/>
      </c>
      <c r="H11" s="36"/>
      <c r="I11" s="40"/>
      <c r="J11" s="39"/>
      <c r="K11" s="39"/>
      <c r="L11" s="40"/>
      <c r="M11" s="39"/>
      <c r="N11" s="39"/>
      <c r="O11" s="39"/>
      <c r="P11" s="41"/>
      <c r="Q11" s="42"/>
      <c r="R11" s="39"/>
      <c r="S11" s="39"/>
      <c r="T11" s="62"/>
    </row>
    <row r="12" spans="1:20" ht="24.75" customHeight="1">
      <c r="A12" s="1"/>
      <c r="B12" s="1"/>
      <c r="D12" s="34"/>
      <c r="E12" s="35"/>
      <c r="F12" s="36"/>
      <c r="G12" s="36" t="str">
        <f>IF('9'!$H12 &lt;&gt; "", "TTS-2509" &amp; TEXT(ROW()-5, "00"), "")</f>
        <v/>
      </c>
      <c r="H12" s="36"/>
      <c r="I12" s="40"/>
      <c r="J12" s="39"/>
      <c r="K12" s="39"/>
      <c r="L12" s="40"/>
      <c r="M12" s="39"/>
      <c r="N12" s="39"/>
      <c r="O12" s="39"/>
      <c r="P12" s="41"/>
      <c r="Q12" s="42"/>
      <c r="R12" s="39"/>
      <c r="S12" s="39"/>
      <c r="T12" s="62"/>
    </row>
    <row r="13" spans="1:20" ht="24.75" customHeight="1">
      <c r="A13" s="1"/>
      <c r="B13" s="1"/>
      <c r="D13" s="34"/>
      <c r="E13" s="35"/>
      <c r="F13" s="36"/>
      <c r="G13" s="36" t="str">
        <f>IF('9'!$H13 &lt;&gt; "", "TTS-2509" &amp; TEXT(ROW()-5, "00"), "")</f>
        <v/>
      </c>
      <c r="H13" s="36"/>
      <c r="I13" s="40"/>
      <c r="J13" s="39"/>
      <c r="K13" s="39"/>
      <c r="L13" s="40"/>
      <c r="M13" s="39"/>
      <c r="N13" s="39"/>
      <c r="O13" s="39"/>
      <c r="P13" s="41"/>
      <c r="Q13" s="42"/>
      <c r="R13" s="39"/>
      <c r="S13" s="39"/>
      <c r="T13" s="62"/>
    </row>
    <row r="14" spans="1:20" ht="24.75" customHeight="1">
      <c r="A14" s="1"/>
      <c r="B14" s="1"/>
      <c r="D14" s="34"/>
      <c r="E14" s="35"/>
      <c r="F14" s="36"/>
      <c r="G14" s="36" t="str">
        <f>IF('9'!$H14 &lt;&gt; "", "TTS-2509" &amp; TEXT(ROW()-5, "00"), "")</f>
        <v/>
      </c>
      <c r="H14" s="36"/>
      <c r="I14" s="40"/>
      <c r="J14" s="39"/>
      <c r="K14" s="39"/>
      <c r="L14" s="40"/>
      <c r="M14" s="39"/>
      <c r="N14" s="39"/>
      <c r="O14" s="39"/>
      <c r="P14" s="41"/>
      <c r="Q14" s="42"/>
      <c r="R14" s="39"/>
      <c r="S14" s="39"/>
      <c r="T14" s="62"/>
    </row>
    <row r="15" spans="1:20" ht="24.75" customHeight="1">
      <c r="A15" s="1"/>
      <c r="B15" s="1"/>
      <c r="D15" s="34"/>
      <c r="E15" s="35"/>
      <c r="F15" s="36"/>
      <c r="G15" s="36" t="str">
        <f>IF('9'!$H15 &lt;&gt; "", "TTS-2509" &amp; TEXT(ROW()-5, "00"), "")</f>
        <v/>
      </c>
      <c r="H15" s="36"/>
      <c r="I15" s="40"/>
      <c r="J15" s="39"/>
      <c r="K15" s="39"/>
      <c r="L15" s="40"/>
      <c r="M15" s="39"/>
      <c r="N15" s="39"/>
      <c r="O15" s="39"/>
      <c r="P15" s="41"/>
      <c r="Q15" s="42"/>
      <c r="R15" s="39"/>
      <c r="S15" s="39"/>
      <c r="T15" s="62"/>
    </row>
    <row r="16" spans="1:20" ht="24.75" customHeight="1">
      <c r="A16" s="1"/>
      <c r="B16" s="1"/>
      <c r="D16" s="34"/>
      <c r="E16" s="35"/>
      <c r="F16" s="36"/>
      <c r="G16" s="36" t="str">
        <f>IF('9'!$H16 &lt;&gt; "", "TTS-2509" &amp; TEXT(ROW()-5, "00"), "")</f>
        <v/>
      </c>
      <c r="H16" s="36"/>
      <c r="I16" s="40"/>
      <c r="J16" s="39"/>
      <c r="K16" s="39"/>
      <c r="L16" s="40"/>
      <c r="M16" s="39"/>
      <c r="N16" s="39"/>
      <c r="O16" s="39"/>
      <c r="P16" s="41"/>
      <c r="Q16" s="42"/>
      <c r="R16" s="39"/>
      <c r="S16" s="39"/>
      <c r="T16" s="62"/>
    </row>
    <row r="17" spans="1:20" ht="24.75" customHeight="1">
      <c r="A17" s="1"/>
      <c r="B17" s="1"/>
      <c r="D17" s="34"/>
      <c r="E17" s="35"/>
      <c r="F17" s="36"/>
      <c r="G17" s="36" t="str">
        <f>IF('9'!$H17 &lt;&gt; "", "TTS-2509" &amp; TEXT(ROW()-5, "00"), "")</f>
        <v/>
      </c>
      <c r="H17" s="36"/>
      <c r="I17" s="34"/>
      <c r="J17" s="39"/>
      <c r="K17" s="39"/>
      <c r="L17" s="40"/>
      <c r="M17" s="39"/>
      <c r="N17" s="39"/>
      <c r="O17" s="39"/>
      <c r="P17" s="41"/>
      <c r="Q17" s="42"/>
      <c r="R17" s="39"/>
      <c r="S17" s="39"/>
      <c r="T17" s="62"/>
    </row>
    <row r="18" spans="1:20" ht="24.75" customHeight="1">
      <c r="A18" s="1"/>
      <c r="B18" s="1"/>
      <c r="D18" s="34"/>
      <c r="E18" s="35"/>
      <c r="F18" s="36"/>
      <c r="G18" s="36" t="str">
        <f>IF('9'!$H18 &lt;&gt; "", "TTS-2509" &amp; TEXT(ROW()-5, "00"), "")</f>
        <v/>
      </c>
      <c r="H18" s="36"/>
      <c r="I18" s="40"/>
      <c r="J18" s="39"/>
      <c r="K18" s="39"/>
      <c r="L18" s="40"/>
      <c r="M18" s="39"/>
      <c r="N18" s="39"/>
      <c r="O18" s="39"/>
      <c r="P18" s="41"/>
      <c r="Q18" s="42"/>
      <c r="R18" s="39"/>
      <c r="S18" s="39"/>
      <c r="T18" s="62"/>
    </row>
    <row r="19" spans="1:20" ht="24.75" customHeight="1">
      <c r="A19" s="1"/>
      <c r="B19" s="1"/>
      <c r="D19" s="34"/>
      <c r="E19" s="35"/>
      <c r="F19" s="36"/>
      <c r="G19" s="36" t="str">
        <f>IF('9'!$H19 &lt;&gt; "", "TTS-2509" &amp; TEXT(ROW()-5, "00"), "")</f>
        <v/>
      </c>
      <c r="H19" s="36"/>
      <c r="I19" s="34"/>
      <c r="J19" s="38"/>
      <c r="K19" s="38"/>
      <c r="L19" s="34"/>
      <c r="M19" s="39"/>
      <c r="N19" s="39"/>
      <c r="O19" s="39"/>
      <c r="P19" s="41"/>
      <c r="Q19" s="42"/>
      <c r="R19" s="39"/>
      <c r="S19" s="39"/>
      <c r="T19" s="62"/>
    </row>
    <row r="20" spans="1:20" ht="24.75" customHeight="1">
      <c r="A20" s="1"/>
      <c r="B20" s="1"/>
      <c r="D20" s="34"/>
      <c r="E20" s="35"/>
      <c r="F20" s="36"/>
      <c r="G20" s="36" t="str">
        <f>IF('9'!$H20 &lt;&gt; "", "TTS-2509" &amp; TEXT(ROW()-5, "00"), "")</f>
        <v/>
      </c>
      <c r="H20" s="36"/>
      <c r="I20" s="34"/>
      <c r="J20" s="38"/>
      <c r="K20" s="38"/>
      <c r="L20" s="40"/>
      <c r="M20" s="39"/>
      <c r="N20" s="39"/>
      <c r="O20" s="39"/>
      <c r="P20" s="41"/>
      <c r="Q20" s="42"/>
      <c r="R20" s="39"/>
      <c r="S20" s="39"/>
      <c r="T20" s="62"/>
    </row>
    <row r="21" spans="1:20" ht="24.75" customHeight="1">
      <c r="A21" s="1"/>
      <c r="B21" s="1"/>
      <c r="D21" s="34"/>
      <c r="E21" s="35"/>
      <c r="F21" s="36"/>
      <c r="G21" s="36" t="str">
        <f>IF('9'!$H21 &lt;&gt; "", "TTS-2509" &amp; TEXT(ROW()-5, "00"), "")</f>
        <v/>
      </c>
      <c r="H21" s="36"/>
      <c r="I21" s="40"/>
      <c r="J21" s="39"/>
      <c r="K21" s="39"/>
      <c r="L21" s="40"/>
      <c r="M21" s="39"/>
      <c r="N21" s="39"/>
      <c r="O21" s="39"/>
      <c r="P21" s="41"/>
      <c r="Q21" s="42"/>
      <c r="R21" s="39"/>
      <c r="S21" s="39"/>
      <c r="T21" s="62"/>
    </row>
    <row r="22" spans="1:20" ht="24.75" customHeight="1">
      <c r="A22" s="1"/>
      <c r="B22" s="1"/>
      <c r="D22" s="34"/>
      <c r="E22" s="40"/>
      <c r="F22" s="36"/>
      <c r="G22" s="36" t="str">
        <f>IF('9'!$H22 &lt;&gt; "", "TTS-2509" &amp; TEXT(ROW()-5, "00"), "")</f>
        <v/>
      </c>
      <c r="H22" s="36"/>
      <c r="I22" s="40"/>
      <c r="J22" s="39"/>
      <c r="K22" s="39"/>
      <c r="L22" s="40"/>
      <c r="M22" s="39"/>
      <c r="N22" s="39"/>
      <c r="O22" s="39"/>
      <c r="P22" s="41"/>
      <c r="Q22" s="42"/>
      <c r="R22" s="39"/>
      <c r="S22" s="39"/>
      <c r="T22" s="62"/>
    </row>
    <row r="23" spans="1:20" ht="24.75" customHeight="1">
      <c r="A23" s="1"/>
      <c r="B23" s="1"/>
      <c r="D23" s="34"/>
      <c r="E23" s="35"/>
      <c r="F23" s="36"/>
      <c r="G23" s="36" t="str">
        <f>IF('9'!$H23 &lt;&gt; "", "TTS-2509" &amp; TEXT(ROW()-5, "00"), "")</f>
        <v/>
      </c>
      <c r="H23" s="36"/>
      <c r="I23" s="34"/>
      <c r="J23" s="39"/>
      <c r="K23" s="39"/>
      <c r="L23" s="44"/>
      <c r="M23" s="39"/>
      <c r="N23" s="39"/>
      <c r="O23" s="39"/>
      <c r="P23" s="41"/>
      <c r="Q23" s="42"/>
      <c r="R23" s="39"/>
      <c r="S23" s="39"/>
      <c r="T23" s="62"/>
    </row>
    <row r="24" spans="1:20" ht="24.75" customHeight="1">
      <c r="A24" s="1"/>
      <c r="B24" s="1"/>
      <c r="D24" s="34"/>
      <c r="E24" s="35"/>
      <c r="F24" s="36"/>
      <c r="G24" s="36" t="str">
        <f>IF('9'!$H24 &lt;&gt; "", "TTS-2509" &amp; TEXT(ROW()-5, "00"), "")</f>
        <v/>
      </c>
      <c r="H24" s="36"/>
      <c r="I24" s="40"/>
      <c r="J24" s="39"/>
      <c r="K24" s="39"/>
      <c r="L24" s="40"/>
      <c r="M24" s="39"/>
      <c r="N24" s="39"/>
      <c r="O24" s="39"/>
      <c r="P24" s="41"/>
      <c r="Q24" s="42"/>
      <c r="R24" s="39"/>
      <c r="S24" s="39"/>
      <c r="T24" s="62"/>
    </row>
    <row r="25" spans="1:20" ht="24.75" customHeight="1">
      <c r="A25" s="1"/>
      <c r="B25" s="1"/>
      <c r="D25" s="34"/>
      <c r="E25" s="35"/>
      <c r="F25" s="36"/>
      <c r="G25" s="36" t="str">
        <f>IF('9'!$H25 &lt;&gt; "", "TTS-2509" &amp; TEXT(ROW()-5, "00"), "")</f>
        <v/>
      </c>
      <c r="H25" s="36"/>
      <c r="I25" s="40"/>
      <c r="J25" s="39"/>
      <c r="K25" s="39"/>
      <c r="L25" s="40"/>
      <c r="M25" s="39"/>
      <c r="N25" s="39"/>
      <c r="O25" s="40"/>
      <c r="P25" s="41"/>
      <c r="Q25" s="42"/>
      <c r="R25" s="39"/>
      <c r="S25" s="39"/>
      <c r="T25" s="62"/>
    </row>
    <row r="26" spans="1:20" ht="24.75" customHeight="1">
      <c r="A26" s="1"/>
      <c r="B26" s="1"/>
      <c r="D26" s="34"/>
      <c r="E26" s="35"/>
      <c r="F26" s="49"/>
      <c r="G26" s="36" t="str">
        <f>IF('9'!$H26 &lt;&gt; "", "TTS-2509" &amp; TEXT(ROW()-5, "00"), "")</f>
        <v/>
      </c>
      <c r="H26" s="36"/>
      <c r="I26" s="34"/>
      <c r="J26" s="39"/>
      <c r="K26" s="39"/>
      <c r="L26" s="40"/>
      <c r="M26" s="39"/>
      <c r="N26" s="39"/>
      <c r="O26" s="39"/>
      <c r="P26" s="41"/>
      <c r="Q26" s="42"/>
      <c r="R26" s="39"/>
      <c r="S26" s="39"/>
      <c r="T26" s="62"/>
    </row>
    <row r="27" spans="1:20" ht="24.75" customHeight="1">
      <c r="A27" s="1"/>
      <c r="B27" s="1"/>
      <c r="D27" s="34"/>
      <c r="E27" s="35"/>
      <c r="F27" s="49"/>
      <c r="G27" s="36" t="str">
        <f>IF('9'!$H27 &lt;&gt; "", "TTS-2509" &amp; TEXT(ROW()-5, "00"), "")</f>
        <v/>
      </c>
      <c r="H27" s="36"/>
      <c r="I27" s="40"/>
      <c r="J27" s="39"/>
      <c r="K27" s="39"/>
      <c r="L27" s="40"/>
      <c r="M27" s="39"/>
      <c r="N27" s="39"/>
      <c r="O27" s="39"/>
      <c r="P27" s="41"/>
      <c r="Q27" s="42"/>
      <c r="R27" s="39"/>
      <c r="S27" s="39"/>
      <c r="T27" s="62"/>
    </row>
    <row r="28" spans="1:20" ht="24.75" customHeight="1">
      <c r="A28" s="1"/>
      <c r="B28" s="1"/>
      <c r="D28" s="34"/>
      <c r="E28" s="50"/>
      <c r="F28" s="49"/>
      <c r="G28" s="36" t="str">
        <f>IF('9'!$H28 &lt;&gt; "", "TTS-2509" &amp; TEXT(ROW()-5, "00"), "")</f>
        <v/>
      </c>
      <c r="H28" s="36"/>
      <c r="I28" s="51"/>
      <c r="J28" s="39"/>
      <c r="K28" s="39"/>
      <c r="L28" s="40"/>
      <c r="M28" s="39"/>
      <c r="N28" s="39"/>
      <c r="O28" s="39"/>
      <c r="P28" s="41"/>
      <c r="Q28" s="42"/>
      <c r="R28" s="39"/>
      <c r="S28" s="39"/>
      <c r="T28" s="62"/>
    </row>
    <row r="29" spans="1:20" ht="24.75" customHeight="1">
      <c r="A29" s="1"/>
      <c r="B29" s="1"/>
      <c r="D29" s="34"/>
      <c r="E29" s="35"/>
      <c r="F29" s="49"/>
      <c r="G29" s="36" t="str">
        <f>IF('9'!$H29 &lt;&gt; "", "TTS-2509" &amp; TEXT(ROW()-5, "00"), "")</f>
        <v/>
      </c>
      <c r="H29" s="36"/>
      <c r="I29" s="40"/>
      <c r="J29" s="39"/>
      <c r="K29" s="39"/>
      <c r="L29" s="40"/>
      <c r="M29" s="39"/>
      <c r="N29" s="39"/>
      <c r="O29" s="39"/>
      <c r="P29" s="41"/>
      <c r="Q29" s="42"/>
      <c r="R29" s="39"/>
      <c r="S29" s="39"/>
      <c r="T29" s="62"/>
    </row>
    <row r="30" spans="1:20" ht="24.75" customHeight="1">
      <c r="A30" s="1"/>
      <c r="B30" s="1"/>
      <c r="D30" s="34"/>
      <c r="E30" s="50"/>
      <c r="F30" s="49"/>
      <c r="G30" s="36" t="str">
        <f>IF('9'!$H30 &lt;&gt; "", "TTS-2509" &amp; TEXT(ROW()-5, "00"), "")</f>
        <v/>
      </c>
      <c r="H30" s="36"/>
      <c r="I30" s="51"/>
      <c r="J30" s="39"/>
      <c r="K30" s="39"/>
      <c r="L30" s="40"/>
      <c r="M30" s="39"/>
      <c r="N30" s="39"/>
      <c r="O30" s="39"/>
      <c r="P30" s="41"/>
      <c r="Q30" s="42"/>
      <c r="R30" s="39"/>
      <c r="S30" s="39"/>
      <c r="T30" s="62"/>
    </row>
    <row r="31" spans="1:20" ht="24.75" customHeight="1">
      <c r="A31" s="1"/>
      <c r="B31" s="1"/>
      <c r="D31" s="34"/>
      <c r="E31" s="35"/>
      <c r="F31" s="49"/>
      <c r="G31" s="36" t="str">
        <f>IF('9'!$H31 &lt;&gt; "", "TTS-2509" &amp; TEXT(ROW()-5, "00"), "")</f>
        <v/>
      </c>
      <c r="H31" s="36"/>
      <c r="I31" s="40"/>
      <c r="J31" s="39"/>
      <c r="K31" s="39"/>
      <c r="L31" s="40"/>
      <c r="M31" s="39"/>
      <c r="N31" s="39"/>
      <c r="O31" s="39"/>
      <c r="P31" s="41"/>
      <c r="Q31" s="42"/>
      <c r="R31" s="39"/>
      <c r="S31" s="39"/>
      <c r="T31" s="62"/>
    </row>
    <row r="32" spans="1:20" ht="24.75" customHeight="1">
      <c r="A32" s="1"/>
      <c r="B32" s="1"/>
      <c r="D32" s="34"/>
      <c r="E32" s="50"/>
      <c r="F32" s="49"/>
      <c r="G32" s="36" t="str">
        <f>IF('9'!$H32 &lt;&gt; "", "TTS-2509" &amp; TEXT(ROW()-5, "00"), "")</f>
        <v/>
      </c>
      <c r="H32" s="36"/>
      <c r="I32" s="51"/>
      <c r="J32" s="39"/>
      <c r="K32" s="39"/>
      <c r="L32" s="40"/>
      <c r="M32" s="39"/>
      <c r="N32" s="39"/>
      <c r="O32" s="39"/>
      <c r="P32" s="41"/>
      <c r="Q32" s="42"/>
      <c r="R32" s="39"/>
      <c r="S32" s="39"/>
      <c r="T32" s="62"/>
    </row>
    <row r="33" spans="1:20" ht="24.75" customHeight="1">
      <c r="A33" s="1"/>
      <c r="B33" s="1"/>
      <c r="D33" s="34"/>
      <c r="E33" s="35"/>
      <c r="F33" s="49"/>
      <c r="G33" s="36" t="str">
        <f>IF('9'!$H33 &lt;&gt; "", "TTS-2509" &amp; TEXT(ROW()-5, "00"), "")</f>
        <v/>
      </c>
      <c r="H33" s="36"/>
      <c r="I33" s="40"/>
      <c r="J33" s="39"/>
      <c r="K33" s="39"/>
      <c r="L33" s="40"/>
      <c r="M33" s="39"/>
      <c r="N33" s="39"/>
      <c r="O33" s="39"/>
      <c r="P33" s="41"/>
      <c r="Q33" s="42"/>
      <c r="R33" s="39"/>
      <c r="S33" s="39"/>
      <c r="T33" s="62"/>
    </row>
    <row r="34" spans="1:20" ht="24.75" customHeight="1">
      <c r="A34" s="1"/>
      <c r="B34" s="1"/>
      <c r="D34" s="34"/>
      <c r="E34" s="50"/>
      <c r="F34" s="49"/>
      <c r="G34" s="36" t="str">
        <f>IF('9'!$H34 &lt;&gt; "", "TTS-2509" &amp; TEXT(ROW()-5, "00"), "")</f>
        <v/>
      </c>
      <c r="H34" s="36"/>
      <c r="I34" s="51"/>
      <c r="J34" s="39"/>
      <c r="K34" s="39"/>
      <c r="L34" s="40"/>
      <c r="M34" s="39"/>
      <c r="N34" s="39"/>
      <c r="O34" s="39"/>
      <c r="P34" s="41"/>
      <c r="Q34" s="42"/>
      <c r="R34" s="39"/>
      <c r="S34" s="39"/>
      <c r="T34" s="62"/>
    </row>
    <row r="35" spans="1:20" ht="24.75" customHeight="1">
      <c r="A35" s="1"/>
      <c r="B35" s="1"/>
      <c r="D35" s="34"/>
      <c r="E35" s="35"/>
      <c r="F35" s="49"/>
      <c r="G35" s="36" t="str">
        <f>IF('9'!$H35 &lt;&gt; "", "TTS-2509" &amp; TEXT(ROW()-5, "00"), "")</f>
        <v/>
      </c>
      <c r="H35" s="36"/>
      <c r="I35" s="40"/>
      <c r="J35" s="39"/>
      <c r="K35" s="39"/>
      <c r="L35" s="40"/>
      <c r="M35" s="39"/>
      <c r="N35" s="39"/>
      <c r="O35" s="39"/>
      <c r="P35" s="41"/>
      <c r="Q35" s="42"/>
      <c r="R35" s="39"/>
      <c r="S35" s="39"/>
      <c r="T35" s="62"/>
    </row>
    <row r="36" spans="1:20" ht="24.75" customHeight="1">
      <c r="A36" s="1"/>
      <c r="B36" s="1"/>
      <c r="D36" s="34"/>
      <c r="E36" s="50"/>
      <c r="F36" s="49"/>
      <c r="G36" s="36" t="str">
        <f>IF('9'!$H36 &lt;&gt; "", "TTS-2509" &amp; TEXT(ROW()-5, "00"), "")</f>
        <v/>
      </c>
      <c r="H36" s="36"/>
      <c r="I36" s="51"/>
      <c r="J36" s="39"/>
      <c r="K36" s="39"/>
      <c r="L36" s="40"/>
      <c r="M36" s="39"/>
      <c r="N36" s="39"/>
      <c r="O36" s="39"/>
      <c r="P36" s="41"/>
      <c r="Q36" s="42"/>
      <c r="R36" s="39"/>
      <c r="S36" s="39"/>
      <c r="T36" s="62"/>
    </row>
    <row r="37" spans="1:20" ht="24.75" customHeight="1">
      <c r="A37" s="1"/>
      <c r="B37" s="1"/>
      <c r="D37" s="34"/>
      <c r="E37" s="35"/>
      <c r="F37" s="49"/>
      <c r="G37" s="36" t="str">
        <f>IF('9'!$H37 &lt;&gt; "", "TTS-2509" &amp; TEXT(ROW()-5, "00"), "")</f>
        <v/>
      </c>
      <c r="H37" s="36"/>
      <c r="I37" s="40"/>
      <c r="J37" s="39"/>
      <c r="K37" s="39"/>
      <c r="L37" s="40"/>
      <c r="M37" s="39"/>
      <c r="N37" s="39"/>
      <c r="O37" s="39"/>
      <c r="P37" s="41"/>
      <c r="Q37" s="42"/>
      <c r="R37" s="39"/>
      <c r="S37" s="39"/>
      <c r="T37" s="62"/>
    </row>
    <row r="38" spans="1:20" ht="24.75" customHeight="1">
      <c r="A38" s="1"/>
      <c r="B38" s="1"/>
      <c r="D38" s="34"/>
      <c r="E38" s="50"/>
      <c r="F38" s="49"/>
      <c r="G38" s="36" t="str">
        <f>IF('9'!$H38 &lt;&gt; "", "TTS-2509" &amp; TEXT(ROW()-5, "00"), "")</f>
        <v/>
      </c>
      <c r="H38" s="36"/>
      <c r="I38" s="51"/>
      <c r="J38" s="39"/>
      <c r="K38" s="39"/>
      <c r="L38" s="40"/>
      <c r="M38" s="39"/>
      <c r="N38" s="39"/>
      <c r="O38" s="39"/>
      <c r="P38" s="41"/>
      <c r="Q38" s="42"/>
      <c r="R38" s="39"/>
      <c r="S38" s="39"/>
      <c r="T38" s="62"/>
    </row>
    <row r="39" spans="1:20" ht="24.75" customHeight="1">
      <c r="A39" s="1"/>
      <c r="B39" s="1"/>
      <c r="D39" s="34"/>
      <c r="E39" s="35"/>
      <c r="F39" s="49"/>
      <c r="G39" s="36" t="str">
        <f>IF('9'!$H39 &lt;&gt; "", "TTS-2509" &amp; TEXT(ROW()-5, "00"), "")</f>
        <v/>
      </c>
      <c r="H39" s="36"/>
      <c r="I39" s="40"/>
      <c r="J39" s="39"/>
      <c r="K39" s="39"/>
      <c r="L39" s="40"/>
      <c r="M39" s="39"/>
      <c r="N39" s="39"/>
      <c r="O39" s="39"/>
      <c r="P39" s="41"/>
      <c r="Q39" s="42"/>
      <c r="R39" s="39"/>
      <c r="S39" s="39"/>
      <c r="T39" s="62"/>
    </row>
    <row r="40" spans="1:20" ht="24.75" customHeight="1">
      <c r="A40" s="1"/>
      <c r="B40" s="1"/>
      <c r="D40" s="34"/>
      <c r="E40" s="50"/>
      <c r="F40" s="49"/>
      <c r="G40" s="36" t="str">
        <f>IF('9'!$H40 &lt;&gt; "", "TTS-2509" &amp; TEXT(ROW()-5, "00"), "")</f>
        <v/>
      </c>
      <c r="H40" s="36"/>
      <c r="I40" s="51"/>
      <c r="J40" s="39"/>
      <c r="K40" s="39"/>
      <c r="L40" s="40"/>
      <c r="M40" s="39"/>
      <c r="N40" s="39"/>
      <c r="O40" s="39"/>
      <c r="P40" s="41"/>
      <c r="Q40" s="42"/>
      <c r="R40" s="39"/>
      <c r="S40" s="39"/>
      <c r="T40" s="62"/>
    </row>
    <row r="41" spans="1:20" ht="24.75" customHeight="1">
      <c r="A41" s="1"/>
      <c r="B41" s="1"/>
      <c r="D41" s="34"/>
      <c r="E41" s="35"/>
      <c r="F41" s="49"/>
      <c r="G41" s="36" t="str">
        <f>IF('9'!$H41 &lt;&gt; "", "TTS-2509" &amp; TEXT(ROW()-5, "00"), "")</f>
        <v/>
      </c>
      <c r="H41" s="36"/>
      <c r="I41" s="40"/>
      <c r="J41" s="39"/>
      <c r="K41" s="39"/>
      <c r="L41" s="40"/>
      <c r="M41" s="39"/>
      <c r="N41" s="39"/>
      <c r="O41" s="39"/>
      <c r="P41" s="41"/>
      <c r="Q41" s="42"/>
      <c r="R41" s="39"/>
      <c r="S41" s="39"/>
      <c r="T41" s="62"/>
    </row>
    <row r="42" spans="1:20" ht="24.75" customHeight="1">
      <c r="A42" s="1"/>
      <c r="B42" s="1"/>
      <c r="D42" s="34"/>
      <c r="E42" s="50"/>
      <c r="F42" s="49"/>
      <c r="G42" s="36" t="str">
        <f>IF('9'!$H42 &lt;&gt; "", "TTS-2509" &amp; TEXT(ROW()-5, "00"), "")</f>
        <v/>
      </c>
      <c r="H42" s="36"/>
      <c r="I42" s="51"/>
      <c r="J42" s="39"/>
      <c r="K42" s="39"/>
      <c r="L42" s="40"/>
      <c r="M42" s="39"/>
      <c r="N42" s="39"/>
      <c r="O42" s="39"/>
      <c r="P42" s="41"/>
      <c r="Q42" s="42"/>
      <c r="R42" s="39"/>
      <c r="S42" s="39"/>
      <c r="T42" s="62"/>
    </row>
    <row r="43" spans="1:20" ht="24.75" customHeight="1">
      <c r="A43" s="1"/>
      <c r="B43" s="1"/>
      <c r="D43" s="34"/>
      <c r="E43" s="35"/>
      <c r="F43" s="49"/>
      <c r="G43" s="36" t="str">
        <f>IF('9'!$H43 &lt;&gt; "", "TTS-2509" &amp; TEXT(ROW()-5, "00"), "")</f>
        <v/>
      </c>
      <c r="H43" s="36"/>
      <c r="I43" s="40"/>
      <c r="J43" s="39"/>
      <c r="K43" s="39"/>
      <c r="L43" s="40"/>
      <c r="M43" s="39"/>
      <c r="N43" s="39"/>
      <c r="O43" s="39"/>
      <c r="P43" s="41"/>
      <c r="Q43" s="42"/>
      <c r="R43" s="39"/>
      <c r="S43" s="39"/>
      <c r="T43" s="62"/>
    </row>
    <row r="44" spans="1:20" ht="24.75" customHeight="1">
      <c r="A44" s="1"/>
      <c r="B44" s="1"/>
      <c r="D44" s="34"/>
      <c r="E44" s="50"/>
      <c r="F44" s="49"/>
      <c r="G44" s="36" t="str">
        <f>IF('9'!$H44 &lt;&gt; "", "TTS-2509" &amp; TEXT(ROW()-5, "00"), "")</f>
        <v/>
      </c>
      <c r="H44" s="36"/>
      <c r="I44" s="51"/>
      <c r="J44" s="39"/>
      <c r="K44" s="39"/>
      <c r="L44" s="40"/>
      <c r="M44" s="39"/>
      <c r="N44" s="39"/>
      <c r="O44" s="39"/>
      <c r="P44" s="41"/>
      <c r="Q44" s="42"/>
      <c r="R44" s="39"/>
      <c r="S44" s="39"/>
      <c r="T44" s="62"/>
    </row>
    <row r="45" spans="1:20" ht="24.75" customHeight="1">
      <c r="A45" s="1"/>
      <c r="B45" s="1"/>
      <c r="D45" s="34"/>
      <c r="E45" s="35"/>
      <c r="F45" s="49"/>
      <c r="G45" s="36" t="str">
        <f>IF('9'!$H45 &lt;&gt; "", "TTS-2509" &amp; TEXT(ROW()-5, "00"), "")</f>
        <v/>
      </c>
      <c r="H45" s="36"/>
      <c r="I45" s="40"/>
      <c r="J45" s="39"/>
      <c r="K45" s="39"/>
      <c r="L45" s="40"/>
      <c r="M45" s="39"/>
      <c r="N45" s="39"/>
      <c r="O45" s="39"/>
      <c r="P45" s="41"/>
      <c r="Q45" s="42"/>
      <c r="R45" s="39"/>
      <c r="S45" s="39"/>
      <c r="T45" s="62"/>
    </row>
    <row r="46" spans="1:20" ht="24.75" customHeight="1">
      <c r="A46" s="1"/>
      <c r="B46" s="1"/>
      <c r="D46" s="34"/>
      <c r="E46" s="50"/>
      <c r="F46" s="49"/>
      <c r="G46" s="36" t="str">
        <f>IF('9'!$H46 &lt;&gt; "", "TTS-2509" &amp; TEXT(ROW()-5, "00"), "")</f>
        <v/>
      </c>
      <c r="H46" s="36"/>
      <c r="I46" s="51"/>
      <c r="J46" s="39"/>
      <c r="K46" s="39"/>
      <c r="L46" s="40"/>
      <c r="M46" s="39"/>
      <c r="N46" s="39"/>
      <c r="O46" s="39"/>
      <c r="P46" s="41"/>
      <c r="Q46" s="42"/>
      <c r="R46" s="39"/>
      <c r="S46" s="39"/>
      <c r="T46" s="62"/>
    </row>
    <row r="47" spans="1:20" ht="24.75" customHeight="1">
      <c r="A47" s="1"/>
      <c r="B47" s="1"/>
      <c r="D47" s="34"/>
      <c r="E47" s="35"/>
      <c r="F47" s="49"/>
      <c r="G47" s="36" t="str">
        <f>IF('9'!$H47 &lt;&gt; "", "TTS-2509" &amp; TEXT(ROW()-5, "00"), "")</f>
        <v/>
      </c>
      <c r="H47" s="36"/>
      <c r="I47" s="40"/>
      <c r="J47" s="39"/>
      <c r="K47" s="39"/>
      <c r="L47" s="40"/>
      <c r="M47" s="39"/>
      <c r="N47" s="39"/>
      <c r="O47" s="39"/>
      <c r="P47" s="41"/>
      <c r="Q47" s="42"/>
      <c r="R47" s="39"/>
      <c r="S47" s="39"/>
      <c r="T47" s="62"/>
    </row>
    <row r="48" spans="1:20" ht="24.75" customHeight="1">
      <c r="A48" s="1"/>
      <c r="B48" s="1"/>
      <c r="D48" s="34"/>
      <c r="E48" s="50"/>
      <c r="F48" s="49"/>
      <c r="G48" s="36" t="str">
        <f>IF('9'!$H48 &lt;&gt; "", "TTS-2509" &amp; TEXT(ROW()-5, "00"), "")</f>
        <v/>
      </c>
      <c r="H48" s="36"/>
      <c r="I48" s="51"/>
      <c r="J48" s="39"/>
      <c r="K48" s="39"/>
      <c r="L48" s="40"/>
      <c r="M48" s="39"/>
      <c r="N48" s="39"/>
      <c r="O48" s="39"/>
      <c r="P48" s="41"/>
      <c r="Q48" s="42"/>
      <c r="R48" s="39"/>
      <c r="S48" s="39"/>
      <c r="T48" s="62"/>
    </row>
    <row r="49" spans="1:20" ht="24.75" customHeight="1">
      <c r="A49" s="1"/>
      <c r="B49" s="1"/>
      <c r="D49" s="34"/>
      <c r="E49" s="35"/>
      <c r="F49" s="49"/>
      <c r="G49" s="36" t="str">
        <f>IF('9'!$H49 &lt;&gt; "", "TTS-2509" &amp; TEXT(ROW()-5, "00"), "")</f>
        <v/>
      </c>
      <c r="H49" s="36"/>
      <c r="I49" s="40"/>
      <c r="J49" s="39"/>
      <c r="K49" s="39"/>
      <c r="L49" s="40"/>
      <c r="M49" s="39"/>
      <c r="N49" s="39"/>
      <c r="O49" s="39"/>
      <c r="P49" s="41"/>
      <c r="Q49" s="42"/>
      <c r="R49" s="39"/>
      <c r="S49" s="39"/>
      <c r="T49" s="62"/>
    </row>
    <row r="50" spans="1:20" ht="24.75" customHeight="1">
      <c r="A50" s="1"/>
      <c r="B50" s="1"/>
      <c r="D50" s="34"/>
      <c r="E50" s="50"/>
      <c r="F50" s="49"/>
      <c r="G50" s="36" t="str">
        <f>IF('9'!$H50 &lt;&gt; "", "TTS-2509" &amp; TEXT(ROW()-5, "00"), "")</f>
        <v/>
      </c>
      <c r="H50" s="36"/>
      <c r="I50" s="51"/>
      <c r="J50" s="39"/>
      <c r="K50" s="39"/>
      <c r="L50" s="40"/>
      <c r="M50" s="39"/>
      <c r="N50" s="39"/>
      <c r="O50" s="39"/>
      <c r="P50" s="41"/>
      <c r="Q50" s="42"/>
      <c r="R50" s="39"/>
      <c r="S50" s="39"/>
      <c r="T50" s="62"/>
    </row>
    <row r="51" spans="1:20" ht="24.75" customHeight="1">
      <c r="A51" s="1"/>
      <c r="B51" s="1"/>
      <c r="D51" s="34"/>
      <c r="E51" s="35"/>
      <c r="F51" s="49"/>
      <c r="G51" s="36" t="str">
        <f>IF('9'!$H51 &lt;&gt; "", "TTS-2509" &amp; TEXT(ROW()-5, "00"), "")</f>
        <v/>
      </c>
      <c r="H51" s="36"/>
      <c r="I51" s="40"/>
      <c r="J51" s="39"/>
      <c r="K51" s="39"/>
      <c r="L51" s="40"/>
      <c r="M51" s="39"/>
      <c r="N51" s="39"/>
      <c r="O51" s="39"/>
      <c r="P51" s="41"/>
      <c r="Q51" s="42"/>
      <c r="R51" s="39"/>
      <c r="S51" s="39"/>
      <c r="T51" s="62"/>
    </row>
    <row r="52" spans="1:20" ht="24.75" customHeight="1">
      <c r="A52" s="1"/>
      <c r="B52" s="1"/>
      <c r="D52" s="34"/>
      <c r="E52" s="50"/>
      <c r="F52" s="49"/>
      <c r="G52" s="36" t="str">
        <f>IF('9'!$H52 &lt;&gt; "", "TTS-2509" &amp; TEXT(ROW()-5, "00"), "")</f>
        <v/>
      </c>
      <c r="H52" s="36"/>
      <c r="I52" s="51"/>
      <c r="J52" s="39"/>
      <c r="K52" s="39"/>
      <c r="L52" s="40"/>
      <c r="M52" s="39"/>
      <c r="N52" s="39"/>
      <c r="O52" s="39"/>
      <c r="P52" s="41"/>
      <c r="Q52" s="42"/>
      <c r="R52" s="39"/>
      <c r="S52" s="39"/>
      <c r="T52" s="62"/>
    </row>
    <row r="53" spans="1:20" ht="24.75" customHeight="1">
      <c r="A53" s="1"/>
      <c r="B53" s="1"/>
      <c r="D53" s="34"/>
      <c r="E53" s="35"/>
      <c r="F53" s="49"/>
      <c r="G53" s="36" t="str">
        <f>IF('9'!$H53 &lt;&gt; "", "TTS-2509" &amp; TEXT(ROW()-5, "00"), "")</f>
        <v/>
      </c>
      <c r="H53" s="36"/>
      <c r="I53" s="40"/>
      <c r="J53" s="39"/>
      <c r="K53" s="39"/>
      <c r="L53" s="40"/>
      <c r="M53" s="39"/>
      <c r="N53" s="39"/>
      <c r="O53" s="39"/>
      <c r="P53" s="41"/>
      <c r="Q53" s="42"/>
      <c r="R53" s="39"/>
      <c r="S53" s="39"/>
      <c r="T53" s="62"/>
    </row>
    <row r="54" spans="1:20" ht="24.75" customHeight="1">
      <c r="A54" s="1"/>
      <c r="B54" s="1"/>
      <c r="D54" s="34"/>
      <c r="E54" s="50"/>
      <c r="F54" s="49"/>
      <c r="G54" s="36" t="str">
        <f>IF('9'!$H54 &lt;&gt; "", "TTS-2509" &amp; TEXT(ROW()-5, "00"), "")</f>
        <v/>
      </c>
      <c r="H54" s="36"/>
      <c r="I54" s="51"/>
      <c r="J54" s="39"/>
      <c r="K54" s="39"/>
      <c r="L54" s="40"/>
      <c r="M54" s="39"/>
      <c r="N54" s="39"/>
      <c r="O54" s="39"/>
      <c r="P54" s="41"/>
      <c r="Q54" s="42"/>
      <c r="R54" s="39"/>
      <c r="S54" s="39"/>
      <c r="T54" s="62"/>
    </row>
    <row r="55" spans="1:20" ht="24.75" customHeight="1">
      <c r="A55" s="1"/>
      <c r="B55" s="1"/>
      <c r="D55" s="34"/>
      <c r="E55" s="35"/>
      <c r="F55" s="49"/>
      <c r="G55" s="36" t="str">
        <f>IF('9'!$H55 &lt;&gt; "", "TTS-2509" &amp; TEXT(ROW()-5, "00"), "")</f>
        <v/>
      </c>
      <c r="H55" s="36"/>
      <c r="I55" s="40"/>
      <c r="J55" s="39"/>
      <c r="K55" s="39"/>
      <c r="L55" s="40"/>
      <c r="M55" s="39"/>
      <c r="N55" s="39"/>
      <c r="O55" s="39"/>
      <c r="P55" s="41"/>
      <c r="Q55" s="42"/>
      <c r="R55" s="39"/>
      <c r="S55" s="39"/>
      <c r="T55" s="62"/>
    </row>
    <row r="56" spans="1:20" ht="15.75" customHeight="1">
      <c r="A56" s="1"/>
      <c r="B56" s="1"/>
    </row>
    <row r="57" spans="1:20" ht="15.75" customHeight="1">
      <c r="A57" s="1"/>
      <c r="B57" s="1"/>
    </row>
    <row r="58" spans="1:20" ht="15.75" customHeight="1">
      <c r="A58" s="1"/>
      <c r="B58" s="1"/>
    </row>
    <row r="59" spans="1:20" ht="15.75" customHeight="1">
      <c r="A59" s="1"/>
      <c r="B59" s="1"/>
    </row>
    <row r="60" spans="1:20" ht="15.75" customHeight="1"/>
    <row r="61" spans="1:20" ht="15.75" customHeight="1"/>
    <row r="62" spans="1:20" ht="15.75" customHeight="1"/>
    <row r="63" spans="1:20" ht="15.75" customHeight="1"/>
    <row r="64" spans="1:20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D2:H2"/>
    <mergeCell ref="O4:Q4"/>
  </mergeCells>
  <pageMargins left="0.7" right="0.7" top="0.75" bottom="0.75" header="0" footer="0"/>
  <pageSetup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xr:uid="{00000000-0002-0000-0900-000000000000}">
          <x14:formula1>
            <xm:f>Lists!$H$5:$H$7</xm:f>
          </x14:formula1>
          <xm:sqref>F6:F55</xm:sqref>
        </x14:dataValidation>
        <x14:dataValidation type="list" allowBlank="1" showErrorMessage="1" xr:uid="{00000000-0002-0000-0900-000001000000}">
          <x14:formula1>
            <xm:f>Lists!$K$5:$K$53</xm:f>
          </x14:formula1>
          <xm:sqref>K6:K55</xm:sqref>
        </x14:dataValidation>
        <x14:dataValidation type="list" allowBlank="1" showErrorMessage="1" xr:uid="{00000000-0002-0000-0900-000002000000}">
          <x14:formula1>
            <xm:f>Lists!$E$5:$E$112</xm:f>
          </x14:formula1>
          <xm:sqref>H6:H55</xm:sqref>
        </x14:dataValidation>
        <x14:dataValidation type="list" allowBlank="1" showErrorMessage="1" xr:uid="{00000000-0002-0000-0900-000003000000}">
          <x14:formula1>
            <xm:f>Lists!$Q$5:$Q$98</xm:f>
          </x14:formula1>
          <xm:sqref>S6:S55</xm:sqref>
        </x14:dataValidation>
        <x14:dataValidation type="list" allowBlank="1" showErrorMessage="1" xr:uid="{00000000-0002-0000-0900-000004000000}">
          <x14:formula1>
            <xm:f>Lists!$N$5:$N$68</xm:f>
          </x14:formula1>
          <xm:sqref>N6:N55</xm:sqref>
        </x14:dataValidation>
        <x14:dataValidation type="list" allowBlank="1" showErrorMessage="1" xr:uid="{00000000-0002-0000-0900-000005000000}">
          <x14:formula1>
            <xm:f>Lists!$T$5:$T$98</xm:f>
          </x14:formula1>
          <xm:sqref>T6:T55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000"/>
  <sheetViews>
    <sheetView showGridLines="0" workbookViewId="0"/>
  </sheetViews>
  <sheetFormatPr defaultColWidth="14.44140625" defaultRowHeight="15" customHeight="1"/>
  <cols>
    <col min="1" max="2" width="10.6640625" customWidth="1"/>
    <col min="3" max="3" width="4.6640625" customWidth="1"/>
    <col min="4" max="6" width="7.6640625" customWidth="1"/>
    <col min="7" max="7" width="10.6640625" customWidth="1"/>
    <col min="8" max="8" width="30.6640625" customWidth="1"/>
    <col min="9" max="9" width="8.6640625" customWidth="1"/>
    <col min="10" max="10" width="20.6640625" customWidth="1"/>
    <col min="11" max="11" width="14.6640625" customWidth="1"/>
    <col min="12" max="12" width="8.6640625" customWidth="1"/>
    <col min="13" max="13" width="21.6640625" customWidth="1"/>
    <col min="14" max="17" width="10.6640625" customWidth="1"/>
    <col min="18" max="18" width="42.6640625" customWidth="1"/>
    <col min="19" max="19" width="20.6640625" customWidth="1"/>
    <col min="20" max="20" width="15.6640625" customWidth="1"/>
    <col min="21" max="26" width="8.6640625" customWidth="1"/>
  </cols>
  <sheetData>
    <row r="1" spans="1:20" ht="14.4">
      <c r="A1" s="1"/>
      <c r="B1" s="1"/>
    </row>
    <row r="2" spans="1:20" ht="18">
      <c r="A2" s="1"/>
      <c r="B2" s="1"/>
      <c r="D2" s="73" t="s">
        <v>506</v>
      </c>
      <c r="E2" s="71"/>
      <c r="F2" s="71"/>
      <c r="G2" s="71"/>
      <c r="H2" s="71"/>
      <c r="I2" s="8"/>
      <c r="J2" s="9"/>
      <c r="K2" s="10"/>
      <c r="L2" s="11"/>
      <c r="M2" s="8"/>
      <c r="N2" s="12"/>
      <c r="O2" s="12"/>
      <c r="P2" s="13"/>
      <c r="Q2" s="12"/>
      <c r="R2" s="12"/>
      <c r="S2" s="12"/>
      <c r="T2" s="12"/>
    </row>
    <row r="3" spans="1:20" ht="18">
      <c r="A3" s="1"/>
      <c r="B3" s="1"/>
      <c r="D3" s="14"/>
      <c r="E3" s="12"/>
      <c r="F3" s="15"/>
      <c r="G3" s="15"/>
      <c r="H3" s="16"/>
      <c r="I3" s="17"/>
      <c r="J3" s="8"/>
      <c r="K3" s="8"/>
      <c r="L3" s="18"/>
      <c r="M3" s="8"/>
      <c r="N3" s="19"/>
      <c r="O3" s="20"/>
      <c r="P3" s="12"/>
      <c r="Q3" s="13"/>
      <c r="R3" s="21"/>
      <c r="S3" s="13"/>
      <c r="T3" s="13"/>
    </row>
    <row r="4" spans="1:20" ht="15" customHeight="1">
      <c r="A4" s="1"/>
      <c r="B4" s="1"/>
      <c r="D4" s="22" t="s">
        <v>4</v>
      </c>
      <c r="E4" s="11" t="s">
        <v>5</v>
      </c>
      <c r="F4" s="23">
        <f>COUNTIFS('10'!$D$6:$D$55,"&lt;&gt;", '10'!$J$6:$J$55,"&lt;&gt;*CANCELED*")</f>
        <v>0</v>
      </c>
      <c r="G4" s="24"/>
      <c r="H4" s="24"/>
      <c r="I4" s="25"/>
      <c r="J4" s="24"/>
      <c r="K4" s="24"/>
      <c r="L4" s="26" t="s">
        <v>6</v>
      </c>
      <c r="M4" s="26"/>
      <c r="N4" s="11"/>
      <c r="O4" s="74" t="s">
        <v>7</v>
      </c>
      <c r="P4" s="75"/>
      <c r="Q4" s="76"/>
      <c r="R4" s="24"/>
      <c r="S4" s="24"/>
      <c r="T4" s="11" t="s">
        <v>8</v>
      </c>
    </row>
    <row r="5" spans="1:20" ht="39.75" customHeight="1">
      <c r="A5" s="1"/>
      <c r="B5" s="1"/>
      <c r="D5" s="27" t="s">
        <v>9</v>
      </c>
      <c r="E5" s="28" t="s">
        <v>10</v>
      </c>
      <c r="F5" s="29" t="s">
        <v>11</v>
      </c>
      <c r="G5" s="29" t="s">
        <v>12</v>
      </c>
      <c r="H5" s="29" t="s">
        <v>13</v>
      </c>
      <c r="I5" s="30" t="s">
        <v>14</v>
      </c>
      <c r="J5" s="29" t="s">
        <v>15</v>
      </c>
      <c r="K5" s="29" t="s">
        <v>16</v>
      </c>
      <c r="L5" s="27" t="s">
        <v>17</v>
      </c>
      <c r="M5" s="29" t="s">
        <v>18</v>
      </c>
      <c r="N5" s="29" t="s">
        <v>19</v>
      </c>
      <c r="O5" s="29" t="s">
        <v>20</v>
      </c>
      <c r="P5" s="31" t="s">
        <v>21</v>
      </c>
      <c r="Q5" s="32" t="s">
        <v>22</v>
      </c>
      <c r="R5" s="58" t="s">
        <v>23</v>
      </c>
      <c r="S5" s="29" t="s">
        <v>24</v>
      </c>
      <c r="T5" s="33" t="s">
        <v>25</v>
      </c>
    </row>
    <row r="6" spans="1:20" ht="24.75" customHeight="1">
      <c r="A6" s="1"/>
      <c r="B6" s="1"/>
      <c r="D6" s="34"/>
      <c r="E6" s="35"/>
      <c r="F6" s="36"/>
      <c r="G6" s="36" t="str">
        <f>IF('10'!$H6 &lt;&gt; "", "TTS-2510" &amp; TEXT(ROW()-5, "00"), "")</f>
        <v/>
      </c>
      <c r="H6" s="37"/>
      <c r="I6" s="34"/>
      <c r="J6" s="39"/>
      <c r="K6" s="39"/>
      <c r="L6" s="40"/>
      <c r="M6" s="39"/>
      <c r="N6" s="39"/>
      <c r="O6" s="39"/>
      <c r="P6" s="41"/>
      <c r="Q6" s="42"/>
      <c r="R6" s="38"/>
      <c r="S6" s="39"/>
      <c r="T6" s="62"/>
    </row>
    <row r="7" spans="1:20" ht="24.75" customHeight="1">
      <c r="A7" s="1"/>
      <c r="B7" s="1"/>
      <c r="D7" s="34"/>
      <c r="E7" s="35"/>
      <c r="F7" s="36"/>
      <c r="G7" s="36" t="str">
        <f>IF('10'!$H7 &lt;&gt; "", "TTS-2510" &amp; TEXT(ROW()-5, "00"), "")</f>
        <v/>
      </c>
      <c r="H7" s="36"/>
      <c r="I7" s="34"/>
      <c r="J7" s="39"/>
      <c r="K7" s="39"/>
      <c r="L7" s="40"/>
      <c r="M7" s="39"/>
      <c r="N7" s="39"/>
      <c r="O7" s="39"/>
      <c r="P7" s="41"/>
      <c r="Q7" s="42"/>
      <c r="R7" s="39"/>
      <c r="S7" s="39"/>
      <c r="T7" s="62"/>
    </row>
    <row r="8" spans="1:20" ht="24.75" customHeight="1">
      <c r="A8" s="1"/>
      <c r="B8" s="1"/>
      <c r="D8" s="34"/>
      <c r="E8" s="35"/>
      <c r="F8" s="36"/>
      <c r="G8" s="36" t="str">
        <f>IF('10'!$H8 &lt;&gt; "", "TTS-2510" &amp; TEXT(ROW()-5, "00"), "")</f>
        <v/>
      </c>
      <c r="H8" s="36"/>
      <c r="I8" s="40"/>
      <c r="J8" s="39"/>
      <c r="K8" s="39"/>
      <c r="L8" s="40"/>
      <c r="M8" s="39"/>
      <c r="N8" s="39"/>
      <c r="O8" s="39"/>
      <c r="P8" s="41"/>
      <c r="Q8" s="42"/>
      <c r="R8" s="39"/>
      <c r="S8" s="39"/>
      <c r="T8" s="62"/>
    </row>
    <row r="9" spans="1:20" ht="24.75" customHeight="1">
      <c r="A9" s="1"/>
      <c r="B9" s="1"/>
      <c r="D9" s="34"/>
      <c r="E9" s="35"/>
      <c r="F9" s="36"/>
      <c r="G9" s="36" t="str">
        <f>IF('10'!$H9 &lt;&gt; "", "TTS-2510" &amp; TEXT(ROW()-5, "00"), "")</f>
        <v/>
      </c>
      <c r="H9" s="36"/>
      <c r="I9" s="34"/>
      <c r="J9" s="39"/>
      <c r="K9" s="39"/>
      <c r="L9" s="44"/>
      <c r="M9" s="39"/>
      <c r="N9" s="39"/>
      <c r="O9" s="39"/>
      <c r="P9" s="41"/>
      <c r="Q9" s="42"/>
      <c r="R9" s="38"/>
      <c r="S9" s="39"/>
      <c r="T9" s="62"/>
    </row>
    <row r="10" spans="1:20" ht="24.75" customHeight="1">
      <c r="A10" s="1"/>
      <c r="B10" s="1"/>
      <c r="D10" s="34"/>
      <c r="E10" s="35"/>
      <c r="F10" s="36"/>
      <c r="G10" s="36" t="str">
        <f>IF('10'!$H10 &lt;&gt; "", "TTS-2510" &amp; TEXT(ROW()-5, "00"), "")</f>
        <v/>
      </c>
      <c r="H10" s="36"/>
      <c r="I10" s="40"/>
      <c r="J10" s="39"/>
      <c r="K10" s="39"/>
      <c r="L10" s="40"/>
      <c r="M10" s="39"/>
      <c r="N10" s="39"/>
      <c r="O10" s="39"/>
      <c r="P10" s="41"/>
      <c r="Q10" s="42"/>
      <c r="R10" s="39"/>
      <c r="S10" s="39"/>
      <c r="T10" s="62"/>
    </row>
    <row r="11" spans="1:20" ht="24.75" customHeight="1">
      <c r="A11" s="1"/>
      <c r="B11" s="1"/>
      <c r="D11" s="34"/>
      <c r="E11" s="35"/>
      <c r="F11" s="36"/>
      <c r="G11" s="36" t="str">
        <f>IF('10'!$H11 &lt;&gt; "", "TTS-2510" &amp; TEXT(ROW()-5, "00"), "")</f>
        <v/>
      </c>
      <c r="H11" s="36"/>
      <c r="I11" s="40"/>
      <c r="J11" s="39"/>
      <c r="K11" s="39"/>
      <c r="L11" s="40"/>
      <c r="M11" s="39"/>
      <c r="N11" s="39"/>
      <c r="O11" s="39"/>
      <c r="P11" s="41"/>
      <c r="Q11" s="42"/>
      <c r="R11" s="39"/>
      <c r="S11" s="39"/>
      <c r="T11" s="62"/>
    </row>
    <row r="12" spans="1:20" ht="24.75" customHeight="1">
      <c r="A12" s="1"/>
      <c r="B12" s="1"/>
      <c r="D12" s="34"/>
      <c r="E12" s="35"/>
      <c r="F12" s="36"/>
      <c r="G12" s="36" t="str">
        <f>IF('10'!$H12 &lt;&gt; "", "TTS-2510" &amp; TEXT(ROW()-5, "00"), "")</f>
        <v/>
      </c>
      <c r="H12" s="36"/>
      <c r="I12" s="40"/>
      <c r="J12" s="39"/>
      <c r="K12" s="39"/>
      <c r="L12" s="40"/>
      <c r="M12" s="39"/>
      <c r="N12" s="39"/>
      <c r="O12" s="39"/>
      <c r="P12" s="41"/>
      <c r="Q12" s="42"/>
      <c r="R12" s="39"/>
      <c r="S12" s="39"/>
      <c r="T12" s="62"/>
    </row>
    <row r="13" spans="1:20" ht="24.75" customHeight="1">
      <c r="A13" s="1"/>
      <c r="B13" s="1"/>
      <c r="D13" s="34"/>
      <c r="E13" s="35"/>
      <c r="F13" s="36"/>
      <c r="G13" s="36" t="str">
        <f>IF('10'!$H13 &lt;&gt; "", "TTS-2510" &amp; TEXT(ROW()-5, "00"), "")</f>
        <v/>
      </c>
      <c r="H13" s="36"/>
      <c r="I13" s="40"/>
      <c r="J13" s="39"/>
      <c r="K13" s="39"/>
      <c r="L13" s="40"/>
      <c r="M13" s="39"/>
      <c r="N13" s="39"/>
      <c r="O13" s="39"/>
      <c r="P13" s="41"/>
      <c r="Q13" s="42"/>
      <c r="R13" s="39"/>
      <c r="S13" s="39"/>
      <c r="T13" s="62"/>
    </row>
    <row r="14" spans="1:20" ht="24.75" customHeight="1">
      <c r="A14" s="1"/>
      <c r="B14" s="1"/>
      <c r="D14" s="34"/>
      <c r="E14" s="35"/>
      <c r="F14" s="36"/>
      <c r="G14" s="36" t="str">
        <f>IF('10'!$H14 &lt;&gt; "", "TTS-2510" &amp; TEXT(ROW()-5, "00"), "")</f>
        <v/>
      </c>
      <c r="H14" s="36"/>
      <c r="I14" s="40"/>
      <c r="J14" s="39"/>
      <c r="K14" s="39"/>
      <c r="L14" s="40"/>
      <c r="M14" s="39"/>
      <c r="N14" s="39"/>
      <c r="O14" s="39"/>
      <c r="P14" s="41"/>
      <c r="Q14" s="42"/>
      <c r="R14" s="39"/>
      <c r="S14" s="39"/>
      <c r="T14" s="62"/>
    </row>
    <row r="15" spans="1:20" ht="24.75" customHeight="1">
      <c r="A15" s="1"/>
      <c r="B15" s="1"/>
      <c r="D15" s="34"/>
      <c r="E15" s="35"/>
      <c r="F15" s="36"/>
      <c r="G15" s="36" t="str">
        <f>IF('10'!$H15 &lt;&gt; "", "TTS-2510" &amp; TEXT(ROW()-5, "00"), "")</f>
        <v/>
      </c>
      <c r="H15" s="36"/>
      <c r="I15" s="40"/>
      <c r="J15" s="39"/>
      <c r="K15" s="39"/>
      <c r="L15" s="40"/>
      <c r="M15" s="39"/>
      <c r="N15" s="39"/>
      <c r="O15" s="39"/>
      <c r="P15" s="41"/>
      <c r="Q15" s="42"/>
      <c r="R15" s="39"/>
      <c r="S15" s="39"/>
      <c r="T15" s="62"/>
    </row>
    <row r="16" spans="1:20" ht="24.75" customHeight="1">
      <c r="A16" s="1"/>
      <c r="B16" s="1"/>
      <c r="D16" s="34"/>
      <c r="E16" s="35"/>
      <c r="F16" s="36"/>
      <c r="G16" s="36" t="str">
        <f>IF('10'!$H16 &lt;&gt; "", "TTS-2510" &amp; TEXT(ROW()-5, "00"), "")</f>
        <v/>
      </c>
      <c r="H16" s="36"/>
      <c r="I16" s="40"/>
      <c r="J16" s="39"/>
      <c r="K16" s="39"/>
      <c r="L16" s="40"/>
      <c r="M16" s="39"/>
      <c r="N16" s="39"/>
      <c r="O16" s="39"/>
      <c r="P16" s="41"/>
      <c r="Q16" s="42"/>
      <c r="R16" s="39"/>
      <c r="S16" s="39"/>
      <c r="T16" s="62"/>
    </row>
    <row r="17" spans="1:20" ht="24.75" customHeight="1">
      <c r="A17" s="1"/>
      <c r="B17" s="1"/>
      <c r="D17" s="34"/>
      <c r="E17" s="35"/>
      <c r="F17" s="36"/>
      <c r="G17" s="36" t="str">
        <f>IF('10'!$H17 &lt;&gt; "", "TTS-2510" &amp; TEXT(ROW()-5, "00"), "")</f>
        <v/>
      </c>
      <c r="H17" s="36"/>
      <c r="I17" s="34"/>
      <c r="J17" s="39"/>
      <c r="K17" s="39"/>
      <c r="L17" s="40"/>
      <c r="M17" s="39"/>
      <c r="N17" s="39"/>
      <c r="O17" s="39"/>
      <c r="P17" s="41"/>
      <c r="Q17" s="42"/>
      <c r="R17" s="39"/>
      <c r="S17" s="39"/>
      <c r="T17" s="62"/>
    </row>
    <row r="18" spans="1:20" ht="24.75" customHeight="1">
      <c r="A18" s="1"/>
      <c r="B18" s="1"/>
      <c r="D18" s="34"/>
      <c r="E18" s="35"/>
      <c r="F18" s="36"/>
      <c r="G18" s="36" t="str">
        <f>IF('10'!$H18 &lt;&gt; "", "TTS-2510" &amp; TEXT(ROW()-5, "00"), "")</f>
        <v/>
      </c>
      <c r="H18" s="36"/>
      <c r="I18" s="40"/>
      <c r="J18" s="39"/>
      <c r="K18" s="39"/>
      <c r="L18" s="40"/>
      <c r="M18" s="39"/>
      <c r="N18" s="39"/>
      <c r="O18" s="39"/>
      <c r="P18" s="41"/>
      <c r="Q18" s="42"/>
      <c r="R18" s="39"/>
      <c r="S18" s="39"/>
      <c r="T18" s="62"/>
    </row>
    <row r="19" spans="1:20" ht="24.75" customHeight="1">
      <c r="A19" s="1"/>
      <c r="B19" s="1"/>
      <c r="D19" s="34"/>
      <c r="E19" s="35"/>
      <c r="F19" s="36"/>
      <c r="G19" s="36" t="str">
        <f>IF('10'!$H19 &lt;&gt; "", "TTS-2510" &amp; TEXT(ROW()-5, "00"), "")</f>
        <v/>
      </c>
      <c r="H19" s="36"/>
      <c r="I19" s="34"/>
      <c r="J19" s="38"/>
      <c r="K19" s="38"/>
      <c r="L19" s="34"/>
      <c r="M19" s="39"/>
      <c r="N19" s="39"/>
      <c r="O19" s="39"/>
      <c r="P19" s="41"/>
      <c r="Q19" s="42"/>
      <c r="R19" s="39"/>
      <c r="S19" s="39"/>
      <c r="T19" s="62"/>
    </row>
    <row r="20" spans="1:20" ht="24.75" customHeight="1">
      <c r="A20" s="1"/>
      <c r="B20" s="1"/>
      <c r="D20" s="34"/>
      <c r="E20" s="35"/>
      <c r="F20" s="36"/>
      <c r="G20" s="36" t="str">
        <f>IF('10'!$H20 &lt;&gt; "", "TTS-2510" &amp; TEXT(ROW()-5, "00"), "")</f>
        <v/>
      </c>
      <c r="H20" s="36"/>
      <c r="I20" s="34"/>
      <c r="J20" s="38"/>
      <c r="K20" s="38"/>
      <c r="L20" s="40"/>
      <c r="M20" s="39"/>
      <c r="N20" s="39"/>
      <c r="O20" s="39"/>
      <c r="P20" s="41"/>
      <c r="Q20" s="42"/>
      <c r="R20" s="39"/>
      <c r="S20" s="39"/>
      <c r="T20" s="62"/>
    </row>
    <row r="21" spans="1:20" ht="24.75" customHeight="1">
      <c r="A21" s="1"/>
      <c r="B21" s="1"/>
      <c r="D21" s="34"/>
      <c r="E21" s="35"/>
      <c r="F21" s="36"/>
      <c r="G21" s="36" t="str">
        <f>IF('10'!$H21 &lt;&gt; "", "TTS-2510" &amp; TEXT(ROW()-5, "00"), "")</f>
        <v/>
      </c>
      <c r="H21" s="36"/>
      <c r="I21" s="40"/>
      <c r="J21" s="39"/>
      <c r="K21" s="39"/>
      <c r="L21" s="40"/>
      <c r="M21" s="39"/>
      <c r="N21" s="39"/>
      <c r="O21" s="39"/>
      <c r="P21" s="41"/>
      <c r="Q21" s="42"/>
      <c r="R21" s="39"/>
      <c r="S21" s="39"/>
      <c r="T21" s="62"/>
    </row>
    <row r="22" spans="1:20" ht="24.75" customHeight="1">
      <c r="A22" s="1"/>
      <c r="B22" s="1"/>
      <c r="D22" s="34"/>
      <c r="E22" s="40"/>
      <c r="F22" s="36"/>
      <c r="G22" s="36" t="str">
        <f>IF('10'!$H22 &lt;&gt; "", "TTS-2510" &amp; TEXT(ROW()-5, "00"), "")</f>
        <v/>
      </c>
      <c r="H22" s="36"/>
      <c r="I22" s="40"/>
      <c r="J22" s="39"/>
      <c r="K22" s="39"/>
      <c r="L22" s="40"/>
      <c r="M22" s="39"/>
      <c r="N22" s="39"/>
      <c r="O22" s="39"/>
      <c r="P22" s="41"/>
      <c r="Q22" s="42"/>
      <c r="R22" s="39"/>
      <c r="S22" s="39"/>
      <c r="T22" s="62"/>
    </row>
    <row r="23" spans="1:20" ht="24.75" customHeight="1">
      <c r="A23" s="1"/>
      <c r="B23" s="1"/>
      <c r="D23" s="34"/>
      <c r="E23" s="35"/>
      <c r="F23" s="36"/>
      <c r="G23" s="36" t="str">
        <f>IF('10'!$H23 &lt;&gt; "", "TTS-2510" &amp; TEXT(ROW()-5, "00"), "")</f>
        <v/>
      </c>
      <c r="H23" s="36"/>
      <c r="I23" s="34"/>
      <c r="J23" s="39"/>
      <c r="K23" s="39"/>
      <c r="L23" s="44"/>
      <c r="M23" s="39"/>
      <c r="N23" s="39"/>
      <c r="O23" s="39"/>
      <c r="P23" s="41"/>
      <c r="Q23" s="42"/>
      <c r="R23" s="39"/>
      <c r="S23" s="39"/>
      <c r="T23" s="62"/>
    </row>
    <row r="24" spans="1:20" ht="24.75" customHeight="1">
      <c r="A24" s="1"/>
      <c r="B24" s="1"/>
      <c r="D24" s="34"/>
      <c r="E24" s="35"/>
      <c r="F24" s="36"/>
      <c r="G24" s="36" t="str">
        <f>IF('10'!$H24 &lt;&gt; "", "TTS-2510" &amp; TEXT(ROW()-5, "00"), "")</f>
        <v/>
      </c>
      <c r="H24" s="36"/>
      <c r="I24" s="40"/>
      <c r="J24" s="39"/>
      <c r="K24" s="39"/>
      <c r="L24" s="40"/>
      <c r="M24" s="39"/>
      <c r="N24" s="39"/>
      <c r="O24" s="39"/>
      <c r="P24" s="41"/>
      <c r="Q24" s="42"/>
      <c r="R24" s="39"/>
      <c r="S24" s="39"/>
      <c r="T24" s="62"/>
    </row>
    <row r="25" spans="1:20" ht="24.75" customHeight="1">
      <c r="A25" s="1"/>
      <c r="B25" s="1"/>
      <c r="D25" s="34"/>
      <c r="E25" s="35"/>
      <c r="F25" s="36"/>
      <c r="G25" s="36" t="str">
        <f>IF('10'!$H25 &lt;&gt; "", "TTS-2510" &amp; TEXT(ROW()-5, "00"), "")</f>
        <v/>
      </c>
      <c r="H25" s="36"/>
      <c r="I25" s="40"/>
      <c r="J25" s="39"/>
      <c r="K25" s="39"/>
      <c r="L25" s="40"/>
      <c r="M25" s="39"/>
      <c r="N25" s="39"/>
      <c r="O25" s="40"/>
      <c r="P25" s="41"/>
      <c r="Q25" s="42"/>
      <c r="R25" s="39"/>
      <c r="S25" s="39"/>
      <c r="T25" s="62"/>
    </row>
    <row r="26" spans="1:20" ht="24.75" customHeight="1">
      <c r="A26" s="1"/>
      <c r="B26" s="1"/>
      <c r="D26" s="34"/>
      <c r="E26" s="35"/>
      <c r="F26" s="49"/>
      <c r="G26" s="36" t="str">
        <f>IF('10'!$H26 &lt;&gt; "", "TTS-2510" &amp; TEXT(ROW()-5, "00"), "")</f>
        <v/>
      </c>
      <c r="H26" s="36"/>
      <c r="I26" s="34"/>
      <c r="J26" s="39"/>
      <c r="K26" s="39"/>
      <c r="L26" s="40"/>
      <c r="M26" s="39"/>
      <c r="N26" s="39"/>
      <c r="O26" s="39"/>
      <c r="P26" s="41"/>
      <c r="Q26" s="42"/>
      <c r="R26" s="39"/>
      <c r="S26" s="39"/>
      <c r="T26" s="62"/>
    </row>
    <row r="27" spans="1:20" ht="24.75" customHeight="1">
      <c r="A27" s="1"/>
      <c r="B27" s="1"/>
      <c r="D27" s="34"/>
      <c r="E27" s="35"/>
      <c r="F27" s="49"/>
      <c r="G27" s="36" t="str">
        <f>IF('10'!$H27 &lt;&gt; "", "TTS-2510" &amp; TEXT(ROW()-5, "00"), "")</f>
        <v/>
      </c>
      <c r="H27" s="36"/>
      <c r="I27" s="40"/>
      <c r="J27" s="39"/>
      <c r="K27" s="39"/>
      <c r="L27" s="40"/>
      <c r="M27" s="39"/>
      <c r="N27" s="39"/>
      <c r="O27" s="39"/>
      <c r="P27" s="41"/>
      <c r="Q27" s="42"/>
      <c r="R27" s="39"/>
      <c r="S27" s="39"/>
      <c r="T27" s="62"/>
    </row>
    <row r="28" spans="1:20" ht="24.75" customHeight="1">
      <c r="A28" s="1"/>
      <c r="B28" s="1"/>
      <c r="D28" s="34"/>
      <c r="E28" s="50"/>
      <c r="F28" s="49"/>
      <c r="G28" s="36" t="str">
        <f>IF('10'!$H28 &lt;&gt; "", "TTS-2510" &amp; TEXT(ROW()-5, "00"), "")</f>
        <v/>
      </c>
      <c r="H28" s="36"/>
      <c r="I28" s="51"/>
      <c r="J28" s="39"/>
      <c r="K28" s="39"/>
      <c r="L28" s="40"/>
      <c r="M28" s="39"/>
      <c r="N28" s="39"/>
      <c r="O28" s="39"/>
      <c r="P28" s="41"/>
      <c r="Q28" s="42"/>
      <c r="R28" s="39"/>
      <c r="S28" s="39"/>
      <c r="T28" s="62"/>
    </row>
    <row r="29" spans="1:20" ht="24.75" customHeight="1">
      <c r="A29" s="1"/>
      <c r="B29" s="1"/>
      <c r="D29" s="34"/>
      <c r="E29" s="35"/>
      <c r="F29" s="49"/>
      <c r="G29" s="36" t="str">
        <f>IF('10'!$H29 &lt;&gt; "", "TTS-2510" &amp; TEXT(ROW()-5, "00"), "")</f>
        <v/>
      </c>
      <c r="H29" s="36"/>
      <c r="I29" s="40"/>
      <c r="J29" s="39"/>
      <c r="K29" s="39"/>
      <c r="L29" s="40"/>
      <c r="M29" s="39"/>
      <c r="N29" s="39"/>
      <c r="O29" s="39"/>
      <c r="P29" s="41"/>
      <c r="Q29" s="42"/>
      <c r="R29" s="39"/>
      <c r="S29" s="39"/>
      <c r="T29" s="62"/>
    </row>
    <row r="30" spans="1:20" ht="24.75" customHeight="1">
      <c r="A30" s="1"/>
      <c r="B30" s="1"/>
      <c r="D30" s="34"/>
      <c r="E30" s="50"/>
      <c r="F30" s="49"/>
      <c r="G30" s="36" t="str">
        <f>IF('10'!$H30 &lt;&gt; "", "TTS-2510" &amp; TEXT(ROW()-5, "00"), "")</f>
        <v/>
      </c>
      <c r="H30" s="36"/>
      <c r="I30" s="51"/>
      <c r="J30" s="39"/>
      <c r="K30" s="39"/>
      <c r="L30" s="40"/>
      <c r="M30" s="39"/>
      <c r="N30" s="39"/>
      <c r="O30" s="39"/>
      <c r="P30" s="41"/>
      <c r="Q30" s="42"/>
      <c r="R30" s="39"/>
      <c r="S30" s="39"/>
      <c r="T30" s="62"/>
    </row>
    <row r="31" spans="1:20" ht="24.75" customHeight="1">
      <c r="A31" s="1"/>
      <c r="B31" s="1"/>
      <c r="D31" s="34"/>
      <c r="E31" s="35"/>
      <c r="F31" s="49"/>
      <c r="G31" s="36" t="str">
        <f>IF('10'!$H31 &lt;&gt; "", "TTS-2510" &amp; TEXT(ROW()-5, "00"), "")</f>
        <v/>
      </c>
      <c r="H31" s="36"/>
      <c r="I31" s="40"/>
      <c r="J31" s="39"/>
      <c r="K31" s="39"/>
      <c r="L31" s="40"/>
      <c r="M31" s="39"/>
      <c r="N31" s="39"/>
      <c r="O31" s="39"/>
      <c r="P31" s="41"/>
      <c r="Q31" s="42"/>
      <c r="R31" s="39"/>
      <c r="S31" s="39"/>
      <c r="T31" s="62"/>
    </row>
    <row r="32" spans="1:20" ht="24.75" customHeight="1">
      <c r="A32" s="1"/>
      <c r="B32" s="1"/>
      <c r="D32" s="34"/>
      <c r="E32" s="50"/>
      <c r="F32" s="49"/>
      <c r="G32" s="36" t="str">
        <f>IF('10'!$H32 &lt;&gt; "", "TTS-2510" &amp; TEXT(ROW()-5, "00"), "")</f>
        <v/>
      </c>
      <c r="H32" s="36"/>
      <c r="I32" s="51"/>
      <c r="J32" s="39"/>
      <c r="K32" s="39"/>
      <c r="L32" s="40"/>
      <c r="M32" s="39"/>
      <c r="N32" s="39"/>
      <c r="O32" s="39"/>
      <c r="P32" s="41"/>
      <c r="Q32" s="42"/>
      <c r="R32" s="39"/>
      <c r="S32" s="39"/>
      <c r="T32" s="62"/>
    </row>
    <row r="33" spans="1:20" ht="24.75" customHeight="1">
      <c r="A33" s="1"/>
      <c r="B33" s="1"/>
      <c r="D33" s="34"/>
      <c r="E33" s="35"/>
      <c r="F33" s="49"/>
      <c r="G33" s="36" t="str">
        <f>IF('10'!$H33 &lt;&gt; "", "TTS-2510" &amp; TEXT(ROW()-5, "00"), "")</f>
        <v/>
      </c>
      <c r="H33" s="36"/>
      <c r="I33" s="40"/>
      <c r="J33" s="39"/>
      <c r="K33" s="39"/>
      <c r="L33" s="40"/>
      <c r="M33" s="39"/>
      <c r="N33" s="39"/>
      <c r="O33" s="39"/>
      <c r="P33" s="41"/>
      <c r="Q33" s="42"/>
      <c r="R33" s="39"/>
      <c r="S33" s="39"/>
      <c r="T33" s="62"/>
    </row>
    <row r="34" spans="1:20" ht="24.75" customHeight="1">
      <c r="A34" s="1"/>
      <c r="B34" s="1"/>
      <c r="D34" s="34"/>
      <c r="E34" s="50"/>
      <c r="F34" s="49"/>
      <c r="G34" s="36" t="str">
        <f>IF('10'!$H34 &lt;&gt; "", "TTS-2510" &amp; TEXT(ROW()-5, "00"), "")</f>
        <v/>
      </c>
      <c r="H34" s="36"/>
      <c r="I34" s="51"/>
      <c r="J34" s="39"/>
      <c r="K34" s="39"/>
      <c r="L34" s="40"/>
      <c r="M34" s="39"/>
      <c r="N34" s="39"/>
      <c r="O34" s="39"/>
      <c r="P34" s="41"/>
      <c r="Q34" s="42"/>
      <c r="R34" s="39"/>
      <c r="S34" s="39"/>
      <c r="T34" s="62"/>
    </row>
    <row r="35" spans="1:20" ht="24.75" customHeight="1">
      <c r="A35" s="1"/>
      <c r="B35" s="1"/>
      <c r="D35" s="34"/>
      <c r="E35" s="35"/>
      <c r="F35" s="49"/>
      <c r="G35" s="36" t="str">
        <f>IF('10'!$H35 &lt;&gt; "", "TTS-2510" &amp; TEXT(ROW()-5, "00"), "")</f>
        <v/>
      </c>
      <c r="H35" s="36"/>
      <c r="I35" s="40"/>
      <c r="J35" s="39"/>
      <c r="K35" s="39"/>
      <c r="L35" s="40"/>
      <c r="M35" s="39"/>
      <c r="N35" s="39"/>
      <c r="O35" s="39"/>
      <c r="P35" s="41"/>
      <c r="Q35" s="42"/>
      <c r="R35" s="39"/>
      <c r="S35" s="39"/>
      <c r="T35" s="62"/>
    </row>
    <row r="36" spans="1:20" ht="24.75" customHeight="1">
      <c r="A36" s="1"/>
      <c r="B36" s="1"/>
      <c r="D36" s="34"/>
      <c r="E36" s="50"/>
      <c r="F36" s="49"/>
      <c r="G36" s="36" t="str">
        <f>IF('10'!$H36 &lt;&gt; "", "TTS-2510" &amp; TEXT(ROW()-5, "00"), "")</f>
        <v/>
      </c>
      <c r="H36" s="36"/>
      <c r="I36" s="51"/>
      <c r="J36" s="39"/>
      <c r="K36" s="39"/>
      <c r="L36" s="40"/>
      <c r="M36" s="39"/>
      <c r="N36" s="39"/>
      <c r="O36" s="39"/>
      <c r="P36" s="41"/>
      <c r="Q36" s="42"/>
      <c r="R36" s="39"/>
      <c r="S36" s="39"/>
      <c r="T36" s="62"/>
    </row>
    <row r="37" spans="1:20" ht="24.75" customHeight="1">
      <c r="A37" s="1"/>
      <c r="B37" s="1"/>
      <c r="D37" s="34"/>
      <c r="E37" s="35"/>
      <c r="F37" s="49"/>
      <c r="G37" s="36" t="str">
        <f>IF('10'!$H37 &lt;&gt; "", "TTS-2510" &amp; TEXT(ROW()-5, "00"), "")</f>
        <v/>
      </c>
      <c r="H37" s="36"/>
      <c r="I37" s="40"/>
      <c r="J37" s="39"/>
      <c r="K37" s="39"/>
      <c r="L37" s="40"/>
      <c r="M37" s="39"/>
      <c r="N37" s="39"/>
      <c r="O37" s="39"/>
      <c r="P37" s="41"/>
      <c r="Q37" s="42"/>
      <c r="R37" s="39"/>
      <c r="S37" s="39"/>
      <c r="T37" s="62"/>
    </row>
    <row r="38" spans="1:20" ht="24.75" customHeight="1">
      <c r="A38" s="1"/>
      <c r="B38" s="1"/>
      <c r="D38" s="34"/>
      <c r="E38" s="50"/>
      <c r="F38" s="49"/>
      <c r="G38" s="36" t="str">
        <f>IF('10'!$H38 &lt;&gt; "", "TTS-2510" &amp; TEXT(ROW()-5, "00"), "")</f>
        <v/>
      </c>
      <c r="H38" s="36"/>
      <c r="I38" s="51"/>
      <c r="J38" s="39"/>
      <c r="K38" s="39"/>
      <c r="L38" s="40"/>
      <c r="M38" s="39"/>
      <c r="N38" s="39"/>
      <c r="O38" s="39"/>
      <c r="P38" s="41"/>
      <c r="Q38" s="42"/>
      <c r="R38" s="39"/>
      <c r="S38" s="39"/>
      <c r="T38" s="62"/>
    </row>
    <row r="39" spans="1:20" ht="24.75" customHeight="1">
      <c r="A39" s="1"/>
      <c r="B39" s="1"/>
      <c r="D39" s="34"/>
      <c r="E39" s="35"/>
      <c r="F39" s="49"/>
      <c r="G39" s="36" t="str">
        <f>IF('10'!$H39 &lt;&gt; "", "TTS-2510" &amp; TEXT(ROW()-5, "00"), "")</f>
        <v/>
      </c>
      <c r="H39" s="36"/>
      <c r="I39" s="40"/>
      <c r="J39" s="39"/>
      <c r="K39" s="39"/>
      <c r="L39" s="40"/>
      <c r="M39" s="39"/>
      <c r="N39" s="39"/>
      <c r="O39" s="39"/>
      <c r="P39" s="41"/>
      <c r="Q39" s="42"/>
      <c r="R39" s="39"/>
      <c r="S39" s="39"/>
      <c r="T39" s="62"/>
    </row>
    <row r="40" spans="1:20" ht="24.75" customHeight="1">
      <c r="A40" s="1"/>
      <c r="B40" s="1"/>
      <c r="D40" s="34"/>
      <c r="E40" s="50"/>
      <c r="F40" s="49"/>
      <c r="G40" s="36" t="str">
        <f>IF('10'!$H40 &lt;&gt; "", "TTS-2510" &amp; TEXT(ROW()-5, "00"), "")</f>
        <v/>
      </c>
      <c r="H40" s="36"/>
      <c r="I40" s="51"/>
      <c r="J40" s="39"/>
      <c r="K40" s="39"/>
      <c r="L40" s="40"/>
      <c r="M40" s="39"/>
      <c r="N40" s="39"/>
      <c r="O40" s="39"/>
      <c r="P40" s="41"/>
      <c r="Q40" s="42"/>
      <c r="R40" s="39"/>
      <c r="S40" s="39"/>
      <c r="T40" s="62"/>
    </row>
    <row r="41" spans="1:20" ht="24.75" customHeight="1">
      <c r="A41" s="1"/>
      <c r="B41" s="1"/>
      <c r="D41" s="34"/>
      <c r="E41" s="35"/>
      <c r="F41" s="49"/>
      <c r="G41" s="36" t="str">
        <f>IF('10'!$H41 &lt;&gt; "", "TTS-2510" &amp; TEXT(ROW()-5, "00"), "")</f>
        <v/>
      </c>
      <c r="H41" s="36"/>
      <c r="I41" s="40"/>
      <c r="J41" s="39"/>
      <c r="K41" s="39"/>
      <c r="L41" s="40"/>
      <c r="M41" s="39"/>
      <c r="N41" s="39"/>
      <c r="O41" s="39"/>
      <c r="P41" s="41"/>
      <c r="Q41" s="42"/>
      <c r="R41" s="39"/>
      <c r="S41" s="39"/>
      <c r="T41" s="62"/>
    </row>
    <row r="42" spans="1:20" ht="24.75" customHeight="1">
      <c r="A42" s="1"/>
      <c r="B42" s="1"/>
      <c r="D42" s="34"/>
      <c r="E42" s="50"/>
      <c r="F42" s="49"/>
      <c r="G42" s="36" t="str">
        <f>IF('10'!$H42 &lt;&gt; "", "TTS-2510" &amp; TEXT(ROW()-5, "00"), "")</f>
        <v/>
      </c>
      <c r="H42" s="36"/>
      <c r="I42" s="51"/>
      <c r="J42" s="39"/>
      <c r="K42" s="39"/>
      <c r="L42" s="40"/>
      <c r="M42" s="39"/>
      <c r="N42" s="39"/>
      <c r="O42" s="39"/>
      <c r="P42" s="41"/>
      <c r="Q42" s="42"/>
      <c r="R42" s="39"/>
      <c r="S42" s="39"/>
      <c r="T42" s="62"/>
    </row>
    <row r="43" spans="1:20" ht="24.75" customHeight="1">
      <c r="A43" s="1"/>
      <c r="B43" s="1"/>
      <c r="D43" s="34"/>
      <c r="E43" s="35"/>
      <c r="F43" s="49"/>
      <c r="G43" s="36" t="str">
        <f>IF('10'!$H43 &lt;&gt; "", "TTS-2510" &amp; TEXT(ROW()-5, "00"), "")</f>
        <v/>
      </c>
      <c r="H43" s="36"/>
      <c r="I43" s="40"/>
      <c r="J43" s="39"/>
      <c r="K43" s="39"/>
      <c r="L43" s="40"/>
      <c r="M43" s="39"/>
      <c r="N43" s="39"/>
      <c r="O43" s="39"/>
      <c r="P43" s="41"/>
      <c r="Q43" s="42"/>
      <c r="R43" s="39"/>
      <c r="S43" s="39"/>
      <c r="T43" s="62"/>
    </row>
    <row r="44" spans="1:20" ht="24.75" customHeight="1">
      <c r="A44" s="1"/>
      <c r="B44" s="1"/>
      <c r="D44" s="34"/>
      <c r="E44" s="50"/>
      <c r="F44" s="49"/>
      <c r="G44" s="36" t="str">
        <f>IF('10'!$H44 &lt;&gt; "", "TTS-2510" &amp; TEXT(ROW()-5, "00"), "")</f>
        <v/>
      </c>
      <c r="H44" s="36"/>
      <c r="I44" s="51"/>
      <c r="J44" s="39"/>
      <c r="K44" s="39"/>
      <c r="L44" s="40"/>
      <c r="M44" s="39"/>
      <c r="N44" s="39"/>
      <c r="O44" s="39"/>
      <c r="P44" s="41"/>
      <c r="Q44" s="42"/>
      <c r="R44" s="39"/>
      <c r="S44" s="39"/>
      <c r="T44" s="62"/>
    </row>
    <row r="45" spans="1:20" ht="24.75" customHeight="1">
      <c r="A45" s="1"/>
      <c r="B45" s="1"/>
      <c r="D45" s="34"/>
      <c r="E45" s="35"/>
      <c r="F45" s="49"/>
      <c r="G45" s="36" t="str">
        <f>IF('10'!$H45 &lt;&gt; "", "TTS-2510" &amp; TEXT(ROW()-5, "00"), "")</f>
        <v/>
      </c>
      <c r="H45" s="36"/>
      <c r="I45" s="40"/>
      <c r="J45" s="39"/>
      <c r="K45" s="39"/>
      <c r="L45" s="40"/>
      <c r="M45" s="39"/>
      <c r="N45" s="39"/>
      <c r="O45" s="39"/>
      <c r="P45" s="41"/>
      <c r="Q45" s="42"/>
      <c r="R45" s="39"/>
      <c r="S45" s="39"/>
      <c r="T45" s="62"/>
    </row>
    <row r="46" spans="1:20" ht="24.75" customHeight="1">
      <c r="A46" s="1"/>
      <c r="B46" s="1"/>
      <c r="D46" s="34"/>
      <c r="E46" s="50"/>
      <c r="F46" s="49"/>
      <c r="G46" s="36" t="str">
        <f>IF('10'!$H46 &lt;&gt; "", "TTS-2510" &amp; TEXT(ROW()-5, "00"), "")</f>
        <v/>
      </c>
      <c r="H46" s="36"/>
      <c r="I46" s="51"/>
      <c r="J46" s="39"/>
      <c r="K46" s="39"/>
      <c r="L46" s="40"/>
      <c r="M46" s="39"/>
      <c r="N46" s="39"/>
      <c r="O46" s="39"/>
      <c r="P46" s="41"/>
      <c r="Q46" s="42"/>
      <c r="R46" s="39"/>
      <c r="S46" s="39"/>
      <c r="T46" s="62"/>
    </row>
    <row r="47" spans="1:20" ht="24.75" customHeight="1">
      <c r="A47" s="1"/>
      <c r="B47" s="1"/>
      <c r="D47" s="34"/>
      <c r="E47" s="35"/>
      <c r="F47" s="49"/>
      <c r="G47" s="36" t="str">
        <f>IF('10'!$H47 &lt;&gt; "", "TTS-2510" &amp; TEXT(ROW()-5, "00"), "")</f>
        <v/>
      </c>
      <c r="H47" s="36"/>
      <c r="I47" s="40"/>
      <c r="J47" s="39"/>
      <c r="K47" s="39"/>
      <c r="L47" s="40"/>
      <c r="M47" s="39"/>
      <c r="N47" s="39"/>
      <c r="O47" s="39"/>
      <c r="P47" s="41"/>
      <c r="Q47" s="42"/>
      <c r="R47" s="39"/>
      <c r="S47" s="39"/>
      <c r="T47" s="62"/>
    </row>
    <row r="48" spans="1:20" ht="24.75" customHeight="1">
      <c r="A48" s="1"/>
      <c r="B48" s="1"/>
      <c r="D48" s="34"/>
      <c r="E48" s="50"/>
      <c r="F48" s="49"/>
      <c r="G48" s="36" t="str">
        <f>IF('10'!$H48 &lt;&gt; "", "TTS-2510" &amp; TEXT(ROW()-5, "00"), "")</f>
        <v/>
      </c>
      <c r="H48" s="36"/>
      <c r="I48" s="51"/>
      <c r="J48" s="39"/>
      <c r="K48" s="39"/>
      <c r="L48" s="40"/>
      <c r="M48" s="39"/>
      <c r="N48" s="39"/>
      <c r="O48" s="39"/>
      <c r="P48" s="41"/>
      <c r="Q48" s="42"/>
      <c r="R48" s="39"/>
      <c r="S48" s="39"/>
      <c r="T48" s="62"/>
    </row>
    <row r="49" spans="1:20" ht="24.75" customHeight="1">
      <c r="A49" s="1"/>
      <c r="B49" s="1"/>
      <c r="D49" s="34"/>
      <c r="E49" s="35"/>
      <c r="F49" s="49"/>
      <c r="G49" s="36" t="str">
        <f>IF('10'!$H49 &lt;&gt; "", "TTS-2510" &amp; TEXT(ROW()-5, "00"), "")</f>
        <v/>
      </c>
      <c r="H49" s="36"/>
      <c r="I49" s="40"/>
      <c r="J49" s="39"/>
      <c r="K49" s="39"/>
      <c r="L49" s="40"/>
      <c r="M49" s="39"/>
      <c r="N49" s="39"/>
      <c r="O49" s="39"/>
      <c r="P49" s="41"/>
      <c r="Q49" s="42"/>
      <c r="R49" s="39"/>
      <c r="S49" s="39"/>
      <c r="T49" s="62"/>
    </row>
    <row r="50" spans="1:20" ht="24.75" customHeight="1">
      <c r="A50" s="1"/>
      <c r="B50" s="1"/>
      <c r="D50" s="34"/>
      <c r="E50" s="50"/>
      <c r="F50" s="49"/>
      <c r="G50" s="36" t="str">
        <f>IF('10'!$H50 &lt;&gt; "", "TTS-2510" &amp; TEXT(ROW()-5, "00"), "")</f>
        <v/>
      </c>
      <c r="H50" s="36"/>
      <c r="I50" s="51"/>
      <c r="J50" s="39"/>
      <c r="K50" s="39"/>
      <c r="L50" s="40"/>
      <c r="M50" s="39"/>
      <c r="N50" s="39"/>
      <c r="O50" s="39"/>
      <c r="P50" s="41"/>
      <c r="Q50" s="42"/>
      <c r="R50" s="39"/>
      <c r="S50" s="39"/>
      <c r="T50" s="62"/>
    </row>
    <row r="51" spans="1:20" ht="24.75" customHeight="1">
      <c r="A51" s="1"/>
      <c r="B51" s="1"/>
      <c r="D51" s="34"/>
      <c r="E51" s="35"/>
      <c r="F51" s="49"/>
      <c r="G51" s="36" t="str">
        <f>IF('10'!$H51 &lt;&gt; "", "TTS-2510" &amp; TEXT(ROW()-5, "00"), "")</f>
        <v/>
      </c>
      <c r="H51" s="36"/>
      <c r="I51" s="40"/>
      <c r="J51" s="39"/>
      <c r="K51" s="39"/>
      <c r="L51" s="40"/>
      <c r="M51" s="39"/>
      <c r="N51" s="39"/>
      <c r="O51" s="39"/>
      <c r="P51" s="41"/>
      <c r="Q51" s="42"/>
      <c r="R51" s="39"/>
      <c r="S51" s="39"/>
      <c r="T51" s="62"/>
    </row>
    <row r="52" spans="1:20" ht="24.75" customHeight="1">
      <c r="A52" s="1"/>
      <c r="B52" s="1"/>
      <c r="D52" s="34"/>
      <c r="E52" s="50"/>
      <c r="F52" s="49"/>
      <c r="G52" s="36" t="str">
        <f>IF('10'!$H52 &lt;&gt; "", "TTS-2510" &amp; TEXT(ROW()-5, "00"), "")</f>
        <v/>
      </c>
      <c r="H52" s="36"/>
      <c r="I52" s="51"/>
      <c r="J52" s="39"/>
      <c r="K52" s="39"/>
      <c r="L52" s="40"/>
      <c r="M52" s="39"/>
      <c r="N52" s="39"/>
      <c r="O52" s="39"/>
      <c r="P52" s="41"/>
      <c r="Q52" s="42"/>
      <c r="R52" s="39"/>
      <c r="S52" s="39"/>
      <c r="T52" s="62"/>
    </row>
    <row r="53" spans="1:20" ht="24.75" customHeight="1">
      <c r="A53" s="1"/>
      <c r="B53" s="1"/>
      <c r="D53" s="34"/>
      <c r="E53" s="35"/>
      <c r="F53" s="49"/>
      <c r="G53" s="36" t="str">
        <f>IF('10'!$H53 &lt;&gt; "", "TTS-2510" &amp; TEXT(ROW()-5, "00"), "")</f>
        <v/>
      </c>
      <c r="H53" s="36"/>
      <c r="I53" s="40"/>
      <c r="J53" s="39"/>
      <c r="K53" s="39"/>
      <c r="L53" s="40"/>
      <c r="M53" s="39"/>
      <c r="N53" s="39"/>
      <c r="O53" s="39"/>
      <c r="P53" s="41"/>
      <c r="Q53" s="42"/>
      <c r="R53" s="39"/>
      <c r="S53" s="39"/>
      <c r="T53" s="62"/>
    </row>
    <row r="54" spans="1:20" ht="24.75" customHeight="1">
      <c r="A54" s="1"/>
      <c r="B54" s="1"/>
      <c r="D54" s="34"/>
      <c r="E54" s="50"/>
      <c r="F54" s="49"/>
      <c r="G54" s="36" t="str">
        <f>IF('10'!$H54 &lt;&gt; "", "TTS-2510" &amp; TEXT(ROW()-5, "00"), "")</f>
        <v/>
      </c>
      <c r="H54" s="36"/>
      <c r="I54" s="51"/>
      <c r="J54" s="39"/>
      <c r="K54" s="39"/>
      <c r="L54" s="40"/>
      <c r="M54" s="39"/>
      <c r="N54" s="39"/>
      <c r="O54" s="39"/>
      <c r="P54" s="41"/>
      <c r="Q54" s="42"/>
      <c r="R54" s="39"/>
      <c r="S54" s="39"/>
      <c r="T54" s="62"/>
    </row>
    <row r="55" spans="1:20" ht="24.75" customHeight="1">
      <c r="A55" s="1"/>
      <c r="B55" s="1"/>
      <c r="D55" s="34"/>
      <c r="E55" s="35"/>
      <c r="F55" s="49"/>
      <c r="G55" s="36" t="str">
        <f>IF('10'!$H55 &lt;&gt; "", "TTS-2510" &amp; TEXT(ROW()-5, "00"), "")</f>
        <v/>
      </c>
      <c r="H55" s="36"/>
      <c r="I55" s="40"/>
      <c r="J55" s="39"/>
      <c r="K55" s="39"/>
      <c r="L55" s="40"/>
      <c r="M55" s="39"/>
      <c r="N55" s="39"/>
      <c r="O55" s="39"/>
      <c r="P55" s="41"/>
      <c r="Q55" s="42"/>
      <c r="R55" s="39"/>
      <c r="S55" s="39"/>
      <c r="T55" s="62"/>
    </row>
    <row r="56" spans="1:20" ht="15.75" customHeight="1">
      <c r="A56" s="1"/>
      <c r="B56" s="1"/>
    </row>
    <row r="57" spans="1:20" ht="15.75" customHeight="1">
      <c r="A57" s="1"/>
      <c r="B57" s="1"/>
    </row>
    <row r="58" spans="1:20" ht="15.75" customHeight="1">
      <c r="A58" s="1"/>
      <c r="B58" s="1"/>
    </row>
    <row r="59" spans="1:20" ht="15.75" customHeight="1">
      <c r="A59" s="1"/>
      <c r="B59" s="1"/>
    </row>
    <row r="60" spans="1:20" ht="15.75" customHeight="1"/>
    <row r="61" spans="1:20" ht="15.75" customHeight="1"/>
    <row r="62" spans="1:20" ht="15.75" customHeight="1"/>
    <row r="63" spans="1:20" ht="15.75" customHeight="1"/>
    <row r="64" spans="1:20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D2:H2"/>
    <mergeCell ref="O4:Q4"/>
  </mergeCells>
  <pageMargins left="0.7" right="0.7" top="0.75" bottom="0.75" header="0" footer="0"/>
  <pageSetup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xr:uid="{00000000-0002-0000-0A00-000000000000}">
          <x14:formula1>
            <xm:f>Lists!$H$5:$H$7</xm:f>
          </x14:formula1>
          <xm:sqref>F6:F55</xm:sqref>
        </x14:dataValidation>
        <x14:dataValidation type="list" allowBlank="1" showErrorMessage="1" xr:uid="{00000000-0002-0000-0A00-000001000000}">
          <x14:formula1>
            <xm:f>Lists!$K$5:$K$53</xm:f>
          </x14:formula1>
          <xm:sqref>K6:K55</xm:sqref>
        </x14:dataValidation>
        <x14:dataValidation type="list" allowBlank="1" showErrorMessage="1" xr:uid="{00000000-0002-0000-0A00-000002000000}">
          <x14:formula1>
            <xm:f>Lists!$E$5:$E$112</xm:f>
          </x14:formula1>
          <xm:sqref>H6:H55</xm:sqref>
        </x14:dataValidation>
        <x14:dataValidation type="list" allowBlank="1" showErrorMessage="1" xr:uid="{00000000-0002-0000-0A00-000003000000}">
          <x14:formula1>
            <xm:f>Lists!$Q$5:$Q$98</xm:f>
          </x14:formula1>
          <xm:sqref>S6:S55</xm:sqref>
        </x14:dataValidation>
        <x14:dataValidation type="list" allowBlank="1" showErrorMessage="1" xr:uid="{00000000-0002-0000-0A00-000004000000}">
          <x14:formula1>
            <xm:f>Lists!$N$5:$N$68</xm:f>
          </x14:formula1>
          <xm:sqref>N6:N55</xm:sqref>
        </x14:dataValidation>
        <x14:dataValidation type="list" allowBlank="1" showErrorMessage="1" xr:uid="{00000000-0002-0000-0A00-000005000000}">
          <x14:formula1>
            <xm:f>Lists!$T$5:$T$98</xm:f>
          </x14:formula1>
          <xm:sqref>T6:T55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000"/>
  <sheetViews>
    <sheetView showGridLines="0" workbookViewId="0"/>
  </sheetViews>
  <sheetFormatPr defaultColWidth="14.44140625" defaultRowHeight="15" customHeight="1"/>
  <cols>
    <col min="1" max="2" width="10.6640625" customWidth="1"/>
    <col min="3" max="3" width="4.6640625" customWidth="1"/>
    <col min="4" max="6" width="7.6640625" customWidth="1"/>
    <col min="7" max="7" width="10.6640625" customWidth="1"/>
    <col min="8" max="8" width="30.6640625" customWidth="1"/>
    <col min="9" max="9" width="8.6640625" customWidth="1"/>
    <col min="10" max="10" width="20.6640625" customWidth="1"/>
    <col min="11" max="11" width="14.6640625" customWidth="1"/>
    <col min="12" max="12" width="8.6640625" customWidth="1"/>
    <col min="13" max="13" width="21.6640625" customWidth="1"/>
    <col min="14" max="17" width="10.6640625" customWidth="1"/>
    <col min="18" max="18" width="42.6640625" customWidth="1"/>
    <col min="19" max="19" width="20.6640625" customWidth="1"/>
    <col min="20" max="20" width="15.6640625" customWidth="1"/>
    <col min="21" max="26" width="8.6640625" customWidth="1"/>
  </cols>
  <sheetData>
    <row r="1" spans="1:20" ht="14.4">
      <c r="A1" s="1"/>
      <c r="B1" s="1"/>
    </row>
    <row r="2" spans="1:20" ht="18">
      <c r="A2" s="1"/>
      <c r="B2" s="1"/>
      <c r="D2" s="73" t="s">
        <v>507</v>
      </c>
      <c r="E2" s="71"/>
      <c r="F2" s="71"/>
      <c r="G2" s="71"/>
      <c r="H2" s="71"/>
      <c r="I2" s="8"/>
      <c r="J2" s="9"/>
      <c r="K2" s="10"/>
      <c r="L2" s="11"/>
      <c r="M2" s="8"/>
      <c r="N2" s="12"/>
      <c r="O2" s="12"/>
      <c r="P2" s="13"/>
      <c r="Q2" s="12"/>
      <c r="R2" s="12"/>
      <c r="S2" s="12"/>
      <c r="T2" s="12"/>
    </row>
    <row r="3" spans="1:20" ht="18">
      <c r="A3" s="1"/>
      <c r="B3" s="1"/>
      <c r="D3" s="14"/>
      <c r="E3" s="12"/>
      <c r="F3" s="15"/>
      <c r="G3" s="15"/>
      <c r="H3" s="16"/>
      <c r="I3" s="17"/>
      <c r="J3" s="8"/>
      <c r="K3" s="8"/>
      <c r="L3" s="18"/>
      <c r="M3" s="8"/>
      <c r="N3" s="19"/>
      <c r="O3" s="20"/>
      <c r="P3" s="12"/>
      <c r="Q3" s="13"/>
      <c r="R3" s="21"/>
      <c r="S3" s="13"/>
      <c r="T3" s="13"/>
    </row>
    <row r="4" spans="1:20" ht="15" customHeight="1">
      <c r="A4" s="1"/>
      <c r="B4" s="1"/>
      <c r="D4" s="22" t="s">
        <v>4</v>
      </c>
      <c r="E4" s="11" t="s">
        <v>5</v>
      </c>
      <c r="F4" s="23">
        <f>COUNTIFS('11'!$D$6:$D$55,"&lt;&gt;", '11'!$J$6:$J$55,"&lt;&gt;*CANCELED*")</f>
        <v>0</v>
      </c>
      <c r="G4" s="24"/>
      <c r="H4" s="24"/>
      <c r="I4" s="25"/>
      <c r="J4" s="24"/>
      <c r="K4" s="24"/>
      <c r="L4" s="26" t="s">
        <v>6</v>
      </c>
      <c r="M4" s="26"/>
      <c r="N4" s="11"/>
      <c r="O4" s="74" t="s">
        <v>7</v>
      </c>
      <c r="P4" s="75"/>
      <c r="Q4" s="76"/>
      <c r="R4" s="24"/>
      <c r="S4" s="24"/>
      <c r="T4" s="11" t="s">
        <v>8</v>
      </c>
    </row>
    <row r="5" spans="1:20" ht="39.75" customHeight="1">
      <c r="A5" s="1"/>
      <c r="B5" s="1"/>
      <c r="D5" s="27" t="s">
        <v>9</v>
      </c>
      <c r="E5" s="28" t="s">
        <v>10</v>
      </c>
      <c r="F5" s="29" t="s">
        <v>11</v>
      </c>
      <c r="G5" s="29" t="s">
        <v>12</v>
      </c>
      <c r="H5" s="29" t="s">
        <v>13</v>
      </c>
      <c r="I5" s="30" t="s">
        <v>14</v>
      </c>
      <c r="J5" s="29" t="s">
        <v>15</v>
      </c>
      <c r="K5" s="29" t="s">
        <v>16</v>
      </c>
      <c r="L5" s="27" t="s">
        <v>17</v>
      </c>
      <c r="M5" s="29" t="s">
        <v>18</v>
      </c>
      <c r="N5" s="29" t="s">
        <v>19</v>
      </c>
      <c r="O5" s="29" t="s">
        <v>20</v>
      </c>
      <c r="P5" s="31" t="s">
        <v>21</v>
      </c>
      <c r="Q5" s="32" t="s">
        <v>22</v>
      </c>
      <c r="R5" s="58" t="s">
        <v>23</v>
      </c>
      <c r="S5" s="29" t="s">
        <v>24</v>
      </c>
      <c r="T5" s="33" t="s">
        <v>25</v>
      </c>
    </row>
    <row r="6" spans="1:20" ht="24.75" customHeight="1">
      <c r="A6" s="1"/>
      <c r="B6" s="1"/>
      <c r="D6" s="34"/>
      <c r="E6" s="35"/>
      <c r="F6" s="36"/>
      <c r="G6" s="36" t="str">
        <f>IF('11'!$H6 &lt;&gt; "", "TTS-2511" &amp; TEXT(ROW()-5, "00"), "")</f>
        <v/>
      </c>
      <c r="H6" s="37"/>
      <c r="I6" s="34"/>
      <c r="J6" s="39"/>
      <c r="K6" s="39"/>
      <c r="L6" s="40"/>
      <c r="M6" s="39"/>
      <c r="N6" s="39"/>
      <c r="O6" s="39"/>
      <c r="P6" s="41"/>
      <c r="Q6" s="42"/>
      <c r="R6" s="38"/>
      <c r="S6" s="39"/>
      <c r="T6" s="62"/>
    </row>
    <row r="7" spans="1:20" ht="24.75" customHeight="1">
      <c r="A7" s="1"/>
      <c r="B7" s="1"/>
      <c r="D7" s="34"/>
      <c r="E7" s="35"/>
      <c r="F7" s="36"/>
      <c r="G7" s="36" t="str">
        <f>IF('11'!$H7 &lt;&gt; "", "TTS-2511" &amp; TEXT(ROW()-5, "00"), "")</f>
        <v/>
      </c>
      <c r="H7" s="36"/>
      <c r="I7" s="34"/>
      <c r="J7" s="39"/>
      <c r="K7" s="39"/>
      <c r="L7" s="40"/>
      <c r="M7" s="39"/>
      <c r="N7" s="39"/>
      <c r="O7" s="39"/>
      <c r="P7" s="41"/>
      <c r="Q7" s="42"/>
      <c r="R7" s="39"/>
      <c r="S7" s="39"/>
      <c r="T7" s="62"/>
    </row>
    <row r="8" spans="1:20" ht="24.75" customHeight="1">
      <c r="A8" s="1"/>
      <c r="B8" s="1"/>
      <c r="D8" s="34"/>
      <c r="E8" s="35"/>
      <c r="F8" s="36"/>
      <c r="G8" s="36" t="str">
        <f>IF('11'!$H8 &lt;&gt; "", "TTS-2511" &amp; TEXT(ROW()-5, "00"), "")</f>
        <v/>
      </c>
      <c r="H8" s="36"/>
      <c r="I8" s="40"/>
      <c r="J8" s="39"/>
      <c r="K8" s="39"/>
      <c r="L8" s="40"/>
      <c r="M8" s="39"/>
      <c r="N8" s="39"/>
      <c r="O8" s="39"/>
      <c r="P8" s="41"/>
      <c r="Q8" s="42"/>
      <c r="R8" s="39"/>
      <c r="S8" s="39"/>
      <c r="T8" s="62"/>
    </row>
    <row r="9" spans="1:20" ht="24.75" customHeight="1">
      <c r="A9" s="1"/>
      <c r="B9" s="1"/>
      <c r="D9" s="34"/>
      <c r="E9" s="35"/>
      <c r="F9" s="36"/>
      <c r="G9" s="36" t="str">
        <f>IF('11'!$H9 &lt;&gt; "", "TTS-2511" &amp; TEXT(ROW()-5, "00"), "")</f>
        <v/>
      </c>
      <c r="H9" s="36"/>
      <c r="I9" s="34"/>
      <c r="J9" s="39"/>
      <c r="K9" s="39"/>
      <c r="L9" s="44"/>
      <c r="M9" s="39"/>
      <c r="N9" s="39"/>
      <c r="O9" s="39"/>
      <c r="P9" s="41"/>
      <c r="Q9" s="42"/>
      <c r="R9" s="38"/>
      <c r="S9" s="39"/>
      <c r="T9" s="62"/>
    </row>
    <row r="10" spans="1:20" ht="24.75" customHeight="1">
      <c r="A10" s="1"/>
      <c r="B10" s="1"/>
      <c r="D10" s="34"/>
      <c r="E10" s="35"/>
      <c r="F10" s="36"/>
      <c r="G10" s="36" t="str">
        <f>IF('11'!$H10 &lt;&gt; "", "TTS-2511" &amp; TEXT(ROW()-5, "00"), "")</f>
        <v/>
      </c>
      <c r="H10" s="36"/>
      <c r="I10" s="40"/>
      <c r="J10" s="39"/>
      <c r="K10" s="39"/>
      <c r="L10" s="40"/>
      <c r="M10" s="39"/>
      <c r="N10" s="39"/>
      <c r="O10" s="39"/>
      <c r="P10" s="41"/>
      <c r="Q10" s="42"/>
      <c r="R10" s="39"/>
      <c r="S10" s="39"/>
      <c r="T10" s="62"/>
    </row>
    <row r="11" spans="1:20" ht="24.75" customHeight="1">
      <c r="A11" s="1"/>
      <c r="B11" s="1"/>
      <c r="D11" s="34"/>
      <c r="E11" s="35"/>
      <c r="F11" s="36"/>
      <c r="G11" s="36" t="str">
        <f>IF('11'!$H11 &lt;&gt; "", "TTS-2511" &amp; TEXT(ROW()-5, "00"), "")</f>
        <v/>
      </c>
      <c r="H11" s="36"/>
      <c r="I11" s="40"/>
      <c r="J11" s="39"/>
      <c r="K11" s="39"/>
      <c r="L11" s="40"/>
      <c r="M11" s="39"/>
      <c r="N11" s="39"/>
      <c r="O11" s="39"/>
      <c r="P11" s="41"/>
      <c r="Q11" s="42"/>
      <c r="R11" s="39"/>
      <c r="S11" s="39"/>
      <c r="T11" s="62"/>
    </row>
    <row r="12" spans="1:20" ht="24.75" customHeight="1">
      <c r="A12" s="1"/>
      <c r="B12" s="1"/>
      <c r="D12" s="34"/>
      <c r="E12" s="35"/>
      <c r="F12" s="36"/>
      <c r="G12" s="36" t="str">
        <f>IF('11'!$H12 &lt;&gt; "", "TTS-2511" &amp; TEXT(ROW()-5, "00"), "")</f>
        <v/>
      </c>
      <c r="H12" s="36"/>
      <c r="I12" s="40"/>
      <c r="J12" s="39"/>
      <c r="K12" s="39"/>
      <c r="L12" s="40"/>
      <c r="M12" s="39"/>
      <c r="N12" s="39"/>
      <c r="O12" s="39"/>
      <c r="P12" s="41"/>
      <c r="Q12" s="42"/>
      <c r="R12" s="39"/>
      <c r="S12" s="39"/>
      <c r="T12" s="62"/>
    </row>
    <row r="13" spans="1:20" ht="24.75" customHeight="1">
      <c r="A13" s="1"/>
      <c r="B13" s="1"/>
      <c r="D13" s="34"/>
      <c r="E13" s="35"/>
      <c r="F13" s="36"/>
      <c r="G13" s="36" t="str">
        <f>IF('11'!$H13 &lt;&gt; "", "TTS-2511" &amp; TEXT(ROW()-5, "00"), "")</f>
        <v/>
      </c>
      <c r="H13" s="36"/>
      <c r="I13" s="40"/>
      <c r="J13" s="39"/>
      <c r="K13" s="39"/>
      <c r="L13" s="40"/>
      <c r="M13" s="39"/>
      <c r="N13" s="39"/>
      <c r="O13" s="39"/>
      <c r="P13" s="41"/>
      <c r="Q13" s="42"/>
      <c r="R13" s="39"/>
      <c r="S13" s="39"/>
      <c r="T13" s="62"/>
    </row>
    <row r="14" spans="1:20" ht="24.75" customHeight="1">
      <c r="A14" s="1"/>
      <c r="B14" s="1"/>
      <c r="D14" s="34"/>
      <c r="E14" s="35"/>
      <c r="F14" s="36"/>
      <c r="G14" s="36" t="str">
        <f>IF('11'!$H14 &lt;&gt; "", "TTS-2511" &amp; TEXT(ROW()-5, "00"), "")</f>
        <v/>
      </c>
      <c r="H14" s="36"/>
      <c r="I14" s="40"/>
      <c r="J14" s="39"/>
      <c r="K14" s="39"/>
      <c r="L14" s="40"/>
      <c r="M14" s="39"/>
      <c r="N14" s="39"/>
      <c r="O14" s="39"/>
      <c r="P14" s="41"/>
      <c r="Q14" s="42"/>
      <c r="R14" s="39"/>
      <c r="S14" s="39"/>
      <c r="T14" s="62"/>
    </row>
    <row r="15" spans="1:20" ht="24.75" customHeight="1">
      <c r="A15" s="1"/>
      <c r="B15" s="1"/>
      <c r="D15" s="34"/>
      <c r="E15" s="35"/>
      <c r="F15" s="36"/>
      <c r="G15" s="36" t="str">
        <f>IF('11'!$H15 &lt;&gt; "", "TTS-2511" &amp; TEXT(ROW()-5, "00"), "")</f>
        <v/>
      </c>
      <c r="H15" s="36"/>
      <c r="I15" s="40"/>
      <c r="J15" s="39"/>
      <c r="K15" s="39"/>
      <c r="L15" s="40"/>
      <c r="M15" s="39"/>
      <c r="N15" s="39"/>
      <c r="O15" s="39"/>
      <c r="P15" s="41"/>
      <c r="Q15" s="42"/>
      <c r="R15" s="39"/>
      <c r="S15" s="39"/>
      <c r="T15" s="62"/>
    </row>
    <row r="16" spans="1:20" ht="24.75" customHeight="1">
      <c r="A16" s="1"/>
      <c r="B16" s="1"/>
      <c r="D16" s="34"/>
      <c r="E16" s="35"/>
      <c r="F16" s="36"/>
      <c r="G16" s="36" t="str">
        <f>IF('11'!$H16 &lt;&gt; "", "TTS-2511" &amp; TEXT(ROW()-5, "00"), "")</f>
        <v/>
      </c>
      <c r="H16" s="36"/>
      <c r="I16" s="40"/>
      <c r="J16" s="39"/>
      <c r="K16" s="39"/>
      <c r="L16" s="40"/>
      <c r="M16" s="39"/>
      <c r="N16" s="39"/>
      <c r="O16" s="39"/>
      <c r="P16" s="41"/>
      <c r="Q16" s="42"/>
      <c r="R16" s="39"/>
      <c r="S16" s="39"/>
      <c r="T16" s="62"/>
    </row>
    <row r="17" spans="1:20" ht="24.75" customHeight="1">
      <c r="A17" s="1"/>
      <c r="B17" s="1"/>
      <c r="D17" s="34"/>
      <c r="E17" s="35"/>
      <c r="F17" s="36"/>
      <c r="G17" s="36" t="str">
        <f>IF('11'!$H17 &lt;&gt; "", "TTS-2511" &amp; TEXT(ROW()-5, "00"), "")</f>
        <v/>
      </c>
      <c r="H17" s="36"/>
      <c r="I17" s="34"/>
      <c r="J17" s="39"/>
      <c r="K17" s="39"/>
      <c r="L17" s="40"/>
      <c r="M17" s="39"/>
      <c r="N17" s="39"/>
      <c r="O17" s="39"/>
      <c r="P17" s="41"/>
      <c r="Q17" s="42"/>
      <c r="R17" s="39"/>
      <c r="S17" s="39"/>
      <c r="T17" s="62"/>
    </row>
    <row r="18" spans="1:20" ht="24.75" customHeight="1">
      <c r="A18" s="1"/>
      <c r="B18" s="1"/>
      <c r="D18" s="34"/>
      <c r="E18" s="35"/>
      <c r="F18" s="36"/>
      <c r="G18" s="36" t="str">
        <f>IF('11'!$H18 &lt;&gt; "", "TTS-2511" &amp; TEXT(ROW()-5, "00"), "")</f>
        <v/>
      </c>
      <c r="H18" s="36"/>
      <c r="I18" s="40"/>
      <c r="J18" s="39"/>
      <c r="K18" s="39"/>
      <c r="L18" s="40"/>
      <c r="M18" s="39"/>
      <c r="N18" s="39"/>
      <c r="O18" s="39"/>
      <c r="P18" s="41"/>
      <c r="Q18" s="42"/>
      <c r="R18" s="39"/>
      <c r="S18" s="39"/>
      <c r="T18" s="62"/>
    </row>
    <row r="19" spans="1:20" ht="24.75" customHeight="1">
      <c r="A19" s="1"/>
      <c r="B19" s="1"/>
      <c r="D19" s="34"/>
      <c r="E19" s="35"/>
      <c r="F19" s="36"/>
      <c r="G19" s="36" t="str">
        <f>IF('11'!$H19 &lt;&gt; "", "TTS-2511" &amp; TEXT(ROW()-5, "00"), "")</f>
        <v/>
      </c>
      <c r="H19" s="36"/>
      <c r="I19" s="34"/>
      <c r="J19" s="38"/>
      <c r="K19" s="38"/>
      <c r="L19" s="34"/>
      <c r="M19" s="39"/>
      <c r="N19" s="39"/>
      <c r="O19" s="39"/>
      <c r="P19" s="41"/>
      <c r="Q19" s="42"/>
      <c r="R19" s="39"/>
      <c r="S19" s="39"/>
      <c r="T19" s="62"/>
    </row>
    <row r="20" spans="1:20" ht="24.75" customHeight="1">
      <c r="A20" s="1"/>
      <c r="B20" s="1"/>
      <c r="D20" s="34"/>
      <c r="E20" s="35"/>
      <c r="F20" s="36"/>
      <c r="G20" s="36" t="str">
        <f>IF('11'!$H20 &lt;&gt; "", "TTS-2511" &amp; TEXT(ROW()-5, "00"), "")</f>
        <v/>
      </c>
      <c r="H20" s="36"/>
      <c r="I20" s="34"/>
      <c r="J20" s="38"/>
      <c r="K20" s="38"/>
      <c r="L20" s="40"/>
      <c r="M20" s="39"/>
      <c r="N20" s="39"/>
      <c r="O20" s="39"/>
      <c r="P20" s="41"/>
      <c r="Q20" s="42"/>
      <c r="R20" s="39"/>
      <c r="S20" s="39"/>
      <c r="T20" s="62"/>
    </row>
    <row r="21" spans="1:20" ht="24.75" customHeight="1">
      <c r="A21" s="1"/>
      <c r="B21" s="1"/>
      <c r="D21" s="34"/>
      <c r="E21" s="35"/>
      <c r="F21" s="36"/>
      <c r="G21" s="36" t="str">
        <f>IF('11'!$H21 &lt;&gt; "", "TTS-2511" &amp; TEXT(ROW()-5, "00"), "")</f>
        <v/>
      </c>
      <c r="H21" s="36"/>
      <c r="I21" s="40"/>
      <c r="J21" s="39"/>
      <c r="K21" s="39"/>
      <c r="L21" s="40"/>
      <c r="M21" s="39"/>
      <c r="N21" s="39"/>
      <c r="O21" s="39"/>
      <c r="P21" s="41"/>
      <c r="Q21" s="42"/>
      <c r="R21" s="39"/>
      <c r="S21" s="39"/>
      <c r="T21" s="62"/>
    </row>
    <row r="22" spans="1:20" ht="24.75" customHeight="1">
      <c r="A22" s="1"/>
      <c r="B22" s="1"/>
      <c r="D22" s="34"/>
      <c r="E22" s="40"/>
      <c r="F22" s="36"/>
      <c r="G22" s="36" t="str">
        <f>IF('11'!$H22 &lt;&gt; "", "TTS-2511" &amp; TEXT(ROW()-5, "00"), "")</f>
        <v/>
      </c>
      <c r="H22" s="36"/>
      <c r="I22" s="40"/>
      <c r="J22" s="39"/>
      <c r="K22" s="39"/>
      <c r="L22" s="40"/>
      <c r="M22" s="39"/>
      <c r="N22" s="39"/>
      <c r="O22" s="39"/>
      <c r="P22" s="41"/>
      <c r="Q22" s="42"/>
      <c r="R22" s="39"/>
      <c r="S22" s="39"/>
      <c r="T22" s="62"/>
    </row>
    <row r="23" spans="1:20" ht="24.75" customHeight="1">
      <c r="A23" s="1"/>
      <c r="B23" s="1"/>
      <c r="D23" s="34"/>
      <c r="E23" s="35"/>
      <c r="F23" s="36"/>
      <c r="G23" s="36" t="str">
        <f>IF('11'!$H23 &lt;&gt; "", "TTS-2511" &amp; TEXT(ROW()-5, "00"), "")</f>
        <v/>
      </c>
      <c r="H23" s="36"/>
      <c r="I23" s="34"/>
      <c r="J23" s="39"/>
      <c r="K23" s="39"/>
      <c r="L23" s="44"/>
      <c r="M23" s="39"/>
      <c r="N23" s="39"/>
      <c r="O23" s="39"/>
      <c r="P23" s="41"/>
      <c r="Q23" s="42"/>
      <c r="R23" s="39"/>
      <c r="S23" s="39"/>
      <c r="T23" s="62"/>
    </row>
    <row r="24" spans="1:20" ht="24.75" customHeight="1">
      <c r="A24" s="1"/>
      <c r="B24" s="1"/>
      <c r="D24" s="34"/>
      <c r="E24" s="35"/>
      <c r="F24" s="36"/>
      <c r="G24" s="36" t="str">
        <f>IF('11'!$H24 &lt;&gt; "", "TTS-2511" &amp; TEXT(ROW()-5, "00"), "")</f>
        <v/>
      </c>
      <c r="H24" s="36"/>
      <c r="I24" s="40"/>
      <c r="J24" s="39"/>
      <c r="K24" s="39"/>
      <c r="L24" s="40"/>
      <c r="M24" s="39"/>
      <c r="N24" s="39"/>
      <c r="O24" s="39"/>
      <c r="P24" s="41"/>
      <c r="Q24" s="42"/>
      <c r="R24" s="39"/>
      <c r="S24" s="39"/>
      <c r="T24" s="62"/>
    </row>
    <row r="25" spans="1:20" ht="24.75" customHeight="1">
      <c r="A25" s="1"/>
      <c r="B25" s="1"/>
      <c r="D25" s="34"/>
      <c r="E25" s="35"/>
      <c r="F25" s="36"/>
      <c r="G25" s="36" t="str">
        <f>IF('11'!$H25 &lt;&gt; "", "TTS-2511" &amp; TEXT(ROW()-5, "00"), "")</f>
        <v/>
      </c>
      <c r="H25" s="36"/>
      <c r="I25" s="40"/>
      <c r="J25" s="39"/>
      <c r="K25" s="39"/>
      <c r="L25" s="40"/>
      <c r="M25" s="39"/>
      <c r="N25" s="39"/>
      <c r="O25" s="40"/>
      <c r="P25" s="41"/>
      <c r="Q25" s="42"/>
      <c r="R25" s="39"/>
      <c r="S25" s="39"/>
      <c r="T25" s="62"/>
    </row>
    <row r="26" spans="1:20" ht="24.75" customHeight="1">
      <c r="A26" s="1"/>
      <c r="B26" s="1"/>
      <c r="D26" s="34"/>
      <c r="E26" s="35"/>
      <c r="F26" s="49"/>
      <c r="G26" s="36" t="str">
        <f>IF('11'!$H26 &lt;&gt; "", "TTS-2511" &amp; TEXT(ROW()-5, "00"), "")</f>
        <v/>
      </c>
      <c r="H26" s="36"/>
      <c r="I26" s="34"/>
      <c r="J26" s="39"/>
      <c r="K26" s="39"/>
      <c r="L26" s="40"/>
      <c r="M26" s="39"/>
      <c r="N26" s="39"/>
      <c r="O26" s="39"/>
      <c r="P26" s="41"/>
      <c r="Q26" s="42"/>
      <c r="R26" s="39"/>
      <c r="S26" s="39"/>
      <c r="T26" s="62"/>
    </row>
    <row r="27" spans="1:20" ht="24.75" customHeight="1">
      <c r="A27" s="1"/>
      <c r="B27" s="1"/>
      <c r="D27" s="34"/>
      <c r="E27" s="35"/>
      <c r="F27" s="49"/>
      <c r="G27" s="36" t="str">
        <f>IF('11'!$H27 &lt;&gt; "", "TTS-2511" &amp; TEXT(ROW()-5, "00"), "")</f>
        <v/>
      </c>
      <c r="H27" s="36"/>
      <c r="I27" s="40"/>
      <c r="J27" s="39"/>
      <c r="K27" s="39"/>
      <c r="L27" s="40"/>
      <c r="M27" s="39"/>
      <c r="N27" s="39"/>
      <c r="O27" s="39"/>
      <c r="P27" s="41"/>
      <c r="Q27" s="42"/>
      <c r="R27" s="39"/>
      <c r="S27" s="39"/>
      <c r="T27" s="62"/>
    </row>
    <row r="28" spans="1:20" ht="24.75" customHeight="1">
      <c r="A28" s="1"/>
      <c r="B28" s="1"/>
      <c r="D28" s="34"/>
      <c r="E28" s="50"/>
      <c r="F28" s="49"/>
      <c r="G28" s="36" t="str">
        <f>IF('11'!$H28 &lt;&gt; "", "TTS-2511" &amp; TEXT(ROW()-5, "00"), "")</f>
        <v/>
      </c>
      <c r="H28" s="36"/>
      <c r="I28" s="51"/>
      <c r="J28" s="39"/>
      <c r="K28" s="39"/>
      <c r="L28" s="40"/>
      <c r="M28" s="39"/>
      <c r="N28" s="39"/>
      <c r="O28" s="39"/>
      <c r="P28" s="41"/>
      <c r="Q28" s="42"/>
      <c r="R28" s="39"/>
      <c r="S28" s="39"/>
      <c r="T28" s="62"/>
    </row>
    <row r="29" spans="1:20" ht="24.75" customHeight="1">
      <c r="A29" s="1"/>
      <c r="B29" s="1"/>
      <c r="D29" s="34"/>
      <c r="E29" s="35"/>
      <c r="F29" s="49"/>
      <c r="G29" s="36" t="str">
        <f>IF('11'!$H29 &lt;&gt; "", "TTS-2511" &amp; TEXT(ROW()-5, "00"), "")</f>
        <v/>
      </c>
      <c r="H29" s="36"/>
      <c r="I29" s="40"/>
      <c r="J29" s="39"/>
      <c r="K29" s="39"/>
      <c r="L29" s="40"/>
      <c r="M29" s="39"/>
      <c r="N29" s="39"/>
      <c r="O29" s="39"/>
      <c r="P29" s="41"/>
      <c r="Q29" s="42"/>
      <c r="R29" s="39"/>
      <c r="S29" s="39"/>
      <c r="T29" s="62"/>
    </row>
    <row r="30" spans="1:20" ht="24.75" customHeight="1">
      <c r="A30" s="1"/>
      <c r="B30" s="1"/>
      <c r="D30" s="34"/>
      <c r="E30" s="50"/>
      <c r="F30" s="49"/>
      <c r="G30" s="36" t="str">
        <f>IF('11'!$H30 &lt;&gt; "", "TTS-2511" &amp; TEXT(ROW()-5, "00"), "")</f>
        <v/>
      </c>
      <c r="H30" s="36"/>
      <c r="I30" s="51"/>
      <c r="J30" s="39"/>
      <c r="K30" s="39"/>
      <c r="L30" s="40"/>
      <c r="M30" s="39"/>
      <c r="N30" s="39"/>
      <c r="O30" s="39"/>
      <c r="P30" s="41"/>
      <c r="Q30" s="42"/>
      <c r="R30" s="39"/>
      <c r="S30" s="39"/>
      <c r="T30" s="62"/>
    </row>
    <row r="31" spans="1:20" ht="24.75" customHeight="1">
      <c r="A31" s="1"/>
      <c r="B31" s="1"/>
      <c r="D31" s="34"/>
      <c r="E31" s="35"/>
      <c r="F31" s="49"/>
      <c r="G31" s="36" t="str">
        <f>IF('11'!$H31 &lt;&gt; "", "TTS-2511" &amp; TEXT(ROW()-5, "00"), "")</f>
        <v/>
      </c>
      <c r="H31" s="36"/>
      <c r="I31" s="40"/>
      <c r="J31" s="39"/>
      <c r="K31" s="39"/>
      <c r="L31" s="40"/>
      <c r="M31" s="39"/>
      <c r="N31" s="39"/>
      <c r="O31" s="39"/>
      <c r="P31" s="41"/>
      <c r="Q31" s="42"/>
      <c r="R31" s="39"/>
      <c r="S31" s="39"/>
      <c r="T31" s="62"/>
    </row>
    <row r="32" spans="1:20" ht="24.75" customHeight="1">
      <c r="A32" s="1"/>
      <c r="B32" s="1"/>
      <c r="D32" s="34"/>
      <c r="E32" s="50"/>
      <c r="F32" s="49"/>
      <c r="G32" s="36" t="str">
        <f>IF('11'!$H32 &lt;&gt; "", "TTS-2511" &amp; TEXT(ROW()-5, "00"), "")</f>
        <v/>
      </c>
      <c r="H32" s="36"/>
      <c r="I32" s="51"/>
      <c r="J32" s="39"/>
      <c r="K32" s="39"/>
      <c r="L32" s="40"/>
      <c r="M32" s="39"/>
      <c r="N32" s="39"/>
      <c r="O32" s="39"/>
      <c r="P32" s="41"/>
      <c r="Q32" s="42"/>
      <c r="R32" s="39"/>
      <c r="S32" s="39"/>
      <c r="T32" s="62"/>
    </row>
    <row r="33" spans="1:20" ht="24.75" customHeight="1">
      <c r="A33" s="1"/>
      <c r="B33" s="1"/>
      <c r="D33" s="34"/>
      <c r="E33" s="35"/>
      <c r="F33" s="49"/>
      <c r="G33" s="36" t="str">
        <f>IF('11'!$H33 &lt;&gt; "", "TTS-2511" &amp; TEXT(ROW()-5, "00"), "")</f>
        <v/>
      </c>
      <c r="H33" s="36"/>
      <c r="I33" s="40"/>
      <c r="J33" s="39"/>
      <c r="K33" s="39"/>
      <c r="L33" s="40"/>
      <c r="M33" s="39"/>
      <c r="N33" s="39"/>
      <c r="O33" s="39"/>
      <c r="P33" s="41"/>
      <c r="Q33" s="42"/>
      <c r="R33" s="39"/>
      <c r="S33" s="39"/>
      <c r="T33" s="62"/>
    </row>
    <row r="34" spans="1:20" ht="24.75" customHeight="1">
      <c r="A34" s="1"/>
      <c r="B34" s="1"/>
      <c r="D34" s="34"/>
      <c r="E34" s="50"/>
      <c r="F34" s="49"/>
      <c r="G34" s="36" t="str">
        <f>IF('11'!$H34 &lt;&gt; "", "TTS-2511" &amp; TEXT(ROW()-5, "00"), "")</f>
        <v/>
      </c>
      <c r="H34" s="36"/>
      <c r="I34" s="51"/>
      <c r="J34" s="39"/>
      <c r="K34" s="39"/>
      <c r="L34" s="40"/>
      <c r="M34" s="39"/>
      <c r="N34" s="39"/>
      <c r="O34" s="39"/>
      <c r="P34" s="41"/>
      <c r="Q34" s="42"/>
      <c r="R34" s="39"/>
      <c r="S34" s="39"/>
      <c r="T34" s="62"/>
    </row>
    <row r="35" spans="1:20" ht="24.75" customHeight="1">
      <c r="A35" s="1"/>
      <c r="B35" s="1"/>
      <c r="D35" s="34"/>
      <c r="E35" s="35"/>
      <c r="F35" s="49"/>
      <c r="G35" s="36" t="str">
        <f>IF('11'!$H35 &lt;&gt; "", "TTS-2511" &amp; TEXT(ROW()-5, "00"), "")</f>
        <v/>
      </c>
      <c r="H35" s="36"/>
      <c r="I35" s="40"/>
      <c r="J35" s="39"/>
      <c r="K35" s="39"/>
      <c r="L35" s="40"/>
      <c r="M35" s="39"/>
      <c r="N35" s="39"/>
      <c r="O35" s="39"/>
      <c r="P35" s="41"/>
      <c r="Q35" s="42"/>
      <c r="R35" s="39"/>
      <c r="S35" s="39"/>
      <c r="T35" s="62"/>
    </row>
    <row r="36" spans="1:20" ht="24.75" customHeight="1">
      <c r="A36" s="1"/>
      <c r="B36" s="1"/>
      <c r="D36" s="34"/>
      <c r="E36" s="50"/>
      <c r="F36" s="49"/>
      <c r="G36" s="36" t="str">
        <f>IF('11'!$H36 &lt;&gt; "", "TTS-2511" &amp; TEXT(ROW()-5, "00"), "")</f>
        <v/>
      </c>
      <c r="H36" s="36"/>
      <c r="I36" s="51"/>
      <c r="J36" s="39"/>
      <c r="K36" s="39"/>
      <c r="L36" s="40"/>
      <c r="M36" s="39"/>
      <c r="N36" s="39"/>
      <c r="O36" s="39"/>
      <c r="P36" s="41"/>
      <c r="Q36" s="42"/>
      <c r="R36" s="39"/>
      <c r="S36" s="39"/>
      <c r="T36" s="62"/>
    </row>
    <row r="37" spans="1:20" ht="24.75" customHeight="1">
      <c r="A37" s="1"/>
      <c r="B37" s="1"/>
      <c r="D37" s="34"/>
      <c r="E37" s="35"/>
      <c r="F37" s="49"/>
      <c r="G37" s="36" t="str">
        <f>IF('11'!$H37 &lt;&gt; "", "TTS-2511" &amp; TEXT(ROW()-5, "00"), "")</f>
        <v/>
      </c>
      <c r="H37" s="36"/>
      <c r="I37" s="40"/>
      <c r="J37" s="39"/>
      <c r="K37" s="39"/>
      <c r="L37" s="40"/>
      <c r="M37" s="39"/>
      <c r="N37" s="39"/>
      <c r="O37" s="39"/>
      <c r="P37" s="41"/>
      <c r="Q37" s="42"/>
      <c r="R37" s="39"/>
      <c r="S37" s="39"/>
      <c r="T37" s="62"/>
    </row>
    <row r="38" spans="1:20" ht="24.75" customHeight="1">
      <c r="A38" s="1"/>
      <c r="B38" s="1"/>
      <c r="D38" s="34"/>
      <c r="E38" s="50"/>
      <c r="F38" s="49"/>
      <c r="G38" s="36" t="str">
        <f>IF('11'!$H38 &lt;&gt; "", "TTS-2511" &amp; TEXT(ROW()-5, "00"), "")</f>
        <v/>
      </c>
      <c r="H38" s="36"/>
      <c r="I38" s="51"/>
      <c r="J38" s="39"/>
      <c r="K38" s="39"/>
      <c r="L38" s="40"/>
      <c r="M38" s="39"/>
      <c r="N38" s="39"/>
      <c r="O38" s="39"/>
      <c r="P38" s="41"/>
      <c r="Q38" s="42"/>
      <c r="R38" s="39"/>
      <c r="S38" s="39"/>
      <c r="T38" s="62"/>
    </row>
    <row r="39" spans="1:20" ht="24.75" customHeight="1">
      <c r="A39" s="1"/>
      <c r="B39" s="1"/>
      <c r="D39" s="34"/>
      <c r="E39" s="35"/>
      <c r="F39" s="49"/>
      <c r="G39" s="36" t="str">
        <f>IF('11'!$H39 &lt;&gt; "", "TTS-2511" &amp; TEXT(ROW()-5, "00"), "")</f>
        <v/>
      </c>
      <c r="H39" s="36"/>
      <c r="I39" s="40"/>
      <c r="J39" s="39"/>
      <c r="K39" s="39"/>
      <c r="L39" s="40"/>
      <c r="M39" s="39"/>
      <c r="N39" s="39"/>
      <c r="O39" s="39"/>
      <c r="P39" s="41"/>
      <c r="Q39" s="42"/>
      <c r="R39" s="39"/>
      <c r="S39" s="39"/>
      <c r="T39" s="62"/>
    </row>
    <row r="40" spans="1:20" ht="24.75" customHeight="1">
      <c r="A40" s="1"/>
      <c r="B40" s="1"/>
      <c r="D40" s="34"/>
      <c r="E40" s="50"/>
      <c r="F40" s="49"/>
      <c r="G40" s="36" t="str">
        <f>IF('11'!$H40 &lt;&gt; "", "TTS-2511" &amp; TEXT(ROW()-5, "00"), "")</f>
        <v/>
      </c>
      <c r="H40" s="36"/>
      <c r="I40" s="51"/>
      <c r="J40" s="39"/>
      <c r="K40" s="39"/>
      <c r="L40" s="40"/>
      <c r="M40" s="39"/>
      <c r="N40" s="39"/>
      <c r="O40" s="39"/>
      <c r="P40" s="41"/>
      <c r="Q40" s="42"/>
      <c r="R40" s="39"/>
      <c r="S40" s="39"/>
      <c r="T40" s="62"/>
    </row>
    <row r="41" spans="1:20" ht="24.75" customHeight="1">
      <c r="A41" s="1"/>
      <c r="B41" s="1"/>
      <c r="D41" s="34"/>
      <c r="E41" s="35"/>
      <c r="F41" s="49"/>
      <c r="G41" s="36" t="str">
        <f>IF('11'!$H41 &lt;&gt; "", "TTS-2511" &amp; TEXT(ROW()-5, "00"), "")</f>
        <v/>
      </c>
      <c r="H41" s="36"/>
      <c r="I41" s="40"/>
      <c r="J41" s="39"/>
      <c r="K41" s="39"/>
      <c r="L41" s="40"/>
      <c r="M41" s="39"/>
      <c r="N41" s="39"/>
      <c r="O41" s="39"/>
      <c r="P41" s="41"/>
      <c r="Q41" s="42"/>
      <c r="R41" s="39"/>
      <c r="S41" s="39"/>
      <c r="T41" s="62"/>
    </row>
    <row r="42" spans="1:20" ht="24.75" customHeight="1">
      <c r="A42" s="1"/>
      <c r="B42" s="1"/>
      <c r="D42" s="34"/>
      <c r="E42" s="50"/>
      <c r="F42" s="49"/>
      <c r="G42" s="36" t="str">
        <f>IF('11'!$H42 &lt;&gt; "", "TTS-2511" &amp; TEXT(ROW()-5, "00"), "")</f>
        <v/>
      </c>
      <c r="H42" s="36"/>
      <c r="I42" s="51"/>
      <c r="J42" s="39"/>
      <c r="K42" s="39"/>
      <c r="L42" s="40"/>
      <c r="M42" s="39"/>
      <c r="N42" s="39"/>
      <c r="O42" s="39"/>
      <c r="P42" s="41"/>
      <c r="Q42" s="42"/>
      <c r="R42" s="39"/>
      <c r="S42" s="39"/>
      <c r="T42" s="62"/>
    </row>
    <row r="43" spans="1:20" ht="24.75" customHeight="1">
      <c r="A43" s="1"/>
      <c r="B43" s="1"/>
      <c r="D43" s="34"/>
      <c r="E43" s="35"/>
      <c r="F43" s="49"/>
      <c r="G43" s="36" t="str">
        <f>IF('11'!$H43 &lt;&gt; "", "TTS-2511" &amp; TEXT(ROW()-5, "00"), "")</f>
        <v/>
      </c>
      <c r="H43" s="36"/>
      <c r="I43" s="40"/>
      <c r="J43" s="39"/>
      <c r="K43" s="39"/>
      <c r="L43" s="40"/>
      <c r="M43" s="39"/>
      <c r="N43" s="39"/>
      <c r="O43" s="39"/>
      <c r="P43" s="41"/>
      <c r="Q43" s="42"/>
      <c r="R43" s="39"/>
      <c r="S43" s="39"/>
      <c r="T43" s="62"/>
    </row>
    <row r="44" spans="1:20" ht="24.75" customHeight="1">
      <c r="A44" s="1"/>
      <c r="B44" s="1"/>
      <c r="D44" s="34"/>
      <c r="E44" s="50"/>
      <c r="F44" s="49"/>
      <c r="G44" s="36" t="str">
        <f>IF('11'!$H44 &lt;&gt; "", "TTS-2511" &amp; TEXT(ROW()-5, "00"), "")</f>
        <v/>
      </c>
      <c r="H44" s="36"/>
      <c r="I44" s="51"/>
      <c r="J44" s="39"/>
      <c r="K44" s="39"/>
      <c r="L44" s="40"/>
      <c r="M44" s="39"/>
      <c r="N44" s="39"/>
      <c r="O44" s="39"/>
      <c r="P44" s="41"/>
      <c r="Q44" s="42"/>
      <c r="R44" s="39"/>
      <c r="S44" s="39"/>
      <c r="T44" s="62"/>
    </row>
    <row r="45" spans="1:20" ht="24.75" customHeight="1">
      <c r="A45" s="1"/>
      <c r="B45" s="1"/>
      <c r="D45" s="34"/>
      <c r="E45" s="35"/>
      <c r="F45" s="49"/>
      <c r="G45" s="36" t="str">
        <f>IF('11'!$H45 &lt;&gt; "", "TTS-2511" &amp; TEXT(ROW()-5, "00"), "")</f>
        <v/>
      </c>
      <c r="H45" s="36"/>
      <c r="I45" s="40"/>
      <c r="J45" s="39"/>
      <c r="K45" s="39"/>
      <c r="L45" s="40"/>
      <c r="M45" s="39"/>
      <c r="N45" s="39"/>
      <c r="O45" s="39"/>
      <c r="P45" s="41"/>
      <c r="Q45" s="42"/>
      <c r="R45" s="39"/>
      <c r="S45" s="39"/>
      <c r="T45" s="62"/>
    </row>
    <row r="46" spans="1:20" ht="24.75" customHeight="1">
      <c r="A46" s="1"/>
      <c r="B46" s="1"/>
      <c r="D46" s="34"/>
      <c r="E46" s="50"/>
      <c r="F46" s="49"/>
      <c r="G46" s="36" t="str">
        <f>IF('11'!$H46 &lt;&gt; "", "TTS-2511" &amp; TEXT(ROW()-5, "00"), "")</f>
        <v/>
      </c>
      <c r="H46" s="36"/>
      <c r="I46" s="51"/>
      <c r="J46" s="39"/>
      <c r="K46" s="39"/>
      <c r="L46" s="40"/>
      <c r="M46" s="39"/>
      <c r="N46" s="39"/>
      <c r="O46" s="39"/>
      <c r="P46" s="41"/>
      <c r="Q46" s="42"/>
      <c r="R46" s="39"/>
      <c r="S46" s="39"/>
      <c r="T46" s="62"/>
    </row>
    <row r="47" spans="1:20" ht="24.75" customHeight="1">
      <c r="A47" s="1"/>
      <c r="B47" s="1"/>
      <c r="D47" s="34"/>
      <c r="E47" s="35"/>
      <c r="F47" s="49"/>
      <c r="G47" s="36" t="str">
        <f>IF('11'!$H47 &lt;&gt; "", "TTS-2511" &amp; TEXT(ROW()-5, "00"), "")</f>
        <v/>
      </c>
      <c r="H47" s="36"/>
      <c r="I47" s="40"/>
      <c r="J47" s="39"/>
      <c r="K47" s="39"/>
      <c r="L47" s="40"/>
      <c r="M47" s="39"/>
      <c r="N47" s="39"/>
      <c r="O47" s="39"/>
      <c r="P47" s="41"/>
      <c r="Q47" s="42"/>
      <c r="R47" s="39"/>
      <c r="S47" s="39"/>
      <c r="T47" s="62"/>
    </row>
    <row r="48" spans="1:20" ht="24.75" customHeight="1">
      <c r="A48" s="1"/>
      <c r="B48" s="1"/>
      <c r="D48" s="34"/>
      <c r="E48" s="50"/>
      <c r="F48" s="49"/>
      <c r="G48" s="36" t="str">
        <f>IF('11'!$H48 &lt;&gt; "", "TTS-2511" &amp; TEXT(ROW()-5, "00"), "")</f>
        <v/>
      </c>
      <c r="H48" s="36"/>
      <c r="I48" s="51"/>
      <c r="J48" s="39"/>
      <c r="K48" s="39"/>
      <c r="L48" s="40"/>
      <c r="M48" s="39"/>
      <c r="N48" s="39"/>
      <c r="O48" s="39"/>
      <c r="P48" s="41"/>
      <c r="Q48" s="42"/>
      <c r="R48" s="39"/>
      <c r="S48" s="39"/>
      <c r="T48" s="62"/>
    </row>
    <row r="49" spans="1:20" ht="24.75" customHeight="1">
      <c r="A49" s="1"/>
      <c r="B49" s="1"/>
      <c r="D49" s="34"/>
      <c r="E49" s="35"/>
      <c r="F49" s="49"/>
      <c r="G49" s="36" t="str">
        <f>IF('11'!$H49 &lt;&gt; "", "TTS-2511" &amp; TEXT(ROW()-5, "00"), "")</f>
        <v/>
      </c>
      <c r="H49" s="36"/>
      <c r="I49" s="40"/>
      <c r="J49" s="39"/>
      <c r="K49" s="39"/>
      <c r="L49" s="40"/>
      <c r="M49" s="39"/>
      <c r="N49" s="39"/>
      <c r="O49" s="39"/>
      <c r="P49" s="41"/>
      <c r="Q49" s="42"/>
      <c r="R49" s="39"/>
      <c r="S49" s="39"/>
      <c r="T49" s="62"/>
    </row>
    <row r="50" spans="1:20" ht="24.75" customHeight="1">
      <c r="A50" s="1"/>
      <c r="B50" s="1"/>
      <c r="D50" s="34"/>
      <c r="E50" s="50"/>
      <c r="F50" s="49"/>
      <c r="G50" s="36" t="str">
        <f>IF('11'!$H50 &lt;&gt; "", "TTS-2511" &amp; TEXT(ROW()-5, "00"), "")</f>
        <v/>
      </c>
      <c r="H50" s="36"/>
      <c r="I50" s="51"/>
      <c r="J50" s="39"/>
      <c r="K50" s="39"/>
      <c r="L50" s="40"/>
      <c r="M50" s="39"/>
      <c r="N50" s="39"/>
      <c r="O50" s="39"/>
      <c r="P50" s="41"/>
      <c r="Q50" s="42"/>
      <c r="R50" s="39"/>
      <c r="S50" s="39"/>
      <c r="T50" s="62"/>
    </row>
    <row r="51" spans="1:20" ht="24.75" customHeight="1">
      <c r="A51" s="1"/>
      <c r="B51" s="1"/>
      <c r="D51" s="34"/>
      <c r="E51" s="35"/>
      <c r="F51" s="49"/>
      <c r="G51" s="36" t="str">
        <f>IF('11'!$H51 &lt;&gt; "", "TTS-2511" &amp; TEXT(ROW()-5, "00"), "")</f>
        <v/>
      </c>
      <c r="H51" s="36"/>
      <c r="I51" s="40"/>
      <c r="J51" s="39"/>
      <c r="K51" s="39"/>
      <c r="L51" s="40"/>
      <c r="M51" s="39"/>
      <c r="N51" s="39"/>
      <c r="O51" s="39"/>
      <c r="P51" s="41"/>
      <c r="Q51" s="42"/>
      <c r="R51" s="39"/>
      <c r="S51" s="39"/>
      <c r="T51" s="62"/>
    </row>
    <row r="52" spans="1:20" ht="24.75" customHeight="1">
      <c r="A52" s="1"/>
      <c r="B52" s="1"/>
      <c r="D52" s="34"/>
      <c r="E52" s="50"/>
      <c r="F52" s="49"/>
      <c r="G52" s="36" t="str">
        <f>IF('11'!$H52 &lt;&gt; "", "TTS-2511" &amp; TEXT(ROW()-5, "00"), "")</f>
        <v/>
      </c>
      <c r="H52" s="36"/>
      <c r="I52" s="51"/>
      <c r="J52" s="39"/>
      <c r="K52" s="39"/>
      <c r="L52" s="40"/>
      <c r="M52" s="39"/>
      <c r="N52" s="39"/>
      <c r="O52" s="39"/>
      <c r="P52" s="41"/>
      <c r="Q52" s="42"/>
      <c r="R52" s="39"/>
      <c r="S52" s="39"/>
      <c r="T52" s="62"/>
    </row>
    <row r="53" spans="1:20" ht="24.75" customHeight="1">
      <c r="A53" s="1"/>
      <c r="B53" s="1"/>
      <c r="D53" s="34"/>
      <c r="E53" s="35"/>
      <c r="F53" s="49"/>
      <c r="G53" s="36" t="str">
        <f>IF('11'!$H53 &lt;&gt; "", "TTS-2511" &amp; TEXT(ROW()-5, "00"), "")</f>
        <v/>
      </c>
      <c r="H53" s="36"/>
      <c r="I53" s="40"/>
      <c r="J53" s="39"/>
      <c r="K53" s="39"/>
      <c r="L53" s="40"/>
      <c r="M53" s="39"/>
      <c r="N53" s="39"/>
      <c r="O53" s="39"/>
      <c r="P53" s="41"/>
      <c r="Q53" s="42"/>
      <c r="R53" s="39"/>
      <c r="S53" s="39"/>
      <c r="T53" s="62"/>
    </row>
    <row r="54" spans="1:20" ht="24.75" customHeight="1">
      <c r="A54" s="1"/>
      <c r="B54" s="1"/>
      <c r="D54" s="34"/>
      <c r="E54" s="50"/>
      <c r="F54" s="49"/>
      <c r="G54" s="36" t="str">
        <f>IF('11'!$H54 &lt;&gt; "", "TTS-2511" &amp; TEXT(ROW()-5, "00"), "")</f>
        <v/>
      </c>
      <c r="H54" s="36"/>
      <c r="I54" s="51"/>
      <c r="J54" s="39"/>
      <c r="K54" s="39"/>
      <c r="L54" s="40"/>
      <c r="M54" s="39"/>
      <c r="N54" s="39"/>
      <c r="O54" s="39"/>
      <c r="P54" s="41"/>
      <c r="Q54" s="42"/>
      <c r="R54" s="39"/>
      <c r="S54" s="39"/>
      <c r="T54" s="62"/>
    </row>
    <row r="55" spans="1:20" ht="24.75" customHeight="1">
      <c r="A55" s="1"/>
      <c r="B55" s="1"/>
      <c r="D55" s="34"/>
      <c r="E55" s="35"/>
      <c r="F55" s="49"/>
      <c r="G55" s="36" t="str">
        <f>IF('11'!$H55 &lt;&gt; "", "TTS-2511" &amp; TEXT(ROW()-5, "00"), "")</f>
        <v/>
      </c>
      <c r="H55" s="36"/>
      <c r="I55" s="40"/>
      <c r="J55" s="39"/>
      <c r="K55" s="39"/>
      <c r="L55" s="40"/>
      <c r="M55" s="39"/>
      <c r="N55" s="39"/>
      <c r="O55" s="39"/>
      <c r="P55" s="41"/>
      <c r="Q55" s="42"/>
      <c r="R55" s="39"/>
      <c r="S55" s="39"/>
      <c r="T55" s="62"/>
    </row>
    <row r="56" spans="1:20" ht="15.75" customHeight="1">
      <c r="A56" s="1"/>
      <c r="B56" s="1"/>
    </row>
    <row r="57" spans="1:20" ht="15.75" customHeight="1">
      <c r="A57" s="1"/>
      <c r="B57" s="1"/>
    </row>
    <row r="58" spans="1:20" ht="15.75" customHeight="1">
      <c r="A58" s="1"/>
      <c r="B58" s="1"/>
    </row>
    <row r="59" spans="1:20" ht="15.75" customHeight="1">
      <c r="A59" s="1"/>
      <c r="B59" s="1"/>
    </row>
    <row r="60" spans="1:20" ht="15.75" customHeight="1"/>
    <row r="61" spans="1:20" ht="15.75" customHeight="1"/>
    <row r="62" spans="1:20" ht="15.75" customHeight="1"/>
    <row r="63" spans="1:20" ht="15.75" customHeight="1"/>
    <row r="64" spans="1:20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D2:H2"/>
    <mergeCell ref="O4:Q4"/>
  </mergeCells>
  <pageMargins left="0.7" right="0.7" top="0.75" bottom="0.75" header="0" footer="0"/>
  <pageSetup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xr:uid="{00000000-0002-0000-0B00-000000000000}">
          <x14:formula1>
            <xm:f>Lists!$H$5:$H$7</xm:f>
          </x14:formula1>
          <xm:sqref>F6:F55</xm:sqref>
        </x14:dataValidation>
        <x14:dataValidation type="list" allowBlank="1" showErrorMessage="1" xr:uid="{00000000-0002-0000-0B00-000001000000}">
          <x14:formula1>
            <xm:f>Lists!$K$5:$K$53</xm:f>
          </x14:formula1>
          <xm:sqref>K6:K55</xm:sqref>
        </x14:dataValidation>
        <x14:dataValidation type="list" allowBlank="1" showErrorMessage="1" xr:uid="{00000000-0002-0000-0B00-000002000000}">
          <x14:formula1>
            <xm:f>Lists!$E$5:$E$112</xm:f>
          </x14:formula1>
          <xm:sqref>H6:H55</xm:sqref>
        </x14:dataValidation>
        <x14:dataValidation type="list" allowBlank="1" showErrorMessage="1" xr:uid="{00000000-0002-0000-0B00-000003000000}">
          <x14:formula1>
            <xm:f>Lists!$Q$5:$Q$98</xm:f>
          </x14:formula1>
          <xm:sqref>S6:S55</xm:sqref>
        </x14:dataValidation>
        <x14:dataValidation type="list" allowBlank="1" showErrorMessage="1" xr:uid="{00000000-0002-0000-0B00-000004000000}">
          <x14:formula1>
            <xm:f>Lists!$N$5:$N$68</xm:f>
          </x14:formula1>
          <xm:sqref>N6:N55</xm:sqref>
        </x14:dataValidation>
        <x14:dataValidation type="list" allowBlank="1" showErrorMessage="1" xr:uid="{00000000-0002-0000-0B00-000005000000}">
          <x14:formula1>
            <xm:f>Lists!$T$5:$T$98</xm:f>
          </x14:formula1>
          <xm:sqref>T6:T55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1000"/>
  <sheetViews>
    <sheetView showGridLines="0" topLeftCell="A7" workbookViewId="0"/>
  </sheetViews>
  <sheetFormatPr defaultColWidth="14.44140625" defaultRowHeight="15" customHeight="1"/>
  <cols>
    <col min="1" max="2" width="10.6640625" customWidth="1"/>
    <col min="3" max="3" width="4.6640625" customWidth="1"/>
    <col min="4" max="6" width="7.6640625" customWidth="1"/>
    <col min="7" max="7" width="10.6640625" customWidth="1"/>
    <col min="8" max="8" width="30.6640625" customWidth="1"/>
    <col min="9" max="9" width="8.6640625" customWidth="1"/>
    <col min="10" max="10" width="20.6640625" customWidth="1"/>
    <col min="11" max="11" width="14.6640625" customWidth="1"/>
    <col min="12" max="12" width="8.6640625" customWidth="1"/>
    <col min="13" max="13" width="21.6640625" customWidth="1"/>
    <col min="14" max="17" width="10.6640625" customWidth="1"/>
    <col min="18" max="18" width="42.6640625" customWidth="1"/>
    <col min="19" max="19" width="20.6640625" customWidth="1"/>
    <col min="20" max="20" width="15.6640625" customWidth="1"/>
    <col min="21" max="26" width="8.6640625" customWidth="1"/>
  </cols>
  <sheetData>
    <row r="1" spans="1:20" ht="14.4">
      <c r="A1" s="1"/>
      <c r="B1" s="1"/>
    </row>
    <row r="2" spans="1:20" ht="18">
      <c r="A2" s="1"/>
      <c r="B2" s="1"/>
      <c r="D2" s="73" t="s">
        <v>508</v>
      </c>
      <c r="E2" s="71"/>
      <c r="F2" s="71"/>
      <c r="G2" s="71"/>
      <c r="H2" s="71"/>
      <c r="I2" s="8"/>
      <c r="J2" s="9"/>
      <c r="K2" s="10"/>
      <c r="L2" s="11"/>
      <c r="M2" s="8"/>
      <c r="N2" s="12"/>
      <c r="O2" s="12"/>
      <c r="P2" s="13"/>
      <c r="Q2" s="12"/>
      <c r="R2" s="12"/>
      <c r="S2" s="12"/>
      <c r="T2" s="12"/>
    </row>
    <row r="3" spans="1:20" ht="18">
      <c r="A3" s="1"/>
      <c r="B3" s="1"/>
      <c r="D3" s="14"/>
      <c r="E3" s="12"/>
      <c r="F3" s="15"/>
      <c r="G3" s="15"/>
      <c r="H3" s="16"/>
      <c r="I3" s="17"/>
      <c r="J3" s="8"/>
      <c r="K3" s="8"/>
      <c r="L3" s="18"/>
      <c r="M3" s="8"/>
      <c r="N3" s="19"/>
      <c r="O3" s="20"/>
      <c r="P3" s="12"/>
      <c r="Q3" s="13"/>
      <c r="R3" s="21"/>
      <c r="S3" s="13"/>
      <c r="T3" s="13"/>
    </row>
    <row r="4" spans="1:20" ht="15" customHeight="1">
      <c r="A4" s="1"/>
      <c r="B4" s="1"/>
      <c r="D4" s="22" t="s">
        <v>4</v>
      </c>
      <c r="E4" s="11" t="s">
        <v>5</v>
      </c>
      <c r="F4" s="23">
        <f>COUNTIFS('12'!$D$6:$D$55,"&lt;&gt;", '12'!$J$6:$J$55,"&lt;&gt;*CANCELED*")</f>
        <v>0</v>
      </c>
      <c r="G4" s="24"/>
      <c r="H4" s="24"/>
      <c r="I4" s="25"/>
      <c r="J4" s="24"/>
      <c r="K4" s="24"/>
      <c r="L4" s="26" t="s">
        <v>6</v>
      </c>
      <c r="M4" s="26"/>
      <c r="N4" s="11"/>
      <c r="O4" s="74" t="s">
        <v>7</v>
      </c>
      <c r="P4" s="75"/>
      <c r="Q4" s="76"/>
      <c r="R4" s="24"/>
      <c r="S4" s="24"/>
      <c r="T4" s="11" t="s">
        <v>8</v>
      </c>
    </row>
    <row r="5" spans="1:20" ht="39.75" customHeight="1">
      <c r="A5" s="1"/>
      <c r="B5" s="1"/>
      <c r="D5" s="27" t="s">
        <v>9</v>
      </c>
      <c r="E5" s="28" t="s">
        <v>10</v>
      </c>
      <c r="F5" s="29" t="s">
        <v>11</v>
      </c>
      <c r="G5" s="29" t="s">
        <v>12</v>
      </c>
      <c r="H5" s="29" t="s">
        <v>13</v>
      </c>
      <c r="I5" s="30" t="s">
        <v>14</v>
      </c>
      <c r="J5" s="29" t="s">
        <v>15</v>
      </c>
      <c r="K5" s="29" t="s">
        <v>16</v>
      </c>
      <c r="L5" s="27" t="s">
        <v>17</v>
      </c>
      <c r="M5" s="29" t="s">
        <v>18</v>
      </c>
      <c r="N5" s="29" t="s">
        <v>19</v>
      </c>
      <c r="O5" s="29" t="s">
        <v>20</v>
      </c>
      <c r="P5" s="31" t="s">
        <v>21</v>
      </c>
      <c r="Q5" s="32" t="s">
        <v>22</v>
      </c>
      <c r="R5" s="58" t="s">
        <v>23</v>
      </c>
      <c r="S5" s="29" t="s">
        <v>24</v>
      </c>
      <c r="T5" s="33" t="s">
        <v>25</v>
      </c>
    </row>
    <row r="6" spans="1:20" ht="24.75" customHeight="1">
      <c r="A6" s="1"/>
      <c r="B6" s="1"/>
      <c r="D6" s="34"/>
      <c r="E6" s="35"/>
      <c r="F6" s="36"/>
      <c r="G6" s="36" t="str">
        <f>IF('12'!$H6 &lt;&gt; "", "TTS-2512" &amp; TEXT(ROW()-5, "00"), "")</f>
        <v/>
      </c>
      <c r="H6" s="37"/>
      <c r="I6" s="34"/>
      <c r="J6" s="39"/>
      <c r="K6" s="39"/>
      <c r="L6" s="40"/>
      <c r="M6" s="39"/>
      <c r="N6" s="39"/>
      <c r="O6" s="39"/>
      <c r="P6" s="41"/>
      <c r="Q6" s="42"/>
      <c r="R6" s="38"/>
      <c r="S6" s="39"/>
      <c r="T6" s="62"/>
    </row>
    <row r="7" spans="1:20" ht="24.75" customHeight="1">
      <c r="A7" s="1"/>
      <c r="B7" s="1"/>
      <c r="D7" s="34"/>
      <c r="E7" s="35"/>
      <c r="F7" s="36"/>
      <c r="G7" s="36" t="str">
        <f>IF('12'!$H7 &lt;&gt; "", "TTS-2512" &amp; TEXT(ROW()-5, "00"), "")</f>
        <v/>
      </c>
      <c r="H7" s="36"/>
      <c r="I7" s="34"/>
      <c r="J7" s="39"/>
      <c r="K7" s="39"/>
      <c r="L7" s="40"/>
      <c r="M7" s="39"/>
      <c r="N7" s="39"/>
      <c r="O7" s="39"/>
      <c r="P7" s="41"/>
      <c r="Q7" s="42"/>
      <c r="R7" s="39"/>
      <c r="S7" s="39"/>
      <c r="T7" s="62"/>
    </row>
    <row r="8" spans="1:20" ht="24.75" customHeight="1">
      <c r="A8" s="1"/>
      <c r="B8" s="1"/>
      <c r="D8" s="34"/>
      <c r="E8" s="35"/>
      <c r="F8" s="36"/>
      <c r="G8" s="36" t="str">
        <f>IF('12'!$H8 &lt;&gt; "", "TTS-2512" &amp; TEXT(ROW()-5, "00"), "")</f>
        <v/>
      </c>
      <c r="H8" s="36"/>
      <c r="I8" s="40"/>
      <c r="J8" s="39"/>
      <c r="K8" s="39"/>
      <c r="L8" s="40"/>
      <c r="M8" s="39"/>
      <c r="N8" s="39"/>
      <c r="O8" s="39"/>
      <c r="P8" s="41"/>
      <c r="Q8" s="42"/>
      <c r="R8" s="39"/>
      <c r="S8" s="39"/>
      <c r="T8" s="62"/>
    </row>
    <row r="9" spans="1:20" ht="24.75" customHeight="1">
      <c r="A9" s="1"/>
      <c r="B9" s="1"/>
      <c r="D9" s="34"/>
      <c r="E9" s="35"/>
      <c r="F9" s="36"/>
      <c r="G9" s="36" t="str">
        <f>IF('12'!$H9 &lt;&gt; "", "TTS-2512" &amp; TEXT(ROW()-5, "00"), "")</f>
        <v/>
      </c>
      <c r="H9" s="36"/>
      <c r="I9" s="34"/>
      <c r="J9" s="39"/>
      <c r="K9" s="39"/>
      <c r="L9" s="44"/>
      <c r="M9" s="39"/>
      <c r="N9" s="39"/>
      <c r="O9" s="39"/>
      <c r="P9" s="41"/>
      <c r="Q9" s="42"/>
      <c r="R9" s="38"/>
      <c r="S9" s="39"/>
      <c r="T9" s="62"/>
    </row>
    <row r="10" spans="1:20" ht="24.75" customHeight="1">
      <c r="A10" s="1"/>
      <c r="B10" s="1"/>
      <c r="D10" s="34"/>
      <c r="E10" s="35"/>
      <c r="F10" s="36"/>
      <c r="G10" s="36" t="str">
        <f>IF('12'!$H10 &lt;&gt; "", "TTS-2512" &amp; TEXT(ROW()-5, "00"), "")</f>
        <v/>
      </c>
      <c r="H10" s="36"/>
      <c r="I10" s="40"/>
      <c r="J10" s="39"/>
      <c r="K10" s="39"/>
      <c r="L10" s="40"/>
      <c r="M10" s="39"/>
      <c r="N10" s="39"/>
      <c r="O10" s="39"/>
      <c r="P10" s="41"/>
      <c r="Q10" s="42"/>
      <c r="R10" s="39"/>
      <c r="S10" s="39"/>
      <c r="T10" s="62"/>
    </row>
    <row r="11" spans="1:20" ht="24.75" customHeight="1">
      <c r="A11" s="1"/>
      <c r="B11" s="1"/>
      <c r="D11" s="34"/>
      <c r="E11" s="35"/>
      <c r="F11" s="36"/>
      <c r="G11" s="36" t="str">
        <f>IF('12'!$H11 &lt;&gt; "", "TTS-2512" &amp; TEXT(ROW()-5, "00"), "")</f>
        <v/>
      </c>
      <c r="H11" s="36"/>
      <c r="I11" s="40"/>
      <c r="J11" s="39"/>
      <c r="K11" s="39"/>
      <c r="L11" s="40"/>
      <c r="M11" s="39"/>
      <c r="N11" s="39"/>
      <c r="O11" s="39"/>
      <c r="P11" s="41"/>
      <c r="Q11" s="42"/>
      <c r="R11" s="39"/>
      <c r="S11" s="39"/>
      <c r="T11" s="62"/>
    </row>
    <row r="12" spans="1:20" ht="24.75" customHeight="1">
      <c r="A12" s="1"/>
      <c r="B12" s="1"/>
      <c r="D12" s="34"/>
      <c r="E12" s="35"/>
      <c r="F12" s="36"/>
      <c r="G12" s="36" t="str">
        <f>IF('12'!$H12 &lt;&gt; "", "TTS-2512" &amp; TEXT(ROW()-5, "00"), "")</f>
        <v/>
      </c>
      <c r="H12" s="36"/>
      <c r="I12" s="40"/>
      <c r="J12" s="39"/>
      <c r="K12" s="39"/>
      <c r="L12" s="40"/>
      <c r="M12" s="39"/>
      <c r="N12" s="39"/>
      <c r="O12" s="39"/>
      <c r="P12" s="41"/>
      <c r="Q12" s="42"/>
      <c r="R12" s="39"/>
      <c r="S12" s="39"/>
      <c r="T12" s="62"/>
    </row>
    <row r="13" spans="1:20" ht="24.75" customHeight="1">
      <c r="A13" s="1"/>
      <c r="B13" s="1"/>
      <c r="D13" s="34"/>
      <c r="E13" s="35"/>
      <c r="F13" s="36"/>
      <c r="G13" s="36" t="str">
        <f>IF('12'!$H13 &lt;&gt; "", "TTS-2512" &amp; TEXT(ROW()-5, "00"), "")</f>
        <v/>
      </c>
      <c r="H13" s="36"/>
      <c r="I13" s="40"/>
      <c r="J13" s="39"/>
      <c r="K13" s="39"/>
      <c r="L13" s="40"/>
      <c r="M13" s="39"/>
      <c r="N13" s="39"/>
      <c r="O13" s="39"/>
      <c r="P13" s="41"/>
      <c r="Q13" s="42"/>
      <c r="R13" s="39"/>
      <c r="S13" s="39"/>
      <c r="T13" s="62"/>
    </row>
    <row r="14" spans="1:20" ht="24.75" customHeight="1">
      <c r="A14" s="1"/>
      <c r="B14" s="1"/>
      <c r="D14" s="34"/>
      <c r="E14" s="35"/>
      <c r="F14" s="36"/>
      <c r="G14" s="36" t="str">
        <f>IF('12'!$H14 &lt;&gt; "", "TTS-2512" &amp; TEXT(ROW()-5, "00"), "")</f>
        <v/>
      </c>
      <c r="H14" s="36"/>
      <c r="I14" s="40"/>
      <c r="J14" s="39"/>
      <c r="K14" s="39"/>
      <c r="L14" s="40"/>
      <c r="M14" s="39"/>
      <c r="N14" s="39"/>
      <c r="O14" s="39"/>
      <c r="P14" s="41"/>
      <c r="Q14" s="42"/>
      <c r="R14" s="39"/>
      <c r="S14" s="39"/>
      <c r="T14" s="62"/>
    </row>
    <row r="15" spans="1:20" ht="24.75" customHeight="1">
      <c r="A15" s="1"/>
      <c r="B15" s="1"/>
      <c r="D15" s="34"/>
      <c r="E15" s="35"/>
      <c r="F15" s="36"/>
      <c r="G15" s="36" t="str">
        <f>IF('12'!$H15 &lt;&gt; "", "TTS-2512" &amp; TEXT(ROW()-5, "00"), "")</f>
        <v/>
      </c>
      <c r="H15" s="36"/>
      <c r="I15" s="40"/>
      <c r="J15" s="39"/>
      <c r="K15" s="39"/>
      <c r="L15" s="40"/>
      <c r="M15" s="39"/>
      <c r="N15" s="39"/>
      <c r="O15" s="39"/>
      <c r="P15" s="41"/>
      <c r="Q15" s="42"/>
      <c r="R15" s="39"/>
      <c r="S15" s="39"/>
      <c r="T15" s="62"/>
    </row>
    <row r="16" spans="1:20" ht="24.75" customHeight="1">
      <c r="A16" s="1"/>
      <c r="B16" s="1"/>
      <c r="D16" s="34"/>
      <c r="E16" s="35"/>
      <c r="F16" s="36"/>
      <c r="G16" s="36" t="str">
        <f>IF('12'!$H16 &lt;&gt; "", "TTS-2512" &amp; TEXT(ROW()-5, "00"), "")</f>
        <v/>
      </c>
      <c r="H16" s="36"/>
      <c r="I16" s="40"/>
      <c r="J16" s="39"/>
      <c r="K16" s="39"/>
      <c r="L16" s="40"/>
      <c r="M16" s="39"/>
      <c r="N16" s="39"/>
      <c r="O16" s="39"/>
      <c r="P16" s="41"/>
      <c r="Q16" s="42"/>
      <c r="R16" s="39"/>
      <c r="S16" s="39"/>
      <c r="T16" s="62"/>
    </row>
    <row r="17" spans="1:20" ht="24.75" customHeight="1">
      <c r="A17" s="1"/>
      <c r="B17" s="1"/>
      <c r="D17" s="34"/>
      <c r="E17" s="35"/>
      <c r="F17" s="36"/>
      <c r="G17" s="36" t="str">
        <f>IF('12'!$H17 &lt;&gt; "", "TTS-2512" &amp; TEXT(ROW()-5, "00"), "")</f>
        <v/>
      </c>
      <c r="H17" s="36"/>
      <c r="I17" s="34"/>
      <c r="J17" s="39"/>
      <c r="K17" s="39"/>
      <c r="L17" s="40"/>
      <c r="M17" s="39"/>
      <c r="N17" s="39"/>
      <c r="O17" s="39"/>
      <c r="P17" s="41"/>
      <c r="Q17" s="42"/>
      <c r="R17" s="39"/>
      <c r="S17" s="39"/>
      <c r="T17" s="62"/>
    </row>
    <row r="18" spans="1:20" ht="24.75" customHeight="1">
      <c r="A18" s="1"/>
      <c r="B18" s="1"/>
      <c r="D18" s="34"/>
      <c r="E18" s="35"/>
      <c r="F18" s="36"/>
      <c r="G18" s="36" t="str">
        <f>IF('12'!$H18 &lt;&gt; "", "TTS-2512" &amp; TEXT(ROW()-5, "00"), "")</f>
        <v/>
      </c>
      <c r="H18" s="36"/>
      <c r="I18" s="40"/>
      <c r="J18" s="39"/>
      <c r="K18" s="39"/>
      <c r="L18" s="40"/>
      <c r="M18" s="39"/>
      <c r="N18" s="39"/>
      <c r="O18" s="39"/>
      <c r="P18" s="41"/>
      <c r="Q18" s="42"/>
      <c r="R18" s="39"/>
      <c r="S18" s="39"/>
      <c r="T18" s="62"/>
    </row>
    <row r="19" spans="1:20" ht="24.75" customHeight="1">
      <c r="A19" s="1"/>
      <c r="B19" s="1"/>
      <c r="D19" s="34"/>
      <c r="E19" s="35"/>
      <c r="F19" s="36"/>
      <c r="G19" s="36" t="str">
        <f>IF('12'!$H19 &lt;&gt; "", "TTS-2512" &amp; TEXT(ROW()-5, "00"), "")</f>
        <v/>
      </c>
      <c r="H19" s="36"/>
      <c r="I19" s="34"/>
      <c r="J19" s="38"/>
      <c r="K19" s="38"/>
      <c r="L19" s="34"/>
      <c r="M19" s="39"/>
      <c r="N19" s="39"/>
      <c r="O19" s="39"/>
      <c r="P19" s="41"/>
      <c r="Q19" s="42"/>
      <c r="R19" s="39"/>
      <c r="S19" s="39"/>
      <c r="T19" s="62"/>
    </row>
    <row r="20" spans="1:20" ht="24.75" customHeight="1">
      <c r="A20" s="1"/>
      <c r="B20" s="1"/>
      <c r="D20" s="34"/>
      <c r="E20" s="35"/>
      <c r="F20" s="36"/>
      <c r="G20" s="36" t="str">
        <f>IF('12'!$H20 &lt;&gt; "", "TTS-2512" &amp; TEXT(ROW()-5, "00"), "")</f>
        <v/>
      </c>
      <c r="H20" s="36"/>
      <c r="I20" s="34"/>
      <c r="J20" s="38"/>
      <c r="K20" s="38"/>
      <c r="L20" s="40"/>
      <c r="M20" s="39"/>
      <c r="N20" s="39"/>
      <c r="O20" s="39"/>
      <c r="P20" s="41"/>
      <c r="Q20" s="42"/>
      <c r="R20" s="39"/>
      <c r="S20" s="39"/>
      <c r="T20" s="62"/>
    </row>
    <row r="21" spans="1:20" ht="24.75" customHeight="1">
      <c r="A21" s="1"/>
      <c r="B21" s="1"/>
      <c r="D21" s="34"/>
      <c r="E21" s="35"/>
      <c r="F21" s="36"/>
      <c r="G21" s="36" t="str">
        <f>IF('12'!$H21 &lt;&gt; "", "TTS-2512" &amp; TEXT(ROW()-5, "00"), "")</f>
        <v/>
      </c>
      <c r="H21" s="36"/>
      <c r="I21" s="40"/>
      <c r="J21" s="39"/>
      <c r="K21" s="39"/>
      <c r="L21" s="40"/>
      <c r="M21" s="39"/>
      <c r="N21" s="39"/>
      <c r="O21" s="39"/>
      <c r="P21" s="41"/>
      <c r="Q21" s="42"/>
      <c r="R21" s="39"/>
      <c r="S21" s="39"/>
      <c r="T21" s="62"/>
    </row>
    <row r="22" spans="1:20" ht="24.75" customHeight="1">
      <c r="A22" s="1"/>
      <c r="B22" s="1"/>
      <c r="D22" s="34"/>
      <c r="E22" s="40"/>
      <c r="F22" s="36"/>
      <c r="G22" s="36" t="str">
        <f>IF('12'!$H22 &lt;&gt; "", "TTS-2512" &amp; TEXT(ROW()-5, "00"), "")</f>
        <v/>
      </c>
      <c r="H22" s="36"/>
      <c r="I22" s="40"/>
      <c r="J22" s="39"/>
      <c r="K22" s="39"/>
      <c r="L22" s="40"/>
      <c r="M22" s="39"/>
      <c r="N22" s="39"/>
      <c r="O22" s="39"/>
      <c r="P22" s="41"/>
      <c r="Q22" s="42"/>
      <c r="R22" s="39"/>
      <c r="S22" s="39"/>
      <c r="T22" s="62"/>
    </row>
    <row r="23" spans="1:20" ht="24.75" customHeight="1">
      <c r="A23" s="1"/>
      <c r="B23" s="1"/>
      <c r="D23" s="34"/>
      <c r="E23" s="35"/>
      <c r="F23" s="36"/>
      <c r="G23" s="36" t="str">
        <f>IF('12'!$H23 &lt;&gt; "", "TTS-2512" &amp; TEXT(ROW()-5, "00"), "")</f>
        <v/>
      </c>
      <c r="H23" s="36"/>
      <c r="I23" s="34"/>
      <c r="J23" s="39"/>
      <c r="K23" s="39"/>
      <c r="L23" s="44"/>
      <c r="M23" s="39"/>
      <c r="N23" s="39"/>
      <c r="O23" s="39"/>
      <c r="P23" s="41"/>
      <c r="Q23" s="42"/>
      <c r="R23" s="39"/>
      <c r="S23" s="39"/>
      <c r="T23" s="62"/>
    </row>
    <row r="24" spans="1:20" ht="24.75" customHeight="1">
      <c r="A24" s="1"/>
      <c r="B24" s="1"/>
      <c r="D24" s="34"/>
      <c r="E24" s="35"/>
      <c r="F24" s="36"/>
      <c r="G24" s="36" t="str">
        <f>IF('12'!$H24 &lt;&gt; "", "TTS-2512" &amp; TEXT(ROW()-5, "00"), "")</f>
        <v/>
      </c>
      <c r="H24" s="36"/>
      <c r="I24" s="40"/>
      <c r="J24" s="39"/>
      <c r="K24" s="39"/>
      <c r="L24" s="40"/>
      <c r="M24" s="39"/>
      <c r="N24" s="39"/>
      <c r="O24" s="39"/>
      <c r="P24" s="41"/>
      <c r="Q24" s="42"/>
      <c r="R24" s="39"/>
      <c r="S24" s="39"/>
      <c r="T24" s="62"/>
    </row>
    <row r="25" spans="1:20" ht="24.75" customHeight="1">
      <c r="A25" s="1"/>
      <c r="B25" s="1"/>
      <c r="D25" s="34"/>
      <c r="E25" s="35"/>
      <c r="F25" s="36"/>
      <c r="G25" s="36" t="str">
        <f>IF('12'!$H25 &lt;&gt; "", "TTS-2512" &amp; TEXT(ROW()-5, "00"), "")</f>
        <v/>
      </c>
      <c r="H25" s="36"/>
      <c r="I25" s="40"/>
      <c r="J25" s="39"/>
      <c r="K25" s="39"/>
      <c r="L25" s="40"/>
      <c r="M25" s="39"/>
      <c r="N25" s="39"/>
      <c r="O25" s="40"/>
      <c r="P25" s="41"/>
      <c r="Q25" s="42"/>
      <c r="R25" s="39"/>
      <c r="S25" s="39"/>
      <c r="T25" s="62"/>
    </row>
    <row r="26" spans="1:20" ht="24.75" customHeight="1">
      <c r="A26" s="1"/>
      <c r="B26" s="1"/>
      <c r="D26" s="34"/>
      <c r="E26" s="35"/>
      <c r="F26" s="49"/>
      <c r="G26" s="36" t="str">
        <f>IF('12'!$H26 &lt;&gt; "", "TTS-2512" &amp; TEXT(ROW()-5, "00"), "")</f>
        <v/>
      </c>
      <c r="H26" s="36"/>
      <c r="I26" s="34"/>
      <c r="J26" s="39"/>
      <c r="K26" s="39"/>
      <c r="L26" s="40"/>
      <c r="M26" s="39"/>
      <c r="N26" s="39"/>
      <c r="O26" s="39"/>
      <c r="P26" s="41"/>
      <c r="Q26" s="42"/>
      <c r="R26" s="39"/>
      <c r="S26" s="39"/>
      <c r="T26" s="62"/>
    </row>
    <row r="27" spans="1:20" ht="24.75" customHeight="1">
      <c r="A27" s="1"/>
      <c r="B27" s="1"/>
      <c r="D27" s="34"/>
      <c r="E27" s="35"/>
      <c r="F27" s="49"/>
      <c r="G27" s="36" t="str">
        <f>IF('12'!$H27 &lt;&gt; "", "TTS-2512" &amp; TEXT(ROW()-5, "00"), "")</f>
        <v/>
      </c>
      <c r="H27" s="36"/>
      <c r="I27" s="40"/>
      <c r="J27" s="39"/>
      <c r="K27" s="39"/>
      <c r="L27" s="40"/>
      <c r="M27" s="39"/>
      <c r="N27" s="39"/>
      <c r="O27" s="39"/>
      <c r="P27" s="41"/>
      <c r="Q27" s="42"/>
      <c r="R27" s="39"/>
      <c r="S27" s="39"/>
      <c r="T27" s="62"/>
    </row>
    <row r="28" spans="1:20" ht="24.75" customHeight="1">
      <c r="A28" s="1"/>
      <c r="B28" s="1"/>
      <c r="D28" s="34"/>
      <c r="E28" s="50"/>
      <c r="F28" s="49"/>
      <c r="G28" s="36" t="str">
        <f>IF('12'!$H28 &lt;&gt; "", "TTS-2512" &amp; TEXT(ROW()-5, "00"), "")</f>
        <v/>
      </c>
      <c r="H28" s="36"/>
      <c r="I28" s="51"/>
      <c r="J28" s="39"/>
      <c r="K28" s="39"/>
      <c r="L28" s="40"/>
      <c r="M28" s="39"/>
      <c r="N28" s="39"/>
      <c r="O28" s="39"/>
      <c r="P28" s="41"/>
      <c r="Q28" s="42"/>
      <c r="R28" s="39"/>
      <c r="S28" s="39"/>
      <c r="T28" s="62"/>
    </row>
    <row r="29" spans="1:20" ht="24.75" customHeight="1">
      <c r="A29" s="1"/>
      <c r="B29" s="1"/>
      <c r="D29" s="34"/>
      <c r="E29" s="35"/>
      <c r="F29" s="49"/>
      <c r="G29" s="36" t="str">
        <f>IF('12'!$H29 &lt;&gt; "", "TTS-2512" &amp; TEXT(ROW()-5, "00"), "")</f>
        <v/>
      </c>
      <c r="H29" s="36"/>
      <c r="I29" s="40"/>
      <c r="J29" s="39"/>
      <c r="K29" s="39"/>
      <c r="L29" s="40"/>
      <c r="M29" s="39"/>
      <c r="N29" s="39"/>
      <c r="O29" s="39"/>
      <c r="P29" s="41"/>
      <c r="Q29" s="42"/>
      <c r="R29" s="39"/>
      <c r="S29" s="39"/>
      <c r="T29" s="62"/>
    </row>
    <row r="30" spans="1:20" ht="24.75" customHeight="1">
      <c r="A30" s="1"/>
      <c r="B30" s="1"/>
      <c r="D30" s="34"/>
      <c r="E30" s="50"/>
      <c r="F30" s="49"/>
      <c r="G30" s="36" t="str">
        <f>IF('12'!$H30 &lt;&gt; "", "TTS-2512" &amp; TEXT(ROW()-5, "00"), "")</f>
        <v/>
      </c>
      <c r="H30" s="36"/>
      <c r="I30" s="51"/>
      <c r="J30" s="39"/>
      <c r="K30" s="39"/>
      <c r="L30" s="40"/>
      <c r="M30" s="39"/>
      <c r="N30" s="39"/>
      <c r="O30" s="39"/>
      <c r="P30" s="41"/>
      <c r="Q30" s="42"/>
      <c r="R30" s="39"/>
      <c r="S30" s="39"/>
      <c r="T30" s="62"/>
    </row>
    <row r="31" spans="1:20" ht="24.75" customHeight="1">
      <c r="A31" s="1"/>
      <c r="B31" s="1"/>
      <c r="D31" s="34"/>
      <c r="E31" s="35"/>
      <c r="F31" s="49"/>
      <c r="G31" s="36" t="str">
        <f>IF('12'!$H31 &lt;&gt; "", "TTS-2512" &amp; TEXT(ROW()-5, "00"), "")</f>
        <v/>
      </c>
      <c r="H31" s="36"/>
      <c r="I31" s="40"/>
      <c r="J31" s="39"/>
      <c r="K31" s="39"/>
      <c r="L31" s="40"/>
      <c r="M31" s="39"/>
      <c r="N31" s="39"/>
      <c r="O31" s="39"/>
      <c r="P31" s="41"/>
      <c r="Q31" s="42"/>
      <c r="R31" s="39"/>
      <c r="S31" s="39"/>
      <c r="T31" s="62"/>
    </row>
    <row r="32" spans="1:20" ht="24.75" customHeight="1">
      <c r="A32" s="1"/>
      <c r="B32" s="1"/>
      <c r="D32" s="34"/>
      <c r="E32" s="50"/>
      <c r="F32" s="49"/>
      <c r="G32" s="36" t="str">
        <f>IF('12'!$H32 &lt;&gt; "", "TTS-2512" &amp; TEXT(ROW()-5, "00"), "")</f>
        <v/>
      </c>
      <c r="H32" s="36"/>
      <c r="I32" s="51"/>
      <c r="J32" s="39"/>
      <c r="K32" s="39"/>
      <c r="L32" s="40"/>
      <c r="M32" s="39"/>
      <c r="N32" s="39"/>
      <c r="O32" s="39"/>
      <c r="P32" s="41"/>
      <c r="Q32" s="42"/>
      <c r="R32" s="39"/>
      <c r="S32" s="39"/>
      <c r="T32" s="62"/>
    </row>
    <row r="33" spans="1:20" ht="24.75" customHeight="1">
      <c r="A33" s="1"/>
      <c r="B33" s="1"/>
      <c r="D33" s="34"/>
      <c r="E33" s="35"/>
      <c r="F33" s="49"/>
      <c r="G33" s="36" t="str">
        <f>IF('12'!$H33 &lt;&gt; "", "TTS-2512" &amp; TEXT(ROW()-5, "00"), "")</f>
        <v/>
      </c>
      <c r="H33" s="36"/>
      <c r="I33" s="40"/>
      <c r="J33" s="39"/>
      <c r="K33" s="39"/>
      <c r="L33" s="40"/>
      <c r="M33" s="39"/>
      <c r="N33" s="39"/>
      <c r="O33" s="39"/>
      <c r="P33" s="41"/>
      <c r="Q33" s="42"/>
      <c r="R33" s="39"/>
      <c r="S33" s="39"/>
      <c r="T33" s="62"/>
    </row>
    <row r="34" spans="1:20" ht="24.75" customHeight="1">
      <c r="A34" s="1"/>
      <c r="B34" s="1"/>
      <c r="D34" s="34"/>
      <c r="E34" s="50"/>
      <c r="F34" s="49"/>
      <c r="G34" s="36" t="str">
        <f>IF('12'!$H34 &lt;&gt; "", "TTS-2512" &amp; TEXT(ROW()-5, "00"), "")</f>
        <v/>
      </c>
      <c r="H34" s="36"/>
      <c r="I34" s="51"/>
      <c r="J34" s="39"/>
      <c r="K34" s="39"/>
      <c r="L34" s="40"/>
      <c r="M34" s="39"/>
      <c r="N34" s="39"/>
      <c r="O34" s="39"/>
      <c r="P34" s="41"/>
      <c r="Q34" s="42"/>
      <c r="R34" s="39"/>
      <c r="S34" s="39"/>
      <c r="T34" s="62"/>
    </row>
    <row r="35" spans="1:20" ht="24.75" customHeight="1">
      <c r="A35" s="1"/>
      <c r="B35" s="1"/>
      <c r="D35" s="34"/>
      <c r="E35" s="35"/>
      <c r="F35" s="49"/>
      <c r="G35" s="36" t="str">
        <f>IF('12'!$H35 &lt;&gt; "", "TTS-2512" &amp; TEXT(ROW()-5, "00"), "")</f>
        <v/>
      </c>
      <c r="H35" s="36"/>
      <c r="I35" s="40"/>
      <c r="J35" s="39"/>
      <c r="K35" s="39"/>
      <c r="L35" s="40"/>
      <c r="M35" s="39"/>
      <c r="N35" s="39"/>
      <c r="O35" s="39"/>
      <c r="P35" s="41"/>
      <c r="Q35" s="42"/>
      <c r="R35" s="39"/>
      <c r="S35" s="39"/>
      <c r="T35" s="62"/>
    </row>
    <row r="36" spans="1:20" ht="24.75" customHeight="1">
      <c r="A36" s="1"/>
      <c r="B36" s="1"/>
      <c r="D36" s="34"/>
      <c r="E36" s="50"/>
      <c r="F36" s="49"/>
      <c r="G36" s="36" t="str">
        <f>IF('12'!$H36 &lt;&gt; "", "TTS-2512" &amp; TEXT(ROW()-5, "00"), "")</f>
        <v/>
      </c>
      <c r="H36" s="36"/>
      <c r="I36" s="51"/>
      <c r="J36" s="39"/>
      <c r="K36" s="39"/>
      <c r="L36" s="40"/>
      <c r="M36" s="39"/>
      <c r="N36" s="39"/>
      <c r="O36" s="39"/>
      <c r="P36" s="41"/>
      <c r="Q36" s="42"/>
      <c r="R36" s="39"/>
      <c r="S36" s="39"/>
      <c r="T36" s="62"/>
    </row>
    <row r="37" spans="1:20" ht="24.75" customHeight="1">
      <c r="A37" s="1"/>
      <c r="B37" s="1"/>
      <c r="D37" s="34"/>
      <c r="E37" s="35"/>
      <c r="F37" s="49"/>
      <c r="G37" s="36" t="str">
        <f>IF('12'!$H37 &lt;&gt; "", "TTS-2512" &amp; TEXT(ROW()-5, "00"), "")</f>
        <v/>
      </c>
      <c r="H37" s="36"/>
      <c r="I37" s="40"/>
      <c r="J37" s="39"/>
      <c r="K37" s="39"/>
      <c r="L37" s="40"/>
      <c r="M37" s="39"/>
      <c r="N37" s="39"/>
      <c r="O37" s="39"/>
      <c r="P37" s="41"/>
      <c r="Q37" s="42"/>
      <c r="R37" s="39"/>
      <c r="S37" s="39"/>
      <c r="T37" s="62"/>
    </row>
    <row r="38" spans="1:20" ht="24.75" customHeight="1">
      <c r="A38" s="1"/>
      <c r="B38" s="1"/>
      <c r="D38" s="34"/>
      <c r="E38" s="50"/>
      <c r="F38" s="49"/>
      <c r="G38" s="36" t="str">
        <f>IF('12'!$H38 &lt;&gt; "", "TTS-2512" &amp; TEXT(ROW()-5, "00"), "")</f>
        <v/>
      </c>
      <c r="H38" s="36"/>
      <c r="I38" s="51"/>
      <c r="J38" s="39"/>
      <c r="K38" s="39"/>
      <c r="L38" s="40"/>
      <c r="M38" s="39"/>
      <c r="N38" s="39"/>
      <c r="O38" s="39"/>
      <c r="P38" s="41"/>
      <c r="Q38" s="42"/>
      <c r="R38" s="39"/>
      <c r="S38" s="39"/>
      <c r="T38" s="62"/>
    </row>
    <row r="39" spans="1:20" ht="24.75" customHeight="1">
      <c r="A39" s="1"/>
      <c r="B39" s="1"/>
      <c r="D39" s="34"/>
      <c r="E39" s="35"/>
      <c r="F39" s="49"/>
      <c r="G39" s="36" t="str">
        <f>IF('12'!$H39 &lt;&gt; "", "TTS-2512" &amp; TEXT(ROW()-5, "00"), "")</f>
        <v/>
      </c>
      <c r="H39" s="36"/>
      <c r="I39" s="40"/>
      <c r="J39" s="39"/>
      <c r="K39" s="39"/>
      <c r="L39" s="40"/>
      <c r="M39" s="39"/>
      <c r="N39" s="39"/>
      <c r="O39" s="39"/>
      <c r="P39" s="41"/>
      <c r="Q39" s="42"/>
      <c r="R39" s="39"/>
      <c r="S39" s="39"/>
      <c r="T39" s="62"/>
    </row>
    <row r="40" spans="1:20" ht="24.75" customHeight="1">
      <c r="A40" s="1"/>
      <c r="B40" s="1"/>
      <c r="D40" s="34"/>
      <c r="E40" s="50"/>
      <c r="F40" s="49"/>
      <c r="G40" s="36" t="str">
        <f>IF('12'!$H40 &lt;&gt; "", "TTS-2512" &amp; TEXT(ROW()-5, "00"), "")</f>
        <v/>
      </c>
      <c r="H40" s="36"/>
      <c r="I40" s="51"/>
      <c r="J40" s="39"/>
      <c r="K40" s="39"/>
      <c r="L40" s="40"/>
      <c r="M40" s="39"/>
      <c r="N40" s="39"/>
      <c r="O40" s="39"/>
      <c r="P40" s="41"/>
      <c r="Q40" s="42"/>
      <c r="R40" s="39"/>
      <c r="S40" s="39"/>
      <c r="T40" s="62"/>
    </row>
    <row r="41" spans="1:20" ht="24.75" customHeight="1">
      <c r="A41" s="1"/>
      <c r="B41" s="1"/>
      <c r="D41" s="34"/>
      <c r="E41" s="35"/>
      <c r="F41" s="49"/>
      <c r="G41" s="36" t="str">
        <f>IF('12'!$H41 &lt;&gt; "", "TTS-2512" &amp; TEXT(ROW()-5, "00"), "")</f>
        <v/>
      </c>
      <c r="H41" s="36"/>
      <c r="I41" s="40"/>
      <c r="J41" s="39"/>
      <c r="K41" s="39"/>
      <c r="L41" s="40"/>
      <c r="M41" s="39"/>
      <c r="N41" s="39"/>
      <c r="O41" s="39"/>
      <c r="P41" s="41"/>
      <c r="Q41" s="42"/>
      <c r="R41" s="39"/>
      <c r="S41" s="39"/>
      <c r="T41" s="62"/>
    </row>
    <row r="42" spans="1:20" ht="24.75" customHeight="1">
      <c r="A42" s="1"/>
      <c r="B42" s="1"/>
      <c r="D42" s="34"/>
      <c r="E42" s="50"/>
      <c r="F42" s="49"/>
      <c r="G42" s="36" t="str">
        <f>IF('12'!$H42 &lt;&gt; "", "TTS-2512" &amp; TEXT(ROW()-5, "00"), "")</f>
        <v/>
      </c>
      <c r="H42" s="36"/>
      <c r="I42" s="51"/>
      <c r="J42" s="39"/>
      <c r="K42" s="39"/>
      <c r="L42" s="40"/>
      <c r="M42" s="39"/>
      <c r="N42" s="39"/>
      <c r="O42" s="39"/>
      <c r="P42" s="41"/>
      <c r="Q42" s="42"/>
      <c r="R42" s="39"/>
      <c r="S42" s="39"/>
      <c r="T42" s="62"/>
    </row>
    <row r="43" spans="1:20" ht="24.75" customHeight="1">
      <c r="A43" s="1"/>
      <c r="B43" s="1"/>
      <c r="D43" s="34"/>
      <c r="E43" s="35"/>
      <c r="F43" s="49"/>
      <c r="G43" s="36" t="str">
        <f>IF('12'!$H43 &lt;&gt; "", "TTS-2512" &amp; TEXT(ROW()-5, "00"), "")</f>
        <v/>
      </c>
      <c r="H43" s="36"/>
      <c r="I43" s="40"/>
      <c r="J43" s="39"/>
      <c r="K43" s="39"/>
      <c r="L43" s="40"/>
      <c r="M43" s="39"/>
      <c r="N43" s="39"/>
      <c r="O43" s="39"/>
      <c r="P43" s="41"/>
      <c r="Q43" s="42"/>
      <c r="R43" s="39"/>
      <c r="S43" s="39"/>
      <c r="T43" s="62"/>
    </row>
    <row r="44" spans="1:20" ht="24.75" customHeight="1">
      <c r="A44" s="1"/>
      <c r="B44" s="1"/>
      <c r="D44" s="34"/>
      <c r="E44" s="50"/>
      <c r="F44" s="49"/>
      <c r="G44" s="36" t="str">
        <f>IF('12'!$H44 &lt;&gt; "", "TTS-2512" &amp; TEXT(ROW()-5, "00"), "")</f>
        <v/>
      </c>
      <c r="H44" s="36"/>
      <c r="I44" s="51"/>
      <c r="J44" s="39"/>
      <c r="K44" s="39"/>
      <c r="L44" s="40"/>
      <c r="M44" s="39"/>
      <c r="N44" s="39"/>
      <c r="O44" s="39"/>
      <c r="P44" s="41"/>
      <c r="Q44" s="42"/>
      <c r="R44" s="39"/>
      <c r="S44" s="39"/>
      <c r="T44" s="62"/>
    </row>
    <row r="45" spans="1:20" ht="24.75" customHeight="1">
      <c r="A45" s="1"/>
      <c r="B45" s="1"/>
      <c r="D45" s="34"/>
      <c r="E45" s="35"/>
      <c r="F45" s="49"/>
      <c r="G45" s="36" t="str">
        <f>IF('12'!$H45 &lt;&gt; "", "TTS-2512" &amp; TEXT(ROW()-5, "00"), "")</f>
        <v/>
      </c>
      <c r="H45" s="36"/>
      <c r="I45" s="40"/>
      <c r="J45" s="39"/>
      <c r="K45" s="39"/>
      <c r="L45" s="40"/>
      <c r="M45" s="39"/>
      <c r="N45" s="39"/>
      <c r="O45" s="39"/>
      <c r="P45" s="41"/>
      <c r="Q45" s="42"/>
      <c r="R45" s="39"/>
      <c r="S45" s="39"/>
      <c r="T45" s="62"/>
    </row>
    <row r="46" spans="1:20" ht="24.75" customHeight="1">
      <c r="A46" s="1"/>
      <c r="B46" s="1"/>
      <c r="D46" s="34"/>
      <c r="E46" s="50"/>
      <c r="F46" s="49"/>
      <c r="G46" s="36" t="str">
        <f>IF('12'!$H46 &lt;&gt; "", "TTS-2512" &amp; TEXT(ROW()-5, "00"), "")</f>
        <v/>
      </c>
      <c r="H46" s="36"/>
      <c r="I46" s="51"/>
      <c r="J46" s="39"/>
      <c r="K46" s="39"/>
      <c r="L46" s="40"/>
      <c r="M46" s="39"/>
      <c r="N46" s="39"/>
      <c r="O46" s="39"/>
      <c r="P46" s="41"/>
      <c r="Q46" s="42"/>
      <c r="R46" s="39"/>
      <c r="S46" s="39"/>
      <c r="T46" s="62"/>
    </row>
    <row r="47" spans="1:20" ht="24.75" customHeight="1">
      <c r="A47" s="1"/>
      <c r="B47" s="1"/>
      <c r="D47" s="34"/>
      <c r="E47" s="35"/>
      <c r="F47" s="49"/>
      <c r="G47" s="36" t="str">
        <f>IF('12'!$H47 &lt;&gt; "", "TTS-2512" &amp; TEXT(ROW()-5, "00"), "")</f>
        <v/>
      </c>
      <c r="H47" s="36"/>
      <c r="I47" s="40"/>
      <c r="J47" s="39"/>
      <c r="K47" s="39"/>
      <c r="L47" s="40"/>
      <c r="M47" s="39"/>
      <c r="N47" s="39"/>
      <c r="O47" s="39"/>
      <c r="P47" s="41"/>
      <c r="Q47" s="42"/>
      <c r="R47" s="39"/>
      <c r="S47" s="39"/>
      <c r="T47" s="62"/>
    </row>
    <row r="48" spans="1:20" ht="24.75" customHeight="1">
      <c r="A48" s="1"/>
      <c r="B48" s="1"/>
      <c r="D48" s="34"/>
      <c r="E48" s="50"/>
      <c r="F48" s="49"/>
      <c r="G48" s="36" t="str">
        <f>IF('12'!$H48 &lt;&gt; "", "TTS-2512" &amp; TEXT(ROW()-5, "00"), "")</f>
        <v/>
      </c>
      <c r="H48" s="36"/>
      <c r="I48" s="51"/>
      <c r="J48" s="39"/>
      <c r="K48" s="39"/>
      <c r="L48" s="40"/>
      <c r="M48" s="39"/>
      <c r="N48" s="39"/>
      <c r="O48" s="39"/>
      <c r="P48" s="41"/>
      <c r="Q48" s="42"/>
      <c r="R48" s="39"/>
      <c r="S48" s="39"/>
      <c r="T48" s="62"/>
    </row>
    <row r="49" spans="1:20" ht="24.75" customHeight="1">
      <c r="A49" s="1"/>
      <c r="B49" s="1"/>
      <c r="D49" s="34"/>
      <c r="E49" s="35"/>
      <c r="F49" s="49"/>
      <c r="G49" s="36" t="str">
        <f>IF('12'!$H49 &lt;&gt; "", "TTS-2512" &amp; TEXT(ROW()-5, "00"), "")</f>
        <v/>
      </c>
      <c r="H49" s="36"/>
      <c r="I49" s="40"/>
      <c r="J49" s="39"/>
      <c r="K49" s="39"/>
      <c r="L49" s="40"/>
      <c r="M49" s="39"/>
      <c r="N49" s="39"/>
      <c r="O49" s="39"/>
      <c r="P49" s="41"/>
      <c r="Q49" s="42"/>
      <c r="R49" s="39"/>
      <c r="S49" s="39"/>
      <c r="T49" s="62"/>
    </row>
    <row r="50" spans="1:20" ht="24.75" customHeight="1">
      <c r="A50" s="1"/>
      <c r="B50" s="1"/>
      <c r="D50" s="34"/>
      <c r="E50" s="50"/>
      <c r="F50" s="49"/>
      <c r="G50" s="36" t="str">
        <f>IF('12'!$H50 &lt;&gt; "", "TTS-2512" &amp; TEXT(ROW()-5, "00"), "")</f>
        <v/>
      </c>
      <c r="H50" s="36"/>
      <c r="I50" s="51"/>
      <c r="J50" s="39"/>
      <c r="K50" s="39"/>
      <c r="L50" s="40"/>
      <c r="M50" s="39"/>
      <c r="N50" s="39"/>
      <c r="O50" s="39"/>
      <c r="P50" s="41"/>
      <c r="Q50" s="42"/>
      <c r="R50" s="39"/>
      <c r="S50" s="39"/>
      <c r="T50" s="62"/>
    </row>
    <row r="51" spans="1:20" ht="24.75" customHeight="1">
      <c r="A51" s="1"/>
      <c r="B51" s="1"/>
      <c r="D51" s="34"/>
      <c r="E51" s="35"/>
      <c r="F51" s="49"/>
      <c r="G51" s="36" t="str">
        <f>IF('12'!$H51 &lt;&gt; "", "TTS-2512" &amp; TEXT(ROW()-5, "00"), "")</f>
        <v/>
      </c>
      <c r="H51" s="36"/>
      <c r="I51" s="40"/>
      <c r="J51" s="39"/>
      <c r="K51" s="39"/>
      <c r="L51" s="40"/>
      <c r="M51" s="39"/>
      <c r="N51" s="39"/>
      <c r="O51" s="39"/>
      <c r="P51" s="41"/>
      <c r="Q51" s="42"/>
      <c r="R51" s="39"/>
      <c r="S51" s="39"/>
      <c r="T51" s="62"/>
    </row>
    <row r="52" spans="1:20" ht="24.75" customHeight="1">
      <c r="A52" s="1"/>
      <c r="B52" s="1"/>
      <c r="D52" s="34"/>
      <c r="E52" s="50"/>
      <c r="F52" s="49"/>
      <c r="G52" s="36" t="str">
        <f>IF('12'!$H52 &lt;&gt; "", "TTS-2512" &amp; TEXT(ROW()-5, "00"), "")</f>
        <v/>
      </c>
      <c r="H52" s="36"/>
      <c r="I52" s="51"/>
      <c r="J52" s="39"/>
      <c r="K52" s="39"/>
      <c r="L52" s="40"/>
      <c r="M52" s="39"/>
      <c r="N52" s="39"/>
      <c r="O52" s="39"/>
      <c r="P52" s="41"/>
      <c r="Q52" s="42"/>
      <c r="R52" s="39"/>
      <c r="S52" s="39"/>
      <c r="T52" s="62"/>
    </row>
    <row r="53" spans="1:20" ht="24.75" customHeight="1">
      <c r="A53" s="1"/>
      <c r="B53" s="1"/>
      <c r="D53" s="34"/>
      <c r="E53" s="35"/>
      <c r="F53" s="49"/>
      <c r="G53" s="36" t="str">
        <f>IF('12'!$H53 &lt;&gt; "", "TTS-2512" &amp; TEXT(ROW()-5, "00"), "")</f>
        <v/>
      </c>
      <c r="H53" s="36"/>
      <c r="I53" s="40"/>
      <c r="J53" s="39"/>
      <c r="K53" s="39"/>
      <c r="L53" s="40"/>
      <c r="M53" s="39"/>
      <c r="N53" s="39"/>
      <c r="O53" s="39"/>
      <c r="P53" s="41"/>
      <c r="Q53" s="42"/>
      <c r="R53" s="39"/>
      <c r="S53" s="39"/>
      <c r="T53" s="62"/>
    </row>
    <row r="54" spans="1:20" ht="24.75" customHeight="1">
      <c r="A54" s="1"/>
      <c r="B54" s="1"/>
      <c r="D54" s="34"/>
      <c r="E54" s="50"/>
      <c r="F54" s="49"/>
      <c r="G54" s="36" t="str">
        <f>IF('12'!$H54 &lt;&gt; "", "TTS-2512" &amp; TEXT(ROW()-5, "00"), "")</f>
        <v/>
      </c>
      <c r="H54" s="36"/>
      <c r="I54" s="51"/>
      <c r="J54" s="39"/>
      <c r="K54" s="39"/>
      <c r="L54" s="40"/>
      <c r="M54" s="39"/>
      <c r="N54" s="39"/>
      <c r="O54" s="39"/>
      <c r="P54" s="41"/>
      <c r="Q54" s="42"/>
      <c r="R54" s="39"/>
      <c r="S54" s="39"/>
      <c r="T54" s="62"/>
    </row>
    <row r="55" spans="1:20" ht="24.75" customHeight="1">
      <c r="A55" s="1"/>
      <c r="B55" s="1"/>
      <c r="D55" s="34"/>
      <c r="E55" s="35"/>
      <c r="F55" s="49"/>
      <c r="G55" s="36" t="str">
        <f>IF('12'!$H55 &lt;&gt; "", "TTS-2512" &amp; TEXT(ROW()-5, "00"), "")</f>
        <v/>
      </c>
      <c r="H55" s="36"/>
      <c r="I55" s="40"/>
      <c r="J55" s="39"/>
      <c r="K55" s="39"/>
      <c r="L55" s="40"/>
      <c r="M55" s="39"/>
      <c r="N55" s="39"/>
      <c r="O55" s="39"/>
      <c r="P55" s="41"/>
      <c r="Q55" s="42"/>
      <c r="R55" s="39"/>
      <c r="S55" s="39"/>
      <c r="T55" s="62"/>
    </row>
    <row r="56" spans="1:20" ht="15.75" customHeight="1">
      <c r="A56" s="1"/>
      <c r="B56" s="1"/>
    </row>
    <row r="57" spans="1:20" ht="15.75" customHeight="1">
      <c r="A57" s="1"/>
      <c r="B57" s="1"/>
    </row>
    <row r="58" spans="1:20" ht="15.75" customHeight="1">
      <c r="A58" s="1"/>
      <c r="B58" s="1"/>
    </row>
    <row r="59" spans="1:20" ht="15.75" customHeight="1">
      <c r="A59" s="1"/>
      <c r="B59" s="1"/>
    </row>
    <row r="60" spans="1:20" ht="15.75" customHeight="1"/>
    <row r="61" spans="1:20" ht="15.75" customHeight="1"/>
    <row r="62" spans="1:20" ht="15.75" customHeight="1"/>
    <row r="63" spans="1:20" ht="15.75" customHeight="1"/>
    <row r="64" spans="1:20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D2:H2"/>
    <mergeCell ref="O4:Q4"/>
  </mergeCells>
  <pageMargins left="0.7" right="0.7" top="0.75" bottom="0.75" header="0" footer="0"/>
  <pageSetup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xr:uid="{00000000-0002-0000-0C00-000000000000}">
          <x14:formula1>
            <xm:f>Lists!$H$5:$H$7</xm:f>
          </x14:formula1>
          <xm:sqref>F6:F55</xm:sqref>
        </x14:dataValidation>
        <x14:dataValidation type="list" allowBlank="1" showErrorMessage="1" xr:uid="{00000000-0002-0000-0C00-000001000000}">
          <x14:formula1>
            <xm:f>Lists!$K$5:$K$53</xm:f>
          </x14:formula1>
          <xm:sqref>K6:K55</xm:sqref>
        </x14:dataValidation>
        <x14:dataValidation type="list" allowBlank="1" showErrorMessage="1" xr:uid="{00000000-0002-0000-0C00-000002000000}">
          <x14:formula1>
            <xm:f>Lists!$E$5:$E$112</xm:f>
          </x14:formula1>
          <xm:sqref>H6:H55</xm:sqref>
        </x14:dataValidation>
        <x14:dataValidation type="list" allowBlank="1" showErrorMessage="1" xr:uid="{00000000-0002-0000-0C00-000003000000}">
          <x14:formula1>
            <xm:f>Lists!$Q$5:$Q$98</xm:f>
          </x14:formula1>
          <xm:sqref>S6:S55</xm:sqref>
        </x14:dataValidation>
        <x14:dataValidation type="list" allowBlank="1" showErrorMessage="1" xr:uid="{00000000-0002-0000-0C00-000004000000}">
          <x14:formula1>
            <xm:f>Lists!$N$5:$N$68</xm:f>
          </x14:formula1>
          <xm:sqref>N6:N55</xm:sqref>
        </x14:dataValidation>
        <x14:dataValidation type="list" allowBlank="1" showErrorMessage="1" xr:uid="{00000000-0002-0000-0C00-000005000000}">
          <x14:formula1>
            <xm:f>Lists!$T$5:$T$98</xm:f>
          </x14:formula1>
          <xm:sqref>T6:T55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1044"/>
  <sheetViews>
    <sheetView showGridLines="0" workbookViewId="0"/>
  </sheetViews>
  <sheetFormatPr defaultColWidth="14.44140625" defaultRowHeight="15" customHeight="1"/>
  <cols>
    <col min="1" max="2" width="10.6640625" customWidth="1"/>
    <col min="3" max="4" width="4.6640625" customWidth="1"/>
    <col min="5" max="5" width="45.6640625" customWidth="1"/>
    <col min="6" max="7" width="4.6640625" customWidth="1"/>
    <col min="8" max="8" width="30.77734375" customWidth="1"/>
    <col min="9" max="10" width="4.6640625" customWidth="1"/>
    <col min="11" max="11" width="30.77734375" customWidth="1"/>
    <col min="12" max="13" width="4.6640625" customWidth="1"/>
    <col min="14" max="14" width="30.77734375" customWidth="1"/>
    <col min="15" max="16" width="4.6640625" customWidth="1"/>
    <col min="17" max="17" width="30.77734375" customWidth="1"/>
    <col min="18" max="19" width="4.6640625" customWidth="1"/>
    <col min="20" max="20" width="30.77734375" customWidth="1"/>
    <col min="21" max="26" width="8.6640625" customWidth="1"/>
  </cols>
  <sheetData>
    <row r="1" spans="1:26" ht="15" customHeight="1">
      <c r="A1" s="63"/>
      <c r="B1" s="63"/>
      <c r="C1" s="64"/>
      <c r="D1" s="65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spans="1:26" ht="18.75" customHeight="1">
      <c r="A2" s="63"/>
      <c r="B2" s="63"/>
      <c r="C2" s="64"/>
      <c r="D2" s="77" t="s">
        <v>509</v>
      </c>
      <c r="E2" s="71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 spans="1:26" ht="18.75" customHeight="1">
      <c r="A3" s="63"/>
      <c r="B3" s="63"/>
      <c r="C3" s="64"/>
      <c r="D3" s="65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spans="1:26" ht="15" customHeight="1">
      <c r="A4" s="63"/>
      <c r="B4" s="63"/>
      <c r="C4" s="64"/>
      <c r="D4" s="67" t="s">
        <v>510</v>
      </c>
      <c r="E4" s="67" t="s">
        <v>511</v>
      </c>
      <c r="F4" s="64"/>
      <c r="G4" s="67" t="s">
        <v>510</v>
      </c>
      <c r="H4" s="67" t="s">
        <v>11</v>
      </c>
      <c r="I4" s="64"/>
      <c r="J4" s="67" t="s">
        <v>510</v>
      </c>
      <c r="K4" s="67" t="s">
        <v>16</v>
      </c>
      <c r="L4" s="64"/>
      <c r="M4" s="67" t="s">
        <v>510</v>
      </c>
      <c r="N4" s="67" t="s">
        <v>512</v>
      </c>
      <c r="O4" s="64"/>
      <c r="P4" s="67" t="s">
        <v>510</v>
      </c>
      <c r="Q4" s="67" t="s">
        <v>513</v>
      </c>
      <c r="R4" s="64"/>
      <c r="S4" s="67" t="s">
        <v>510</v>
      </c>
      <c r="T4" s="67" t="s">
        <v>514</v>
      </c>
      <c r="U4" s="64"/>
      <c r="V4" s="64"/>
      <c r="W4" s="64"/>
      <c r="X4" s="64"/>
      <c r="Y4" s="64"/>
      <c r="Z4" s="64"/>
    </row>
    <row r="5" spans="1:26" ht="15" customHeight="1">
      <c r="A5" s="63"/>
      <c r="B5" s="63"/>
      <c r="C5" s="64"/>
      <c r="D5" s="82"/>
      <c r="E5" s="83"/>
      <c r="F5" s="64"/>
      <c r="G5" s="82"/>
      <c r="H5" s="83"/>
      <c r="I5" s="64"/>
      <c r="J5" s="82"/>
      <c r="K5" s="83"/>
      <c r="L5" s="64"/>
      <c r="M5" s="82"/>
      <c r="N5" s="82"/>
      <c r="O5" s="64"/>
      <c r="P5" s="82"/>
      <c r="Q5" s="82"/>
      <c r="R5" s="64"/>
      <c r="S5" s="82"/>
      <c r="T5" s="82"/>
      <c r="U5" s="64"/>
      <c r="V5" s="64"/>
      <c r="W5" s="64"/>
      <c r="X5" s="64"/>
      <c r="Y5" s="64"/>
      <c r="Z5" s="64"/>
    </row>
    <row r="6" spans="1:26" ht="14.4">
      <c r="A6" s="63"/>
      <c r="B6" s="63"/>
      <c r="C6" s="64"/>
      <c r="D6" s="68">
        <v>1</v>
      </c>
      <c r="E6" s="69" t="s">
        <v>60</v>
      </c>
      <c r="F6" s="64"/>
      <c r="G6" s="68">
        <v>1</v>
      </c>
      <c r="H6" s="69" t="s">
        <v>26</v>
      </c>
      <c r="I6" s="64"/>
      <c r="J6" s="68">
        <v>1</v>
      </c>
      <c r="K6" s="69" t="s">
        <v>47</v>
      </c>
      <c r="L6" s="64"/>
      <c r="M6" s="68">
        <v>1</v>
      </c>
      <c r="N6" s="68" t="s">
        <v>426</v>
      </c>
      <c r="O6" s="64"/>
      <c r="P6" s="68">
        <v>1</v>
      </c>
      <c r="Q6" s="68" t="s">
        <v>450</v>
      </c>
      <c r="R6" s="64"/>
      <c r="S6" s="68">
        <v>1</v>
      </c>
      <c r="T6" s="68" t="s">
        <v>450</v>
      </c>
      <c r="U6" s="64"/>
      <c r="V6" s="64"/>
      <c r="W6" s="64"/>
      <c r="X6" s="64"/>
      <c r="Y6" s="64"/>
      <c r="Z6" s="64"/>
    </row>
    <row r="7" spans="1:26" ht="14.4">
      <c r="A7" s="63"/>
      <c r="B7" s="63"/>
      <c r="C7" s="64"/>
      <c r="D7" s="68">
        <v>2</v>
      </c>
      <c r="E7" s="69" t="s">
        <v>122</v>
      </c>
      <c r="F7" s="64"/>
      <c r="G7" s="68">
        <v>2</v>
      </c>
      <c r="H7" s="69" t="s">
        <v>53</v>
      </c>
      <c r="I7" s="64"/>
      <c r="J7" s="68">
        <v>2</v>
      </c>
      <c r="K7" s="69" t="s">
        <v>38</v>
      </c>
      <c r="L7" s="64"/>
      <c r="M7" s="68">
        <v>2</v>
      </c>
      <c r="N7" s="68" t="s">
        <v>515</v>
      </c>
      <c r="O7" s="64"/>
      <c r="P7" s="68">
        <v>2</v>
      </c>
      <c r="Q7" s="68" t="s">
        <v>199</v>
      </c>
      <c r="R7" s="64"/>
      <c r="S7" s="68">
        <v>2</v>
      </c>
      <c r="T7" s="68" t="s">
        <v>200</v>
      </c>
      <c r="U7" s="64"/>
      <c r="V7" s="64"/>
      <c r="W7" s="64"/>
      <c r="X7" s="64"/>
      <c r="Y7" s="64"/>
      <c r="Z7" s="64"/>
    </row>
    <row r="8" spans="1:26" ht="14.4">
      <c r="A8" s="63"/>
      <c r="B8" s="63"/>
      <c r="C8" s="64"/>
      <c r="D8" s="68">
        <v>3</v>
      </c>
      <c r="E8" s="69" t="s">
        <v>75</v>
      </c>
      <c r="F8" s="64"/>
      <c r="G8" s="68">
        <v>3</v>
      </c>
      <c r="H8" s="69"/>
      <c r="I8" s="64"/>
      <c r="J8" s="68">
        <v>3</v>
      </c>
      <c r="K8" s="69" t="s">
        <v>29</v>
      </c>
      <c r="L8" s="64"/>
      <c r="M8" s="68">
        <v>3</v>
      </c>
      <c r="N8" s="68" t="s">
        <v>171</v>
      </c>
      <c r="O8" s="64"/>
      <c r="P8" s="68">
        <v>3</v>
      </c>
      <c r="Q8" s="68" t="s">
        <v>262</v>
      </c>
      <c r="R8" s="64"/>
      <c r="S8" s="68">
        <v>3</v>
      </c>
      <c r="T8" s="68" t="s">
        <v>516</v>
      </c>
      <c r="U8" s="64"/>
      <c r="V8" s="64"/>
      <c r="W8" s="64"/>
      <c r="X8" s="64"/>
      <c r="Y8" s="64"/>
      <c r="Z8" s="64"/>
    </row>
    <row r="9" spans="1:26" ht="14.4">
      <c r="A9" s="63"/>
      <c r="B9" s="63"/>
      <c r="C9" s="64"/>
      <c r="D9" s="68">
        <v>4</v>
      </c>
      <c r="E9" s="69" t="s">
        <v>520</v>
      </c>
      <c r="F9" s="64"/>
      <c r="G9" s="68">
        <v>4</v>
      </c>
      <c r="H9" s="69"/>
      <c r="I9" s="64"/>
      <c r="J9" s="68">
        <v>4</v>
      </c>
      <c r="K9" s="69" t="s">
        <v>124</v>
      </c>
      <c r="L9" s="64"/>
      <c r="M9" s="68">
        <v>4</v>
      </c>
      <c r="N9" s="68" t="s">
        <v>517</v>
      </c>
      <c r="O9" s="64"/>
      <c r="P9" s="68">
        <v>4</v>
      </c>
      <c r="Q9" s="68" t="s">
        <v>518</v>
      </c>
      <c r="R9" s="64"/>
      <c r="S9" s="68">
        <v>4</v>
      </c>
      <c r="T9" s="68" t="s">
        <v>519</v>
      </c>
      <c r="U9" s="64"/>
      <c r="V9" s="64"/>
      <c r="W9" s="64"/>
      <c r="X9" s="64"/>
      <c r="Y9" s="64"/>
      <c r="Z9" s="64"/>
    </row>
    <row r="10" spans="1:26" ht="14.4">
      <c r="A10" s="63"/>
      <c r="B10" s="63"/>
      <c r="C10" s="64"/>
      <c r="D10" s="68">
        <v>5</v>
      </c>
      <c r="E10" s="69" t="s">
        <v>36</v>
      </c>
      <c r="F10" s="64"/>
      <c r="G10" s="68">
        <v>5</v>
      </c>
      <c r="H10" s="69"/>
      <c r="I10" s="64"/>
      <c r="J10" s="68">
        <v>5</v>
      </c>
      <c r="K10" s="69" t="s">
        <v>261</v>
      </c>
      <c r="L10" s="64"/>
      <c r="M10" s="68">
        <v>5</v>
      </c>
      <c r="N10" s="68" t="s">
        <v>40</v>
      </c>
      <c r="O10" s="64"/>
      <c r="P10" s="68">
        <v>5</v>
      </c>
      <c r="Q10" s="68" t="s">
        <v>521</v>
      </c>
      <c r="R10" s="64"/>
      <c r="S10" s="68">
        <v>5</v>
      </c>
      <c r="T10" s="68" t="s">
        <v>133</v>
      </c>
      <c r="U10" s="64"/>
      <c r="V10" s="64"/>
      <c r="W10" s="64"/>
      <c r="X10" s="64"/>
      <c r="Y10" s="64"/>
      <c r="Z10" s="64"/>
    </row>
    <row r="11" spans="1:26" ht="14.4">
      <c r="A11" s="63"/>
      <c r="B11" s="63"/>
      <c r="C11" s="64"/>
      <c r="D11" s="68">
        <v>6</v>
      </c>
      <c r="E11" s="69" t="s">
        <v>523</v>
      </c>
      <c r="F11" s="64"/>
      <c r="G11" s="68">
        <v>6</v>
      </c>
      <c r="H11" s="69"/>
      <c r="I11" s="64"/>
      <c r="J11" s="68">
        <v>6</v>
      </c>
      <c r="K11" s="69"/>
      <c r="L11" s="64"/>
      <c r="M11" s="68">
        <v>6</v>
      </c>
      <c r="N11" s="68" t="s">
        <v>49</v>
      </c>
      <c r="O11" s="64"/>
      <c r="P11" s="68">
        <v>6</v>
      </c>
      <c r="Q11" s="68" t="s">
        <v>114</v>
      </c>
      <c r="R11" s="64"/>
      <c r="S11" s="68">
        <v>6</v>
      </c>
      <c r="T11" s="68" t="s">
        <v>92</v>
      </c>
      <c r="U11" s="64"/>
      <c r="V11" s="64"/>
      <c r="W11" s="64"/>
      <c r="X11" s="64"/>
      <c r="Y11" s="64"/>
      <c r="Z11" s="64"/>
    </row>
    <row r="12" spans="1:26" ht="14.4">
      <c r="A12" s="63"/>
      <c r="B12" s="63"/>
      <c r="C12" s="64"/>
      <c r="D12" s="68">
        <v>7</v>
      </c>
      <c r="E12" s="69" t="s">
        <v>27</v>
      </c>
      <c r="F12" s="64"/>
      <c r="G12" s="68">
        <v>7</v>
      </c>
      <c r="H12" s="69"/>
      <c r="I12" s="64"/>
      <c r="J12" s="68">
        <v>7</v>
      </c>
      <c r="K12" s="69"/>
      <c r="L12" s="64"/>
      <c r="M12" s="68">
        <v>7</v>
      </c>
      <c r="N12" s="68" t="s">
        <v>331</v>
      </c>
      <c r="O12" s="64"/>
      <c r="P12" s="68">
        <v>7</v>
      </c>
      <c r="Q12" s="68" t="s">
        <v>96</v>
      </c>
      <c r="R12" s="64"/>
      <c r="S12" s="68">
        <v>7</v>
      </c>
      <c r="T12" s="68" t="s">
        <v>522</v>
      </c>
      <c r="U12" s="64"/>
      <c r="V12" s="64"/>
      <c r="W12" s="64"/>
      <c r="X12" s="64"/>
      <c r="Y12" s="64"/>
      <c r="Z12" s="64"/>
    </row>
    <row r="13" spans="1:26" ht="14.4">
      <c r="A13" s="63"/>
      <c r="B13" s="63"/>
      <c r="C13" s="64"/>
      <c r="D13" s="68">
        <v>8</v>
      </c>
      <c r="E13" s="69" t="s">
        <v>377</v>
      </c>
      <c r="F13" s="64"/>
      <c r="G13" s="68">
        <v>8</v>
      </c>
      <c r="H13" s="69"/>
      <c r="I13" s="64"/>
      <c r="J13" s="68">
        <v>8</v>
      </c>
      <c r="K13" s="69"/>
      <c r="L13" s="64"/>
      <c r="M13" s="68">
        <v>8</v>
      </c>
      <c r="N13" s="68" t="s">
        <v>448</v>
      </c>
      <c r="O13" s="64"/>
      <c r="P13" s="68">
        <v>8</v>
      </c>
      <c r="Q13" s="68" t="s">
        <v>155</v>
      </c>
      <c r="R13" s="64"/>
      <c r="S13" s="68">
        <v>8</v>
      </c>
      <c r="T13" s="68" t="s">
        <v>35</v>
      </c>
      <c r="U13" s="64"/>
      <c r="V13" s="64"/>
      <c r="W13" s="64"/>
      <c r="X13" s="64"/>
      <c r="Y13" s="64"/>
      <c r="Z13" s="64"/>
    </row>
    <row r="14" spans="1:26" ht="14.4">
      <c r="A14" s="63"/>
      <c r="B14" s="63"/>
      <c r="C14" s="64"/>
      <c r="D14" s="68">
        <v>9</v>
      </c>
      <c r="E14" s="69" t="s">
        <v>526</v>
      </c>
      <c r="F14" s="64"/>
      <c r="G14" s="68">
        <v>9</v>
      </c>
      <c r="H14" s="69"/>
      <c r="I14" s="64"/>
      <c r="J14" s="68">
        <v>9</v>
      </c>
      <c r="K14" s="69"/>
      <c r="L14" s="64"/>
      <c r="M14" s="68">
        <v>9</v>
      </c>
      <c r="N14" s="68" t="s">
        <v>110</v>
      </c>
      <c r="O14" s="64"/>
      <c r="P14" s="68">
        <v>9</v>
      </c>
      <c r="Q14" s="68" t="s">
        <v>525</v>
      </c>
      <c r="R14" s="64"/>
      <c r="S14" s="68">
        <v>9</v>
      </c>
      <c r="T14" s="68" t="s">
        <v>44</v>
      </c>
      <c r="U14" s="64"/>
      <c r="V14" s="64"/>
      <c r="W14" s="64"/>
      <c r="X14" s="64"/>
      <c r="Y14" s="64"/>
      <c r="Z14" s="64"/>
    </row>
    <row r="15" spans="1:26" ht="14.4">
      <c r="A15" s="63"/>
      <c r="B15" s="63"/>
      <c r="C15" s="64"/>
      <c r="D15" s="68">
        <v>10</v>
      </c>
      <c r="E15" s="69" t="s">
        <v>528</v>
      </c>
      <c r="F15" s="64"/>
      <c r="G15" s="68">
        <v>10</v>
      </c>
      <c r="H15" s="69"/>
      <c r="I15" s="64"/>
      <c r="J15" s="68">
        <v>10</v>
      </c>
      <c r="K15" s="69"/>
      <c r="L15" s="64"/>
      <c r="M15" s="68">
        <v>10</v>
      </c>
      <c r="N15" s="68" t="s">
        <v>524</v>
      </c>
      <c r="O15" s="64"/>
      <c r="P15" s="68">
        <v>10</v>
      </c>
      <c r="Q15" s="68" t="s">
        <v>527</v>
      </c>
      <c r="R15" s="64"/>
      <c r="S15" s="68">
        <v>10</v>
      </c>
      <c r="T15" s="68" t="s">
        <v>97</v>
      </c>
      <c r="U15" s="64"/>
      <c r="V15" s="64"/>
      <c r="W15" s="64"/>
      <c r="X15" s="64"/>
      <c r="Y15" s="64"/>
      <c r="Z15" s="64"/>
    </row>
    <row r="16" spans="1:26" ht="14.4">
      <c r="A16" s="63"/>
      <c r="B16" s="63"/>
      <c r="C16" s="64"/>
      <c r="D16" s="68">
        <v>11</v>
      </c>
      <c r="E16" s="69" t="s">
        <v>328</v>
      </c>
      <c r="F16" s="64"/>
      <c r="G16" s="68">
        <v>11</v>
      </c>
      <c r="H16" s="69"/>
      <c r="I16" s="64"/>
      <c r="J16" s="68">
        <v>11</v>
      </c>
      <c r="K16" s="69"/>
      <c r="L16" s="64"/>
      <c r="M16" s="68">
        <v>11</v>
      </c>
      <c r="N16" s="68" t="s">
        <v>126</v>
      </c>
      <c r="O16" s="64"/>
      <c r="P16" s="68">
        <v>11</v>
      </c>
      <c r="Q16" s="68" t="s">
        <v>92</v>
      </c>
      <c r="R16" s="64"/>
      <c r="S16" s="68">
        <v>11</v>
      </c>
      <c r="T16" s="68" t="s">
        <v>125</v>
      </c>
      <c r="U16" s="64"/>
      <c r="V16" s="64"/>
      <c r="W16" s="64"/>
      <c r="X16" s="64"/>
      <c r="Y16" s="64"/>
      <c r="Z16" s="64"/>
    </row>
    <row r="17" spans="1:26" ht="14.4">
      <c r="A17" s="63"/>
      <c r="B17" s="63"/>
      <c r="C17" s="64"/>
      <c r="D17" s="68">
        <v>12</v>
      </c>
      <c r="E17" s="69" t="s">
        <v>250</v>
      </c>
      <c r="F17" s="64"/>
      <c r="G17" s="68">
        <v>12</v>
      </c>
      <c r="H17" s="69"/>
      <c r="I17" s="64"/>
      <c r="J17" s="68">
        <v>12</v>
      </c>
      <c r="K17" s="69"/>
      <c r="L17" s="64"/>
      <c r="M17" s="68">
        <v>12</v>
      </c>
      <c r="N17" s="68" t="s">
        <v>57</v>
      </c>
      <c r="O17" s="64"/>
      <c r="P17" s="68">
        <v>12</v>
      </c>
      <c r="Q17" s="68" t="s">
        <v>34</v>
      </c>
      <c r="R17" s="64"/>
      <c r="S17" s="68">
        <v>12</v>
      </c>
      <c r="T17" s="68" t="s">
        <v>529</v>
      </c>
      <c r="U17" s="64"/>
      <c r="V17" s="64"/>
      <c r="W17" s="64"/>
      <c r="X17" s="64"/>
      <c r="Y17" s="64"/>
      <c r="Z17" s="64"/>
    </row>
    <row r="18" spans="1:26" ht="14.4">
      <c r="A18" s="63"/>
      <c r="B18" s="63"/>
      <c r="C18" s="64"/>
      <c r="D18" s="68">
        <v>13</v>
      </c>
      <c r="E18" s="69" t="s">
        <v>129</v>
      </c>
      <c r="F18" s="64"/>
      <c r="G18" s="68">
        <v>13</v>
      </c>
      <c r="H18" s="69"/>
      <c r="I18" s="64"/>
      <c r="J18" s="68">
        <v>13</v>
      </c>
      <c r="K18" s="69"/>
      <c r="L18" s="64"/>
      <c r="M18" s="68">
        <v>13</v>
      </c>
      <c r="N18" s="68" t="s">
        <v>30</v>
      </c>
      <c r="O18" s="64"/>
      <c r="P18" s="68">
        <v>13</v>
      </c>
      <c r="Q18" s="68" t="s">
        <v>531</v>
      </c>
      <c r="R18" s="64"/>
      <c r="S18" s="68">
        <v>13</v>
      </c>
      <c r="T18" s="68" t="s">
        <v>530</v>
      </c>
      <c r="U18" s="64"/>
      <c r="V18" s="64"/>
      <c r="W18" s="64"/>
      <c r="X18" s="64"/>
      <c r="Y18" s="64"/>
      <c r="Z18" s="64"/>
    </row>
    <row r="19" spans="1:26" ht="14.4">
      <c r="A19" s="63"/>
      <c r="B19" s="63"/>
      <c r="C19" s="64"/>
      <c r="D19" s="68">
        <v>14</v>
      </c>
      <c r="E19" s="69" t="s">
        <v>532</v>
      </c>
      <c r="F19" s="64"/>
      <c r="G19" s="68">
        <v>14</v>
      </c>
      <c r="H19" s="69"/>
      <c r="I19" s="64"/>
      <c r="J19" s="68">
        <v>14</v>
      </c>
      <c r="K19" s="69"/>
      <c r="L19" s="64"/>
      <c r="M19" s="68">
        <v>14</v>
      </c>
      <c r="N19" s="68" t="s">
        <v>249</v>
      </c>
      <c r="O19" s="64"/>
      <c r="P19" s="68">
        <v>14</v>
      </c>
      <c r="Q19" s="68" t="s">
        <v>74</v>
      </c>
      <c r="R19" s="64"/>
      <c r="S19" s="68">
        <v>14</v>
      </c>
      <c r="T19" s="68" t="s">
        <v>43</v>
      </c>
      <c r="U19" s="64"/>
      <c r="V19" s="64"/>
      <c r="W19" s="64"/>
      <c r="X19" s="64"/>
      <c r="Y19" s="64"/>
      <c r="Z19" s="64"/>
    </row>
    <row r="20" spans="1:26" ht="14.4">
      <c r="A20" s="63"/>
      <c r="B20" s="63"/>
      <c r="C20" s="64"/>
      <c r="D20" s="68">
        <v>15</v>
      </c>
      <c r="E20" s="69" t="s">
        <v>156</v>
      </c>
      <c r="F20" s="64"/>
      <c r="G20" s="68">
        <v>15</v>
      </c>
      <c r="H20" s="69"/>
      <c r="I20" s="64"/>
      <c r="J20" s="68">
        <v>15</v>
      </c>
      <c r="K20" s="69"/>
      <c r="L20" s="64"/>
      <c r="M20" s="68">
        <v>15</v>
      </c>
      <c r="N20" s="68" t="s">
        <v>234</v>
      </c>
      <c r="O20" s="64"/>
      <c r="P20" s="68">
        <v>15</v>
      </c>
      <c r="Q20" s="68" t="s">
        <v>59</v>
      </c>
      <c r="R20" s="64"/>
      <c r="S20" s="68">
        <v>15</v>
      </c>
      <c r="T20" s="68"/>
      <c r="U20" s="64"/>
      <c r="V20" s="64"/>
      <c r="W20" s="64"/>
      <c r="X20" s="64"/>
      <c r="Y20" s="64"/>
      <c r="Z20" s="64"/>
    </row>
    <row r="21" spans="1:26" ht="14.4">
      <c r="A21" s="63"/>
      <c r="B21" s="63"/>
      <c r="C21" s="64"/>
      <c r="D21" s="68">
        <v>16</v>
      </c>
      <c r="E21" s="69" t="s">
        <v>534</v>
      </c>
      <c r="F21" s="64"/>
      <c r="G21" s="68">
        <v>16</v>
      </c>
      <c r="H21" s="69"/>
      <c r="I21" s="64"/>
      <c r="J21" s="68">
        <v>16</v>
      </c>
      <c r="K21" s="69"/>
      <c r="L21" s="64"/>
      <c r="M21" s="68">
        <v>16</v>
      </c>
      <c r="N21" s="68"/>
      <c r="O21" s="64"/>
      <c r="P21" s="68">
        <v>16</v>
      </c>
      <c r="Q21" s="68" t="s">
        <v>533</v>
      </c>
      <c r="R21" s="64"/>
      <c r="S21" s="68">
        <v>16</v>
      </c>
      <c r="T21" s="68"/>
      <c r="U21" s="64"/>
      <c r="V21" s="64"/>
      <c r="W21" s="64"/>
      <c r="X21" s="64"/>
      <c r="Y21" s="64"/>
      <c r="Z21" s="64"/>
    </row>
    <row r="22" spans="1:26" ht="14.4">
      <c r="A22" s="63"/>
      <c r="B22" s="63"/>
      <c r="C22" s="64"/>
      <c r="D22" s="68">
        <v>17</v>
      </c>
      <c r="E22" s="69" t="s">
        <v>535</v>
      </c>
      <c r="F22" s="64"/>
      <c r="G22" s="68">
        <v>17</v>
      </c>
      <c r="H22" s="69"/>
      <c r="I22" s="64"/>
      <c r="J22" s="68">
        <v>17</v>
      </c>
      <c r="K22" s="69"/>
      <c r="L22" s="64"/>
      <c r="M22" s="68">
        <v>17</v>
      </c>
      <c r="N22" s="68"/>
      <c r="O22" s="64"/>
      <c r="P22" s="68">
        <v>17</v>
      </c>
      <c r="Q22" s="68" t="s">
        <v>272</v>
      </c>
      <c r="R22" s="64"/>
      <c r="S22" s="68">
        <v>17</v>
      </c>
      <c r="T22" s="68"/>
      <c r="U22" s="64"/>
      <c r="V22" s="64"/>
      <c r="W22" s="64"/>
      <c r="X22" s="64"/>
      <c r="Y22" s="64"/>
      <c r="Z22" s="64"/>
    </row>
    <row r="23" spans="1:26" ht="14.4">
      <c r="A23" s="63"/>
      <c r="B23" s="63"/>
      <c r="C23" s="64"/>
      <c r="D23" s="68">
        <v>18</v>
      </c>
      <c r="E23" s="69" t="s">
        <v>115</v>
      </c>
      <c r="F23" s="64"/>
      <c r="G23" s="68">
        <v>18</v>
      </c>
      <c r="H23" s="69"/>
      <c r="I23" s="64"/>
      <c r="J23" s="68">
        <v>18</v>
      </c>
      <c r="K23" s="69"/>
      <c r="L23" s="64"/>
      <c r="M23" s="68">
        <v>18</v>
      </c>
      <c r="N23" s="68"/>
      <c r="O23" s="64"/>
      <c r="P23" s="68">
        <v>18</v>
      </c>
      <c r="Q23" s="68" t="s">
        <v>536</v>
      </c>
      <c r="R23" s="64"/>
      <c r="S23" s="68">
        <v>18</v>
      </c>
      <c r="T23" s="68"/>
      <c r="U23" s="64"/>
      <c r="V23" s="64"/>
      <c r="W23" s="64"/>
      <c r="X23" s="64"/>
      <c r="Y23" s="64"/>
      <c r="Z23" s="64"/>
    </row>
    <row r="24" spans="1:26" ht="14.4">
      <c r="A24" s="63"/>
      <c r="B24" s="63"/>
      <c r="C24" s="64"/>
      <c r="D24" s="68">
        <v>19</v>
      </c>
      <c r="E24" s="69" t="s">
        <v>538</v>
      </c>
      <c r="F24" s="64"/>
      <c r="G24" s="68">
        <v>19</v>
      </c>
      <c r="H24" s="69"/>
      <c r="I24" s="64"/>
      <c r="J24" s="68">
        <v>19</v>
      </c>
      <c r="K24" s="69"/>
      <c r="L24" s="64"/>
      <c r="M24" s="68">
        <v>19</v>
      </c>
      <c r="N24" s="68"/>
      <c r="O24" s="64"/>
      <c r="P24" s="68">
        <v>19</v>
      </c>
      <c r="Q24" s="68" t="s">
        <v>537</v>
      </c>
      <c r="R24" s="64"/>
      <c r="S24" s="68">
        <v>19</v>
      </c>
      <c r="T24" s="68"/>
      <c r="U24" s="64"/>
      <c r="V24" s="64"/>
      <c r="W24" s="64"/>
      <c r="X24" s="64"/>
      <c r="Y24" s="64"/>
      <c r="Z24" s="64"/>
    </row>
    <row r="25" spans="1:26" ht="14.4">
      <c r="A25" s="63"/>
      <c r="B25" s="63"/>
      <c r="C25" s="64"/>
      <c r="D25" s="68">
        <v>20</v>
      </c>
      <c r="E25" s="69" t="s">
        <v>87</v>
      </c>
      <c r="F25" s="64"/>
      <c r="G25" s="68">
        <v>20</v>
      </c>
      <c r="H25" s="69"/>
      <c r="I25" s="64"/>
      <c r="J25" s="68">
        <v>20</v>
      </c>
      <c r="K25" s="69"/>
      <c r="L25" s="64"/>
      <c r="M25" s="68">
        <v>20</v>
      </c>
      <c r="N25" s="68"/>
      <c r="O25" s="64"/>
      <c r="P25" s="68">
        <v>20</v>
      </c>
      <c r="Q25" s="68" t="s">
        <v>431</v>
      </c>
      <c r="R25" s="64"/>
      <c r="S25" s="68">
        <v>20</v>
      </c>
      <c r="T25" s="68"/>
      <c r="U25" s="64"/>
      <c r="V25" s="64"/>
      <c r="W25" s="64"/>
      <c r="X25" s="64"/>
      <c r="Y25" s="64"/>
      <c r="Z25" s="64"/>
    </row>
    <row r="26" spans="1:26" ht="14.4">
      <c r="A26" s="63"/>
      <c r="B26" s="63"/>
      <c r="C26" s="64"/>
      <c r="D26" s="68">
        <v>21</v>
      </c>
      <c r="E26" s="69" t="s">
        <v>540</v>
      </c>
      <c r="F26" s="64"/>
      <c r="G26" s="68">
        <v>21</v>
      </c>
      <c r="H26" s="69"/>
      <c r="I26" s="64"/>
      <c r="J26" s="68">
        <v>21</v>
      </c>
      <c r="K26" s="69"/>
      <c r="L26" s="64"/>
      <c r="M26" s="68">
        <v>21</v>
      </c>
      <c r="N26" s="68"/>
      <c r="O26" s="64"/>
      <c r="P26" s="68">
        <v>21</v>
      </c>
      <c r="Q26" s="68" t="s">
        <v>236</v>
      </c>
      <c r="R26" s="64"/>
      <c r="S26" s="68">
        <v>21</v>
      </c>
      <c r="T26" s="68"/>
      <c r="U26" s="64"/>
      <c r="V26" s="64"/>
      <c r="W26" s="64"/>
      <c r="X26" s="64"/>
      <c r="Y26" s="64"/>
      <c r="Z26" s="64"/>
    </row>
    <row r="27" spans="1:26" ht="14.4">
      <c r="A27" s="63"/>
      <c r="B27" s="63"/>
      <c r="C27" s="64"/>
      <c r="D27" s="68">
        <v>22</v>
      </c>
      <c r="E27" s="69" t="s">
        <v>460</v>
      </c>
      <c r="F27" s="64"/>
      <c r="G27" s="68">
        <v>22</v>
      </c>
      <c r="H27" s="69"/>
      <c r="I27" s="64"/>
      <c r="J27" s="68">
        <v>22</v>
      </c>
      <c r="K27" s="69"/>
      <c r="L27" s="64"/>
      <c r="M27" s="68">
        <v>22</v>
      </c>
      <c r="N27" s="68"/>
      <c r="O27" s="64"/>
      <c r="P27" s="68">
        <v>22</v>
      </c>
      <c r="Q27" s="68" t="s">
        <v>539</v>
      </c>
      <c r="R27" s="64"/>
      <c r="S27" s="68">
        <v>22</v>
      </c>
      <c r="T27" s="68"/>
      <c r="U27" s="64"/>
      <c r="V27" s="64"/>
      <c r="W27" s="64"/>
      <c r="X27" s="64"/>
      <c r="Y27" s="64"/>
      <c r="Z27" s="64"/>
    </row>
    <row r="28" spans="1:26" ht="14.4">
      <c r="A28" s="63"/>
      <c r="B28" s="63"/>
      <c r="C28" s="64"/>
      <c r="D28" s="68">
        <v>23</v>
      </c>
      <c r="E28" s="69" t="s">
        <v>542</v>
      </c>
      <c r="F28" s="64"/>
      <c r="G28" s="68">
        <v>23</v>
      </c>
      <c r="H28" s="69"/>
      <c r="I28" s="64"/>
      <c r="J28" s="68">
        <v>23</v>
      </c>
      <c r="K28" s="69"/>
      <c r="L28" s="64"/>
      <c r="M28" s="68">
        <v>23</v>
      </c>
      <c r="N28" s="68"/>
      <c r="O28" s="64"/>
      <c r="P28" s="68">
        <v>23</v>
      </c>
      <c r="Q28" s="68" t="s">
        <v>125</v>
      </c>
      <c r="R28" s="64"/>
      <c r="S28" s="68">
        <v>23</v>
      </c>
      <c r="T28" s="68"/>
      <c r="U28" s="64"/>
      <c r="V28" s="64"/>
      <c r="W28" s="64"/>
      <c r="X28" s="64"/>
      <c r="Y28" s="64"/>
      <c r="Z28" s="64"/>
    </row>
    <row r="29" spans="1:26" ht="14.4">
      <c r="A29" s="63"/>
      <c r="B29" s="63"/>
      <c r="C29" s="64"/>
      <c r="D29" s="68">
        <v>24</v>
      </c>
      <c r="E29" s="69" t="s">
        <v>543</v>
      </c>
      <c r="F29" s="64"/>
      <c r="G29" s="68">
        <v>24</v>
      </c>
      <c r="H29" s="69"/>
      <c r="I29" s="64"/>
      <c r="J29" s="68">
        <v>24</v>
      </c>
      <c r="K29" s="69"/>
      <c r="L29" s="64"/>
      <c r="M29" s="68">
        <v>24</v>
      </c>
      <c r="N29" s="68"/>
      <c r="O29" s="64"/>
      <c r="P29" s="68">
        <v>24</v>
      </c>
      <c r="Q29" s="68" t="s">
        <v>541</v>
      </c>
      <c r="R29" s="64"/>
      <c r="S29" s="68">
        <v>24</v>
      </c>
      <c r="T29" s="68"/>
      <c r="U29" s="64"/>
      <c r="V29" s="64"/>
      <c r="W29" s="64"/>
      <c r="X29" s="64"/>
      <c r="Y29" s="64"/>
      <c r="Z29" s="64"/>
    </row>
    <row r="30" spans="1:26" ht="14.4">
      <c r="A30" s="63"/>
      <c r="B30" s="63"/>
      <c r="C30" s="64"/>
      <c r="D30" s="68">
        <v>25</v>
      </c>
      <c r="E30" s="69" t="s">
        <v>482</v>
      </c>
      <c r="F30" s="64"/>
      <c r="G30" s="68">
        <v>25</v>
      </c>
      <c r="H30" s="69"/>
      <c r="I30" s="64"/>
      <c r="J30" s="68">
        <v>25</v>
      </c>
      <c r="K30" s="69"/>
      <c r="L30" s="64"/>
      <c r="M30" s="68">
        <v>25</v>
      </c>
      <c r="N30" s="68"/>
      <c r="O30" s="64"/>
      <c r="P30" s="68">
        <v>25</v>
      </c>
      <c r="Q30" s="68" t="s">
        <v>529</v>
      </c>
      <c r="R30" s="64"/>
      <c r="S30" s="68">
        <v>25</v>
      </c>
      <c r="T30" s="68"/>
      <c r="U30" s="64"/>
      <c r="V30" s="64"/>
      <c r="W30" s="64"/>
      <c r="X30" s="64"/>
      <c r="Y30" s="64"/>
      <c r="Z30" s="64"/>
    </row>
    <row r="31" spans="1:26" ht="14.4">
      <c r="A31" s="63"/>
      <c r="B31" s="63"/>
      <c r="C31" s="64"/>
      <c r="D31" s="68">
        <v>26</v>
      </c>
      <c r="E31" s="69" t="s">
        <v>545</v>
      </c>
      <c r="F31" s="64"/>
      <c r="G31" s="68">
        <v>26</v>
      </c>
      <c r="H31" s="69"/>
      <c r="I31" s="64"/>
      <c r="J31" s="68">
        <v>26</v>
      </c>
      <c r="K31" s="69"/>
      <c r="L31" s="64"/>
      <c r="M31" s="68">
        <v>26</v>
      </c>
      <c r="N31" s="68"/>
      <c r="O31" s="64"/>
      <c r="P31" s="68">
        <v>26</v>
      </c>
      <c r="Q31" s="68" t="s">
        <v>544</v>
      </c>
      <c r="R31" s="64"/>
      <c r="S31" s="68">
        <v>26</v>
      </c>
      <c r="T31" s="68"/>
      <c r="U31" s="64"/>
      <c r="V31" s="64"/>
      <c r="W31" s="64"/>
      <c r="X31" s="64"/>
      <c r="Y31" s="64"/>
      <c r="Z31" s="64"/>
    </row>
    <row r="32" spans="1:26" ht="14.4">
      <c r="A32" s="63"/>
      <c r="B32" s="63"/>
      <c r="C32" s="64"/>
      <c r="D32" s="68">
        <v>27</v>
      </c>
      <c r="E32" s="69" t="s">
        <v>496</v>
      </c>
      <c r="F32" s="64"/>
      <c r="G32" s="68">
        <v>27</v>
      </c>
      <c r="H32" s="69"/>
      <c r="I32" s="64"/>
      <c r="J32" s="68">
        <v>27</v>
      </c>
      <c r="K32" s="69"/>
      <c r="L32" s="64"/>
      <c r="M32" s="68">
        <v>27</v>
      </c>
      <c r="N32" s="68"/>
      <c r="O32" s="64"/>
      <c r="P32" s="68">
        <v>27</v>
      </c>
      <c r="Q32" s="68" t="s">
        <v>65</v>
      </c>
      <c r="R32" s="64"/>
      <c r="S32" s="68">
        <v>27</v>
      </c>
      <c r="T32" s="68"/>
      <c r="U32" s="64"/>
      <c r="V32" s="64"/>
      <c r="W32" s="64"/>
      <c r="X32" s="64"/>
      <c r="Y32" s="64"/>
      <c r="Z32" s="64"/>
    </row>
    <row r="33" spans="1:26" ht="14.4">
      <c r="A33" s="63"/>
      <c r="B33" s="63"/>
      <c r="C33" s="64"/>
      <c r="D33" s="68">
        <v>28</v>
      </c>
      <c r="E33" s="69" t="s">
        <v>547</v>
      </c>
      <c r="F33" s="64"/>
      <c r="G33" s="68">
        <v>28</v>
      </c>
      <c r="H33" s="69"/>
      <c r="I33" s="64"/>
      <c r="J33" s="68">
        <v>28</v>
      </c>
      <c r="K33" s="69"/>
      <c r="L33" s="64"/>
      <c r="M33" s="68">
        <v>28</v>
      </c>
      <c r="N33" s="68"/>
      <c r="O33" s="64"/>
      <c r="P33" s="68">
        <v>28</v>
      </c>
      <c r="Q33" s="68" t="s">
        <v>546</v>
      </c>
      <c r="R33" s="64"/>
      <c r="S33" s="68">
        <v>28</v>
      </c>
      <c r="T33" s="68"/>
      <c r="U33" s="64"/>
      <c r="V33" s="64"/>
      <c r="W33" s="64"/>
      <c r="X33" s="64"/>
      <c r="Y33" s="64"/>
      <c r="Z33" s="64"/>
    </row>
    <row r="34" spans="1:26" ht="14.4">
      <c r="A34" s="63"/>
      <c r="B34" s="63"/>
      <c r="C34" s="64"/>
      <c r="D34" s="68">
        <v>29</v>
      </c>
      <c r="E34" s="69" t="s">
        <v>549</v>
      </c>
      <c r="F34" s="64"/>
      <c r="G34" s="68">
        <v>29</v>
      </c>
      <c r="H34" s="69"/>
      <c r="I34" s="64"/>
      <c r="J34" s="68">
        <v>29</v>
      </c>
      <c r="K34" s="69"/>
      <c r="L34" s="64"/>
      <c r="M34" s="68">
        <v>29</v>
      </c>
      <c r="N34" s="68"/>
      <c r="O34" s="64"/>
      <c r="P34" s="68">
        <v>29</v>
      </c>
      <c r="Q34" s="68" t="s">
        <v>548</v>
      </c>
      <c r="R34" s="64"/>
      <c r="S34" s="68">
        <v>29</v>
      </c>
      <c r="T34" s="68"/>
      <c r="U34" s="64"/>
      <c r="V34" s="64"/>
      <c r="W34" s="64"/>
      <c r="X34" s="64"/>
      <c r="Y34" s="64"/>
      <c r="Z34" s="64"/>
    </row>
    <row r="35" spans="1:26" ht="14.4">
      <c r="A35" s="63"/>
      <c r="B35" s="63"/>
      <c r="C35" s="64"/>
      <c r="D35" s="68">
        <v>30</v>
      </c>
      <c r="E35" s="69" t="s">
        <v>237</v>
      </c>
      <c r="F35" s="64"/>
      <c r="G35" s="68">
        <v>30</v>
      </c>
      <c r="H35" s="69"/>
      <c r="I35" s="64"/>
      <c r="J35" s="68">
        <v>30</v>
      </c>
      <c r="K35" s="69"/>
      <c r="L35" s="64"/>
      <c r="M35" s="68">
        <v>30</v>
      </c>
      <c r="N35" s="68"/>
      <c r="O35" s="64"/>
      <c r="P35" s="68">
        <v>30</v>
      </c>
      <c r="Q35" s="68" t="s">
        <v>530</v>
      </c>
      <c r="R35" s="64"/>
      <c r="S35" s="68">
        <v>30</v>
      </c>
      <c r="T35" s="68"/>
      <c r="U35" s="64"/>
      <c r="V35" s="64"/>
      <c r="W35" s="64"/>
      <c r="X35" s="64"/>
      <c r="Y35" s="64"/>
      <c r="Z35" s="64"/>
    </row>
    <row r="36" spans="1:26" ht="14.4">
      <c r="A36" s="63"/>
      <c r="B36" s="63"/>
      <c r="C36" s="64"/>
      <c r="D36" s="68">
        <v>31</v>
      </c>
      <c r="E36" s="69" t="s">
        <v>465</v>
      </c>
      <c r="F36" s="64"/>
      <c r="G36" s="68">
        <v>31</v>
      </c>
      <c r="H36" s="69"/>
      <c r="I36" s="64"/>
      <c r="J36" s="68">
        <v>31</v>
      </c>
      <c r="K36" s="69"/>
      <c r="L36" s="64"/>
      <c r="M36" s="68">
        <v>31</v>
      </c>
      <c r="N36" s="68"/>
      <c r="O36" s="64"/>
      <c r="P36" s="68">
        <v>31</v>
      </c>
      <c r="Q36" s="68" t="s">
        <v>550</v>
      </c>
      <c r="R36" s="64"/>
      <c r="S36" s="68">
        <v>31</v>
      </c>
      <c r="T36" s="68"/>
      <c r="U36" s="64"/>
      <c r="V36" s="64"/>
      <c r="W36" s="64"/>
      <c r="X36" s="64"/>
      <c r="Y36" s="64"/>
      <c r="Z36" s="64"/>
    </row>
    <row r="37" spans="1:26" ht="14.4">
      <c r="A37" s="63"/>
      <c r="B37" s="63"/>
      <c r="C37" s="64"/>
      <c r="D37" s="68">
        <v>32</v>
      </c>
      <c r="E37" s="69" t="s">
        <v>551</v>
      </c>
      <c r="F37" s="64"/>
      <c r="G37" s="68">
        <v>32</v>
      </c>
      <c r="H37" s="69"/>
      <c r="I37" s="64"/>
      <c r="J37" s="68">
        <v>32</v>
      </c>
      <c r="K37" s="69"/>
      <c r="L37" s="64"/>
      <c r="M37" s="68">
        <v>32</v>
      </c>
      <c r="N37" s="68"/>
      <c r="O37" s="64"/>
      <c r="P37" s="68">
        <v>32</v>
      </c>
      <c r="Q37" s="68" t="s">
        <v>43</v>
      </c>
      <c r="R37" s="64"/>
      <c r="S37" s="68">
        <v>32</v>
      </c>
      <c r="T37" s="68"/>
      <c r="U37" s="64"/>
      <c r="V37" s="64"/>
      <c r="W37" s="64"/>
      <c r="X37" s="64"/>
      <c r="Y37" s="64"/>
      <c r="Z37" s="64"/>
    </row>
    <row r="38" spans="1:26" ht="14.4">
      <c r="A38" s="63"/>
      <c r="B38" s="63"/>
      <c r="C38" s="64"/>
      <c r="D38" s="68">
        <v>33</v>
      </c>
      <c r="E38" s="69" t="s">
        <v>552</v>
      </c>
      <c r="F38" s="64"/>
      <c r="G38" s="68">
        <v>33</v>
      </c>
      <c r="H38" s="69"/>
      <c r="I38" s="64"/>
      <c r="J38" s="68">
        <v>33</v>
      </c>
      <c r="K38" s="69"/>
      <c r="L38" s="64"/>
      <c r="M38" s="68">
        <v>33</v>
      </c>
      <c r="N38" s="68"/>
      <c r="O38" s="64"/>
      <c r="P38" s="68">
        <v>33</v>
      </c>
      <c r="Q38" s="68" t="s">
        <v>338</v>
      </c>
      <c r="R38" s="64"/>
      <c r="S38" s="68">
        <v>33</v>
      </c>
      <c r="T38" s="68"/>
      <c r="U38" s="64"/>
      <c r="V38" s="64"/>
      <c r="W38" s="64"/>
      <c r="X38" s="64"/>
      <c r="Y38" s="64"/>
      <c r="Z38" s="64"/>
    </row>
    <row r="39" spans="1:26" ht="14.4">
      <c r="A39" s="63"/>
      <c r="B39" s="63"/>
      <c r="C39" s="64"/>
      <c r="D39" s="68">
        <v>34</v>
      </c>
      <c r="E39" s="69" t="s">
        <v>553</v>
      </c>
      <c r="F39" s="64"/>
      <c r="G39" s="68">
        <v>34</v>
      </c>
      <c r="H39" s="69"/>
      <c r="I39" s="64"/>
      <c r="J39" s="68">
        <v>34</v>
      </c>
      <c r="K39" s="69"/>
      <c r="L39" s="64"/>
      <c r="M39" s="68">
        <v>34</v>
      </c>
      <c r="N39" s="68"/>
      <c r="O39" s="64"/>
      <c r="P39" s="68">
        <v>34</v>
      </c>
      <c r="Q39" s="68" t="s">
        <v>423</v>
      </c>
      <c r="R39" s="64"/>
      <c r="S39" s="68">
        <v>34</v>
      </c>
      <c r="T39" s="68"/>
      <c r="U39" s="64"/>
      <c r="V39" s="64"/>
      <c r="W39" s="64"/>
      <c r="X39" s="64"/>
      <c r="Y39" s="64"/>
      <c r="Z39" s="64"/>
    </row>
    <row r="40" spans="1:26" ht="14.4">
      <c r="A40" s="63"/>
      <c r="B40" s="63"/>
      <c r="C40" s="64"/>
      <c r="D40" s="68">
        <v>35</v>
      </c>
      <c r="E40" s="69" t="s">
        <v>554</v>
      </c>
      <c r="F40" s="64"/>
      <c r="G40" s="68">
        <v>35</v>
      </c>
      <c r="H40" s="69"/>
      <c r="I40" s="64"/>
      <c r="J40" s="68">
        <v>35</v>
      </c>
      <c r="K40" s="69"/>
      <c r="L40" s="64"/>
      <c r="M40" s="68">
        <v>35</v>
      </c>
      <c r="N40" s="68"/>
      <c r="O40" s="64"/>
      <c r="P40" s="68">
        <v>35</v>
      </c>
      <c r="Q40" s="68" t="s">
        <v>52</v>
      </c>
      <c r="R40" s="64"/>
      <c r="S40" s="68">
        <v>35</v>
      </c>
      <c r="T40" s="68"/>
      <c r="U40" s="64"/>
      <c r="V40" s="64"/>
      <c r="W40" s="64"/>
      <c r="X40" s="64"/>
      <c r="Y40" s="64"/>
      <c r="Z40" s="64"/>
    </row>
    <row r="41" spans="1:26" ht="14.4">
      <c r="A41" s="63"/>
      <c r="B41" s="63"/>
      <c r="C41" s="64"/>
      <c r="D41" s="68">
        <v>36</v>
      </c>
      <c r="E41" s="69" t="s">
        <v>555</v>
      </c>
      <c r="F41" s="64"/>
      <c r="G41" s="68">
        <v>36</v>
      </c>
      <c r="H41" s="69"/>
      <c r="I41" s="64"/>
      <c r="J41" s="68">
        <v>36</v>
      </c>
      <c r="K41" s="69"/>
      <c r="L41" s="64"/>
      <c r="M41" s="68">
        <v>36</v>
      </c>
      <c r="N41" s="68"/>
      <c r="O41" s="64"/>
      <c r="P41" s="68">
        <v>36</v>
      </c>
      <c r="Q41" s="68"/>
      <c r="R41" s="64"/>
      <c r="S41" s="68">
        <v>36</v>
      </c>
      <c r="T41" s="68"/>
      <c r="U41" s="64"/>
      <c r="V41" s="64"/>
      <c r="W41" s="64"/>
      <c r="X41" s="64"/>
      <c r="Y41" s="64"/>
      <c r="Z41" s="64"/>
    </row>
    <row r="42" spans="1:26" ht="14.4">
      <c r="A42" s="63"/>
      <c r="B42" s="63"/>
      <c r="C42" s="64"/>
      <c r="D42" s="68">
        <v>37</v>
      </c>
      <c r="E42" s="69" t="s">
        <v>556</v>
      </c>
      <c r="F42" s="64"/>
      <c r="G42" s="68">
        <v>37</v>
      </c>
      <c r="H42" s="69"/>
      <c r="I42" s="64"/>
      <c r="J42" s="68">
        <v>37</v>
      </c>
      <c r="K42" s="69"/>
      <c r="L42" s="64"/>
      <c r="M42" s="68">
        <v>37</v>
      </c>
      <c r="N42" s="68"/>
      <c r="O42" s="64"/>
      <c r="P42" s="68">
        <v>37</v>
      </c>
      <c r="Q42" s="68"/>
      <c r="R42" s="64"/>
      <c r="S42" s="68">
        <v>37</v>
      </c>
      <c r="T42" s="68"/>
      <c r="U42" s="64"/>
      <c r="V42" s="64"/>
      <c r="W42" s="64"/>
      <c r="X42" s="64"/>
      <c r="Y42" s="64"/>
      <c r="Z42" s="64"/>
    </row>
    <row r="43" spans="1:26" ht="14.4">
      <c r="A43" s="63"/>
      <c r="B43" s="63"/>
      <c r="C43" s="64"/>
      <c r="D43" s="68">
        <v>38</v>
      </c>
      <c r="E43" s="69" t="s">
        <v>245</v>
      </c>
      <c r="F43" s="64"/>
      <c r="G43" s="68">
        <v>38</v>
      </c>
      <c r="H43" s="69"/>
      <c r="I43" s="64"/>
      <c r="J43" s="68">
        <v>38</v>
      </c>
      <c r="K43" s="69"/>
      <c r="L43" s="64"/>
      <c r="M43" s="68">
        <v>38</v>
      </c>
      <c r="N43" s="68"/>
      <c r="O43" s="64"/>
      <c r="P43" s="68">
        <v>38</v>
      </c>
      <c r="Q43" s="68"/>
      <c r="R43" s="64"/>
      <c r="S43" s="68">
        <v>38</v>
      </c>
      <c r="T43" s="68"/>
      <c r="U43" s="64"/>
      <c r="V43" s="64"/>
      <c r="W43" s="64"/>
      <c r="X43" s="64"/>
      <c r="Y43" s="64"/>
      <c r="Z43" s="64"/>
    </row>
    <row r="44" spans="1:26" ht="14.4">
      <c r="A44" s="63"/>
      <c r="B44" s="63"/>
      <c r="C44" s="64"/>
      <c r="D44" s="68">
        <v>39</v>
      </c>
      <c r="E44" s="69" t="s">
        <v>557</v>
      </c>
      <c r="F44" s="64"/>
      <c r="G44" s="68">
        <v>39</v>
      </c>
      <c r="H44" s="69"/>
      <c r="I44" s="64"/>
      <c r="J44" s="68">
        <v>39</v>
      </c>
      <c r="K44" s="69"/>
      <c r="L44" s="64"/>
      <c r="M44" s="68">
        <v>39</v>
      </c>
      <c r="N44" s="68"/>
      <c r="O44" s="64"/>
      <c r="P44" s="68">
        <v>39</v>
      </c>
      <c r="Q44" s="68"/>
      <c r="R44" s="64"/>
      <c r="S44" s="68">
        <v>39</v>
      </c>
      <c r="T44" s="68"/>
      <c r="U44" s="64"/>
      <c r="V44" s="64"/>
      <c r="W44" s="64"/>
      <c r="X44" s="64"/>
      <c r="Y44" s="64"/>
      <c r="Z44" s="64"/>
    </row>
    <row r="45" spans="1:26" ht="14.4">
      <c r="A45" s="63"/>
      <c r="B45" s="63"/>
      <c r="C45" s="64"/>
      <c r="D45" s="68">
        <v>40</v>
      </c>
      <c r="E45" s="69" t="s">
        <v>558</v>
      </c>
      <c r="F45" s="64"/>
      <c r="G45" s="68">
        <v>40</v>
      </c>
      <c r="H45" s="69"/>
      <c r="I45" s="64"/>
      <c r="J45" s="68">
        <v>40</v>
      </c>
      <c r="K45" s="69"/>
      <c r="L45" s="64"/>
      <c r="M45" s="68">
        <v>40</v>
      </c>
      <c r="N45" s="68"/>
      <c r="O45" s="64"/>
      <c r="P45" s="68">
        <v>40</v>
      </c>
      <c r="Q45" s="68"/>
      <c r="R45" s="64"/>
      <c r="S45" s="68">
        <v>40</v>
      </c>
      <c r="T45" s="68"/>
      <c r="U45" s="64"/>
      <c r="V45" s="64"/>
      <c r="W45" s="64"/>
      <c r="X45" s="64"/>
      <c r="Y45" s="64"/>
      <c r="Z45" s="64"/>
    </row>
    <row r="46" spans="1:26" ht="14.4">
      <c r="A46" s="63"/>
      <c r="B46" s="63"/>
      <c r="C46" s="64"/>
      <c r="D46" s="68">
        <v>41</v>
      </c>
      <c r="E46" s="69" t="s">
        <v>441</v>
      </c>
      <c r="F46" s="64"/>
      <c r="G46" s="68">
        <v>41</v>
      </c>
      <c r="H46" s="69"/>
      <c r="I46" s="64"/>
      <c r="J46" s="68">
        <v>41</v>
      </c>
      <c r="K46" s="69"/>
      <c r="L46" s="64"/>
      <c r="M46" s="68">
        <v>41</v>
      </c>
      <c r="N46" s="68"/>
      <c r="O46" s="64"/>
      <c r="P46" s="68">
        <v>41</v>
      </c>
      <c r="Q46" s="68"/>
      <c r="R46" s="64"/>
      <c r="S46" s="68">
        <v>41</v>
      </c>
      <c r="T46" s="68"/>
      <c r="U46" s="64"/>
      <c r="V46" s="64"/>
      <c r="W46" s="64"/>
      <c r="X46" s="64"/>
      <c r="Y46" s="64"/>
      <c r="Z46" s="64"/>
    </row>
    <row r="47" spans="1:26" ht="14.4">
      <c r="A47" s="63"/>
      <c r="B47" s="63"/>
      <c r="C47" s="64"/>
      <c r="D47" s="68">
        <v>42</v>
      </c>
      <c r="E47" s="69" t="s">
        <v>195</v>
      </c>
      <c r="F47" s="64"/>
      <c r="G47" s="68">
        <v>42</v>
      </c>
      <c r="H47" s="69"/>
      <c r="I47" s="64"/>
      <c r="J47" s="68">
        <v>42</v>
      </c>
      <c r="K47" s="69"/>
      <c r="L47" s="64"/>
      <c r="M47" s="68">
        <v>42</v>
      </c>
      <c r="N47" s="68"/>
      <c r="O47" s="64"/>
      <c r="P47" s="68">
        <v>42</v>
      </c>
      <c r="Q47" s="68"/>
      <c r="R47" s="64"/>
      <c r="S47" s="68">
        <v>42</v>
      </c>
      <c r="T47" s="68"/>
      <c r="U47" s="64"/>
      <c r="V47" s="64"/>
      <c r="W47" s="64"/>
      <c r="X47" s="64"/>
      <c r="Y47" s="64"/>
      <c r="Z47" s="64"/>
    </row>
    <row r="48" spans="1:26" ht="14.4">
      <c r="A48" s="63"/>
      <c r="B48" s="63"/>
      <c r="C48" s="64"/>
      <c r="D48" s="68">
        <v>43</v>
      </c>
      <c r="E48" s="69" t="s">
        <v>559</v>
      </c>
      <c r="F48" s="64"/>
      <c r="G48" s="68">
        <v>43</v>
      </c>
      <c r="H48" s="69"/>
      <c r="I48" s="64"/>
      <c r="J48" s="68">
        <v>43</v>
      </c>
      <c r="K48" s="69"/>
      <c r="L48" s="64"/>
      <c r="M48" s="68">
        <v>43</v>
      </c>
      <c r="N48" s="68"/>
      <c r="O48" s="64"/>
      <c r="P48" s="68">
        <v>43</v>
      </c>
      <c r="Q48" s="68"/>
      <c r="R48" s="64"/>
      <c r="S48" s="68">
        <v>43</v>
      </c>
      <c r="T48" s="68"/>
      <c r="U48" s="64"/>
      <c r="V48" s="64"/>
      <c r="W48" s="64"/>
      <c r="X48" s="64"/>
      <c r="Y48" s="64"/>
      <c r="Z48" s="64"/>
    </row>
    <row r="49" spans="1:26" ht="14.4">
      <c r="A49" s="63"/>
      <c r="B49" s="63"/>
      <c r="C49" s="64"/>
      <c r="D49" s="68">
        <v>44</v>
      </c>
      <c r="E49" s="69" t="s">
        <v>560</v>
      </c>
      <c r="F49" s="64"/>
      <c r="G49" s="68">
        <v>44</v>
      </c>
      <c r="H49" s="69"/>
      <c r="I49" s="64"/>
      <c r="J49" s="68">
        <v>44</v>
      </c>
      <c r="K49" s="69"/>
      <c r="L49" s="64"/>
      <c r="M49" s="68">
        <v>44</v>
      </c>
      <c r="N49" s="68"/>
      <c r="O49" s="64"/>
      <c r="P49" s="68">
        <v>44</v>
      </c>
      <c r="Q49" s="68"/>
      <c r="R49" s="64"/>
      <c r="S49" s="68">
        <v>44</v>
      </c>
      <c r="T49" s="68"/>
      <c r="U49" s="64"/>
      <c r="V49" s="64"/>
      <c r="W49" s="64"/>
      <c r="X49" s="64"/>
      <c r="Y49" s="64"/>
      <c r="Z49" s="64"/>
    </row>
    <row r="50" spans="1:26" ht="14.4">
      <c r="A50" s="63"/>
      <c r="B50" s="63"/>
      <c r="C50" s="64"/>
      <c r="D50" s="68">
        <v>45</v>
      </c>
      <c r="E50" s="69" t="s">
        <v>45</v>
      </c>
      <c r="F50" s="64"/>
      <c r="G50" s="68">
        <v>45</v>
      </c>
      <c r="H50" s="69"/>
      <c r="I50" s="64"/>
      <c r="J50" s="68">
        <v>45</v>
      </c>
      <c r="K50" s="69"/>
      <c r="L50" s="64"/>
      <c r="M50" s="68">
        <v>45</v>
      </c>
      <c r="N50" s="68"/>
      <c r="O50" s="64"/>
      <c r="P50" s="68">
        <v>45</v>
      </c>
      <c r="Q50" s="68"/>
      <c r="R50" s="64"/>
      <c r="S50" s="68">
        <v>45</v>
      </c>
      <c r="T50" s="68"/>
      <c r="U50" s="64"/>
      <c r="V50" s="64"/>
      <c r="W50" s="64"/>
      <c r="X50" s="64"/>
      <c r="Y50" s="64"/>
      <c r="Z50" s="64"/>
    </row>
    <row r="51" spans="1:26" ht="14.4">
      <c r="A51" s="63"/>
      <c r="B51" s="63"/>
      <c r="C51" s="64"/>
      <c r="D51" s="68">
        <v>46</v>
      </c>
      <c r="E51" s="69" t="s">
        <v>109</v>
      </c>
      <c r="F51" s="64"/>
      <c r="G51" s="68">
        <v>46</v>
      </c>
      <c r="H51" s="69"/>
      <c r="I51" s="64"/>
      <c r="J51" s="68">
        <v>46</v>
      </c>
      <c r="K51" s="69"/>
      <c r="L51" s="64"/>
      <c r="M51" s="68">
        <v>46</v>
      </c>
      <c r="N51" s="68"/>
      <c r="O51" s="64"/>
      <c r="P51" s="68">
        <v>46</v>
      </c>
      <c r="Q51" s="68"/>
      <c r="R51" s="64"/>
      <c r="S51" s="68">
        <v>46</v>
      </c>
      <c r="T51" s="68"/>
      <c r="U51" s="64"/>
      <c r="V51" s="64"/>
      <c r="W51" s="64"/>
      <c r="X51" s="64"/>
      <c r="Y51" s="64"/>
      <c r="Z51" s="64"/>
    </row>
    <row r="52" spans="1:26" ht="14.4">
      <c r="A52" s="63"/>
      <c r="B52" s="63"/>
      <c r="C52" s="64"/>
      <c r="D52" s="68">
        <v>47</v>
      </c>
      <c r="E52" s="69" t="s">
        <v>561</v>
      </c>
      <c r="F52" s="64"/>
      <c r="G52" s="68">
        <v>47</v>
      </c>
      <c r="H52" s="69"/>
      <c r="I52" s="64"/>
      <c r="J52" s="68">
        <v>47</v>
      </c>
      <c r="K52" s="69"/>
      <c r="L52" s="64"/>
      <c r="M52" s="68">
        <v>47</v>
      </c>
      <c r="N52" s="68"/>
      <c r="O52" s="64"/>
      <c r="P52" s="68">
        <v>47</v>
      </c>
      <c r="Q52" s="68"/>
      <c r="R52" s="64"/>
      <c r="S52" s="68">
        <v>47</v>
      </c>
      <c r="T52" s="68"/>
      <c r="U52" s="64"/>
      <c r="V52" s="64"/>
      <c r="W52" s="64"/>
      <c r="X52" s="64"/>
      <c r="Y52" s="64"/>
      <c r="Z52" s="64"/>
    </row>
    <row r="53" spans="1:26" ht="14.4">
      <c r="A53" s="63"/>
      <c r="B53" s="63"/>
      <c r="C53" s="64"/>
      <c r="D53" s="68">
        <v>48</v>
      </c>
      <c r="E53" s="69" t="s">
        <v>562</v>
      </c>
      <c r="F53" s="64"/>
      <c r="G53" s="68">
        <v>48</v>
      </c>
      <c r="H53" s="69"/>
      <c r="I53" s="64"/>
      <c r="J53" s="68">
        <v>48</v>
      </c>
      <c r="K53" s="69"/>
      <c r="L53" s="64"/>
      <c r="M53" s="68">
        <v>48</v>
      </c>
      <c r="N53" s="68"/>
      <c r="O53" s="64"/>
      <c r="P53" s="68">
        <v>48</v>
      </c>
      <c r="Q53" s="68"/>
      <c r="R53" s="64"/>
      <c r="S53" s="68">
        <v>48</v>
      </c>
      <c r="T53" s="68"/>
      <c r="U53" s="64"/>
      <c r="V53" s="64"/>
      <c r="W53" s="64"/>
      <c r="X53" s="64"/>
      <c r="Y53" s="64"/>
      <c r="Z53" s="64"/>
    </row>
    <row r="54" spans="1:26" ht="14.4">
      <c r="A54" s="63"/>
      <c r="B54" s="63"/>
      <c r="C54" s="64"/>
      <c r="D54" s="68">
        <v>49</v>
      </c>
      <c r="E54" s="69" t="s">
        <v>563</v>
      </c>
      <c r="F54" s="64"/>
      <c r="G54" s="68">
        <v>49</v>
      </c>
      <c r="H54" s="69"/>
      <c r="I54" s="64"/>
      <c r="J54" s="64"/>
      <c r="K54" s="64"/>
      <c r="L54" s="64"/>
      <c r="M54" s="68">
        <v>49</v>
      </c>
      <c r="N54" s="68"/>
      <c r="O54" s="64"/>
      <c r="P54" s="68">
        <v>49</v>
      </c>
      <c r="Q54" s="68"/>
      <c r="R54" s="64"/>
      <c r="S54" s="68">
        <v>49</v>
      </c>
      <c r="T54" s="68"/>
      <c r="U54" s="64"/>
      <c r="V54" s="64"/>
      <c r="W54" s="64"/>
      <c r="X54" s="64"/>
      <c r="Y54" s="64"/>
      <c r="Z54" s="64"/>
    </row>
    <row r="55" spans="1:26" ht="14.4">
      <c r="A55" s="63"/>
      <c r="B55" s="63"/>
      <c r="C55" s="64"/>
      <c r="D55" s="68">
        <v>50</v>
      </c>
      <c r="E55" s="69" t="s">
        <v>564</v>
      </c>
      <c r="F55" s="64"/>
      <c r="G55" s="68">
        <v>50</v>
      </c>
      <c r="H55" s="69"/>
      <c r="I55" s="64"/>
      <c r="J55" s="64"/>
      <c r="K55" s="64"/>
      <c r="L55" s="64"/>
      <c r="M55" s="68">
        <v>50</v>
      </c>
      <c r="N55" s="68"/>
      <c r="O55" s="64"/>
      <c r="P55" s="68">
        <v>50</v>
      </c>
      <c r="Q55" s="68"/>
      <c r="R55" s="64"/>
      <c r="S55" s="68">
        <v>50</v>
      </c>
      <c r="T55" s="68"/>
      <c r="U55" s="64"/>
      <c r="V55" s="64"/>
      <c r="W55" s="64"/>
      <c r="X55" s="64"/>
      <c r="Y55" s="64"/>
      <c r="Z55" s="64"/>
    </row>
    <row r="56" spans="1:26" ht="14.4">
      <c r="A56" s="63"/>
      <c r="B56" s="63"/>
      <c r="C56" s="64"/>
      <c r="D56" s="68">
        <v>51</v>
      </c>
      <c r="E56" s="69" t="s">
        <v>565</v>
      </c>
      <c r="F56" s="64"/>
      <c r="G56" s="68">
        <v>51</v>
      </c>
      <c r="H56" s="69"/>
      <c r="I56" s="64"/>
      <c r="J56" s="64"/>
      <c r="K56" s="64"/>
      <c r="L56" s="64"/>
      <c r="M56" s="68">
        <v>51</v>
      </c>
      <c r="N56" s="68"/>
      <c r="O56" s="64"/>
      <c r="P56" s="68">
        <v>51</v>
      </c>
      <c r="Q56" s="68"/>
      <c r="R56" s="64"/>
      <c r="S56" s="68">
        <v>51</v>
      </c>
      <c r="T56" s="68"/>
      <c r="U56" s="64"/>
      <c r="V56" s="64"/>
      <c r="W56" s="64"/>
      <c r="X56" s="64"/>
      <c r="Y56" s="64"/>
      <c r="Z56" s="64"/>
    </row>
    <row r="57" spans="1:26" ht="14.4">
      <c r="A57" s="63"/>
      <c r="B57" s="63"/>
      <c r="C57" s="64"/>
      <c r="D57" s="68">
        <v>52</v>
      </c>
      <c r="E57" s="69" t="s">
        <v>566</v>
      </c>
      <c r="F57" s="64"/>
      <c r="G57" s="68">
        <v>52</v>
      </c>
      <c r="H57" s="69"/>
      <c r="I57" s="64"/>
      <c r="J57" s="64"/>
      <c r="K57" s="64"/>
      <c r="L57" s="64"/>
      <c r="M57" s="68">
        <v>52</v>
      </c>
      <c r="N57" s="68"/>
      <c r="O57" s="64"/>
      <c r="P57" s="68">
        <v>52</v>
      </c>
      <c r="Q57" s="68"/>
      <c r="R57" s="64"/>
      <c r="S57" s="68">
        <v>52</v>
      </c>
      <c r="T57" s="68"/>
      <c r="U57" s="64"/>
      <c r="V57" s="64"/>
      <c r="W57" s="64"/>
      <c r="X57" s="64"/>
      <c r="Y57" s="64"/>
      <c r="Z57" s="64"/>
    </row>
    <row r="58" spans="1:26" ht="14.4">
      <c r="A58" s="63"/>
      <c r="B58" s="63"/>
      <c r="C58" s="64"/>
      <c r="D58" s="68">
        <v>53</v>
      </c>
      <c r="E58" s="69" t="s">
        <v>567</v>
      </c>
      <c r="F58" s="64"/>
      <c r="G58" s="68">
        <v>53</v>
      </c>
      <c r="H58" s="69"/>
      <c r="I58" s="64"/>
      <c r="J58" s="64"/>
      <c r="K58" s="64"/>
      <c r="L58" s="64"/>
      <c r="M58" s="68">
        <v>53</v>
      </c>
      <c r="N58" s="68"/>
      <c r="O58" s="64"/>
      <c r="P58" s="68">
        <v>53</v>
      </c>
      <c r="Q58" s="68"/>
      <c r="R58" s="64"/>
      <c r="S58" s="68">
        <v>53</v>
      </c>
      <c r="T58" s="68"/>
      <c r="U58" s="64"/>
      <c r="V58" s="64"/>
      <c r="W58" s="64"/>
      <c r="X58" s="64"/>
      <c r="Y58" s="64"/>
      <c r="Z58" s="64"/>
    </row>
    <row r="59" spans="1:26" ht="14.4">
      <c r="A59" s="63"/>
      <c r="B59" s="63"/>
      <c r="C59" s="64"/>
      <c r="D59" s="68">
        <v>54</v>
      </c>
      <c r="E59" s="69" t="s">
        <v>383</v>
      </c>
      <c r="F59" s="64"/>
      <c r="G59" s="64"/>
      <c r="H59" s="64"/>
      <c r="I59" s="64"/>
      <c r="J59" s="64"/>
      <c r="K59" s="64"/>
      <c r="L59" s="64"/>
      <c r="M59" s="68">
        <v>54</v>
      </c>
      <c r="N59" s="68"/>
      <c r="O59" s="64"/>
      <c r="P59" s="68">
        <v>54</v>
      </c>
      <c r="Q59" s="68"/>
      <c r="R59" s="64"/>
      <c r="S59" s="68">
        <v>54</v>
      </c>
      <c r="T59" s="68"/>
      <c r="U59" s="64"/>
      <c r="V59" s="64"/>
      <c r="W59" s="64"/>
      <c r="X59" s="64"/>
      <c r="Y59" s="64"/>
      <c r="Z59" s="64"/>
    </row>
    <row r="60" spans="1:26" ht="14.4">
      <c r="A60" s="63"/>
      <c r="B60" s="63"/>
      <c r="C60" s="64"/>
      <c r="D60" s="68">
        <v>55</v>
      </c>
      <c r="E60" s="69" t="s">
        <v>54</v>
      </c>
      <c r="F60" s="64"/>
      <c r="G60" s="64"/>
      <c r="H60" s="64"/>
      <c r="I60" s="64"/>
      <c r="J60" s="64"/>
      <c r="K60" s="64"/>
      <c r="L60" s="64"/>
      <c r="M60" s="68">
        <v>55</v>
      </c>
      <c r="N60" s="68"/>
      <c r="O60" s="64"/>
      <c r="P60" s="68">
        <v>55</v>
      </c>
      <c r="Q60" s="68"/>
      <c r="R60" s="64"/>
      <c r="S60" s="68">
        <v>55</v>
      </c>
      <c r="T60" s="68"/>
      <c r="U60" s="64"/>
      <c r="V60" s="64"/>
      <c r="W60" s="64"/>
      <c r="X60" s="64"/>
      <c r="Y60" s="64"/>
      <c r="Z60" s="64"/>
    </row>
    <row r="61" spans="1:26" ht="14.4">
      <c r="A61" s="63"/>
      <c r="B61" s="63"/>
      <c r="C61" s="64"/>
      <c r="D61" s="68">
        <v>56</v>
      </c>
      <c r="E61" s="69" t="s">
        <v>502</v>
      </c>
      <c r="F61" s="64"/>
      <c r="G61" s="64"/>
      <c r="H61" s="64"/>
      <c r="I61" s="64"/>
      <c r="J61" s="64"/>
      <c r="K61" s="64"/>
      <c r="L61" s="64"/>
      <c r="M61" s="68">
        <v>56</v>
      </c>
      <c r="N61" s="68"/>
      <c r="O61" s="64"/>
      <c r="P61" s="68">
        <v>56</v>
      </c>
      <c r="Q61" s="68"/>
      <c r="R61" s="64"/>
      <c r="S61" s="68">
        <v>56</v>
      </c>
      <c r="T61" s="68"/>
      <c r="U61" s="64"/>
      <c r="V61" s="64"/>
      <c r="W61" s="64"/>
      <c r="X61" s="64"/>
      <c r="Y61" s="64"/>
      <c r="Z61" s="64"/>
    </row>
    <row r="62" spans="1:26" ht="14.4">
      <c r="A62" s="63"/>
      <c r="B62" s="63"/>
      <c r="C62" s="64"/>
      <c r="D62" s="68">
        <v>57</v>
      </c>
      <c r="E62" s="69" t="s">
        <v>70</v>
      </c>
      <c r="F62" s="64"/>
      <c r="G62" s="64"/>
      <c r="H62" s="64"/>
      <c r="I62" s="64"/>
      <c r="J62" s="64"/>
      <c r="K62" s="64"/>
      <c r="L62" s="64"/>
      <c r="M62" s="68">
        <v>57</v>
      </c>
      <c r="N62" s="68"/>
      <c r="O62" s="64"/>
      <c r="P62" s="68">
        <v>57</v>
      </c>
      <c r="Q62" s="68"/>
      <c r="R62" s="64"/>
      <c r="S62" s="68">
        <v>57</v>
      </c>
      <c r="T62" s="68"/>
      <c r="U62" s="64"/>
      <c r="V62" s="64"/>
      <c r="W62" s="64"/>
      <c r="X62" s="64"/>
      <c r="Y62" s="64"/>
      <c r="Z62" s="64"/>
    </row>
    <row r="63" spans="1:26" ht="14.4">
      <c r="A63" s="63"/>
      <c r="B63" s="63"/>
      <c r="C63" s="64"/>
      <c r="D63" s="68">
        <v>58</v>
      </c>
      <c r="E63" s="69" t="s">
        <v>268</v>
      </c>
      <c r="F63" s="64"/>
      <c r="G63" s="64"/>
      <c r="H63" s="64"/>
      <c r="I63" s="64"/>
      <c r="J63" s="64"/>
      <c r="K63" s="64"/>
      <c r="L63" s="64"/>
      <c r="M63" s="68">
        <v>58</v>
      </c>
      <c r="N63" s="68"/>
      <c r="O63" s="64"/>
      <c r="P63" s="68">
        <v>58</v>
      </c>
      <c r="Q63" s="68"/>
      <c r="R63" s="64"/>
      <c r="S63" s="68">
        <v>58</v>
      </c>
      <c r="T63" s="69"/>
      <c r="U63" s="64"/>
      <c r="V63" s="64"/>
      <c r="W63" s="64"/>
      <c r="X63" s="64"/>
      <c r="Y63" s="64"/>
      <c r="Z63" s="64"/>
    </row>
    <row r="64" spans="1:26" ht="14.4">
      <c r="A64" s="63"/>
      <c r="B64" s="63"/>
      <c r="C64" s="64"/>
      <c r="D64" s="68">
        <v>59</v>
      </c>
      <c r="E64" s="69" t="s">
        <v>174</v>
      </c>
      <c r="F64" s="64"/>
      <c r="G64" s="64"/>
      <c r="H64" s="64"/>
      <c r="I64" s="64"/>
      <c r="J64" s="64"/>
      <c r="K64" s="64"/>
      <c r="L64" s="64"/>
      <c r="M64" s="68">
        <v>59</v>
      </c>
      <c r="N64" s="68"/>
      <c r="O64" s="64"/>
      <c r="P64" s="68">
        <v>59</v>
      </c>
      <c r="Q64" s="68"/>
      <c r="R64" s="64"/>
      <c r="S64" s="68">
        <v>59</v>
      </c>
      <c r="T64" s="69"/>
      <c r="U64" s="64"/>
      <c r="V64" s="64"/>
      <c r="W64" s="64"/>
      <c r="X64" s="64"/>
      <c r="Y64" s="64"/>
      <c r="Z64" s="64"/>
    </row>
    <row r="65" spans="1:26" ht="15.75" customHeight="1">
      <c r="A65" s="63"/>
      <c r="B65" s="63"/>
      <c r="C65" s="64"/>
      <c r="D65" s="68">
        <v>60</v>
      </c>
      <c r="E65" s="69" t="s">
        <v>325</v>
      </c>
      <c r="F65" s="64"/>
      <c r="G65" s="64"/>
      <c r="H65" s="64"/>
      <c r="I65" s="64"/>
      <c r="J65" s="64"/>
      <c r="K65" s="64"/>
      <c r="L65" s="64"/>
      <c r="M65" s="68">
        <v>60</v>
      </c>
      <c r="N65" s="68"/>
      <c r="O65" s="64"/>
      <c r="P65" s="68">
        <v>60</v>
      </c>
      <c r="Q65" s="68"/>
      <c r="R65" s="64"/>
      <c r="S65" s="68">
        <v>60</v>
      </c>
      <c r="T65" s="69"/>
      <c r="U65" s="64"/>
      <c r="V65" s="64"/>
      <c r="W65" s="64"/>
      <c r="X65" s="64"/>
      <c r="Y65" s="64"/>
      <c r="Z65" s="64"/>
    </row>
    <row r="66" spans="1:26" ht="15.75" customHeight="1">
      <c r="A66" s="63"/>
      <c r="B66" s="63"/>
      <c r="C66" s="64"/>
      <c r="D66" s="68">
        <v>61</v>
      </c>
      <c r="E66" s="69" t="s">
        <v>259</v>
      </c>
      <c r="F66" s="64"/>
      <c r="G66" s="64"/>
      <c r="H66" s="64"/>
      <c r="I66" s="64"/>
      <c r="J66" s="64"/>
      <c r="K66" s="64"/>
      <c r="L66" s="64"/>
      <c r="M66" s="68">
        <v>61</v>
      </c>
      <c r="N66" s="68"/>
      <c r="O66" s="64"/>
      <c r="P66" s="68">
        <v>61</v>
      </c>
      <c r="Q66" s="68"/>
      <c r="R66" s="64"/>
      <c r="S66" s="68">
        <v>61</v>
      </c>
      <c r="T66" s="69"/>
      <c r="U66" s="64"/>
      <c r="V66" s="64"/>
      <c r="W66" s="64"/>
      <c r="X66" s="64"/>
      <c r="Y66" s="64"/>
      <c r="Z66" s="64"/>
    </row>
    <row r="67" spans="1:26" ht="15.75" customHeight="1">
      <c r="A67" s="63"/>
      <c r="B67" s="63"/>
      <c r="C67" s="64"/>
      <c r="D67" s="68">
        <v>62</v>
      </c>
      <c r="E67" s="69" t="s">
        <v>568</v>
      </c>
      <c r="F67" s="64"/>
      <c r="G67" s="64"/>
      <c r="H67" s="64"/>
      <c r="I67" s="64"/>
      <c r="J67" s="64"/>
      <c r="K67" s="64"/>
      <c r="L67" s="64"/>
      <c r="M67" s="68">
        <v>62</v>
      </c>
      <c r="N67" s="68"/>
      <c r="O67" s="64"/>
      <c r="P67" s="68">
        <v>62</v>
      </c>
      <c r="Q67" s="68"/>
      <c r="R67" s="64"/>
      <c r="S67" s="68">
        <v>62</v>
      </c>
      <c r="T67" s="69"/>
      <c r="U67" s="64"/>
      <c r="V67" s="64"/>
      <c r="W67" s="64"/>
      <c r="X67" s="64"/>
      <c r="Y67" s="64"/>
      <c r="Z67" s="64"/>
    </row>
    <row r="68" spans="1:26" ht="15.75" customHeight="1">
      <c r="A68" s="63"/>
      <c r="B68" s="63"/>
      <c r="C68" s="64"/>
      <c r="D68" s="68">
        <v>63</v>
      </c>
      <c r="E68" s="69" t="s">
        <v>152</v>
      </c>
      <c r="F68" s="64"/>
      <c r="G68" s="64"/>
      <c r="H68" s="64"/>
      <c r="I68" s="64"/>
      <c r="J68" s="64"/>
      <c r="K68" s="64"/>
      <c r="L68" s="64"/>
      <c r="M68" s="68">
        <v>63</v>
      </c>
      <c r="N68" s="68"/>
      <c r="O68" s="64"/>
      <c r="P68" s="68">
        <v>63</v>
      </c>
      <c r="Q68" s="68"/>
      <c r="R68" s="64"/>
      <c r="S68" s="68">
        <v>63</v>
      </c>
      <c r="T68" s="69"/>
      <c r="U68" s="64"/>
      <c r="V68" s="64"/>
      <c r="W68" s="64"/>
      <c r="X68" s="64"/>
      <c r="Y68" s="64"/>
      <c r="Z68" s="64"/>
    </row>
    <row r="69" spans="1:26" ht="15.75" customHeight="1">
      <c r="A69" s="63"/>
      <c r="B69" s="63"/>
      <c r="C69" s="64"/>
      <c r="D69" s="68">
        <v>64</v>
      </c>
      <c r="E69" s="69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8">
        <v>64</v>
      </c>
      <c r="Q69" s="68"/>
      <c r="R69" s="64"/>
      <c r="S69" s="68">
        <v>64</v>
      </c>
      <c r="T69" s="69"/>
      <c r="U69" s="64"/>
      <c r="V69" s="64"/>
      <c r="W69" s="64"/>
      <c r="X69" s="64"/>
      <c r="Y69" s="64"/>
      <c r="Z69" s="64"/>
    </row>
    <row r="70" spans="1:26" ht="15.75" customHeight="1">
      <c r="A70" s="63"/>
      <c r="B70" s="63"/>
      <c r="C70" s="64"/>
      <c r="D70" s="68">
        <v>65</v>
      </c>
      <c r="E70" s="69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8">
        <v>65</v>
      </c>
      <c r="Q70" s="68"/>
      <c r="R70" s="64"/>
      <c r="S70" s="68">
        <v>65</v>
      </c>
      <c r="T70" s="69"/>
      <c r="U70" s="64"/>
      <c r="V70" s="64"/>
      <c r="W70" s="64"/>
      <c r="X70" s="64"/>
      <c r="Y70" s="64"/>
      <c r="Z70" s="64"/>
    </row>
    <row r="71" spans="1:26" ht="15.75" customHeight="1">
      <c r="A71" s="63"/>
      <c r="B71" s="63"/>
      <c r="C71" s="64"/>
      <c r="D71" s="68">
        <v>66</v>
      </c>
      <c r="E71" s="69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8">
        <v>66</v>
      </c>
      <c r="Q71" s="68"/>
      <c r="R71" s="64"/>
      <c r="S71" s="68">
        <v>66</v>
      </c>
      <c r="T71" s="69"/>
      <c r="U71" s="64"/>
      <c r="V71" s="64"/>
      <c r="W71" s="64"/>
      <c r="X71" s="64"/>
      <c r="Y71" s="64"/>
      <c r="Z71" s="64"/>
    </row>
    <row r="72" spans="1:26" ht="15.75" customHeight="1">
      <c r="A72" s="63"/>
      <c r="B72" s="63"/>
      <c r="C72" s="64"/>
      <c r="D72" s="68">
        <v>67</v>
      </c>
      <c r="E72" s="69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8">
        <v>67</v>
      </c>
      <c r="Q72" s="68"/>
      <c r="R72" s="64"/>
      <c r="S72" s="68">
        <v>67</v>
      </c>
      <c r="T72" s="69"/>
      <c r="U72" s="64"/>
      <c r="V72" s="64"/>
      <c r="W72" s="64"/>
      <c r="X72" s="64"/>
      <c r="Y72" s="64"/>
      <c r="Z72" s="64"/>
    </row>
    <row r="73" spans="1:26" ht="15.75" customHeight="1">
      <c r="A73" s="63"/>
      <c r="B73" s="63"/>
      <c r="C73" s="64"/>
      <c r="D73" s="68">
        <v>68</v>
      </c>
      <c r="E73" s="69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8">
        <v>68</v>
      </c>
      <c r="Q73" s="68"/>
      <c r="R73" s="64"/>
      <c r="S73" s="68">
        <v>68</v>
      </c>
      <c r="T73" s="69"/>
      <c r="U73" s="64"/>
      <c r="V73" s="64"/>
      <c r="W73" s="64"/>
      <c r="X73" s="64"/>
      <c r="Y73" s="64"/>
      <c r="Z73" s="64"/>
    </row>
    <row r="74" spans="1:26" ht="15.75" customHeight="1">
      <c r="A74" s="63"/>
      <c r="B74" s="63"/>
      <c r="C74" s="64"/>
      <c r="D74" s="68">
        <v>69</v>
      </c>
      <c r="E74" s="69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8">
        <v>69</v>
      </c>
      <c r="Q74" s="68"/>
      <c r="R74" s="64"/>
      <c r="S74" s="68">
        <v>69</v>
      </c>
      <c r="T74" s="69"/>
      <c r="U74" s="64"/>
      <c r="V74" s="64"/>
      <c r="W74" s="64"/>
      <c r="X74" s="64"/>
      <c r="Y74" s="64"/>
      <c r="Z74" s="64"/>
    </row>
    <row r="75" spans="1:26" ht="15.75" customHeight="1">
      <c r="A75" s="63"/>
      <c r="B75" s="63"/>
      <c r="C75" s="64"/>
      <c r="D75" s="68">
        <v>70</v>
      </c>
      <c r="E75" s="69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8">
        <v>70</v>
      </c>
      <c r="Q75" s="68"/>
      <c r="R75" s="64"/>
      <c r="S75" s="68">
        <v>70</v>
      </c>
      <c r="T75" s="69"/>
      <c r="U75" s="64"/>
      <c r="V75" s="64"/>
      <c r="W75" s="64"/>
      <c r="X75" s="64"/>
      <c r="Y75" s="64"/>
      <c r="Z75" s="64"/>
    </row>
    <row r="76" spans="1:26" ht="15.75" customHeight="1">
      <c r="A76" s="63"/>
      <c r="B76" s="63"/>
      <c r="C76" s="64"/>
      <c r="D76" s="68">
        <v>71</v>
      </c>
      <c r="E76" s="69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8">
        <v>71</v>
      </c>
      <c r="Q76" s="68"/>
      <c r="R76" s="64"/>
      <c r="S76" s="68">
        <v>71</v>
      </c>
      <c r="T76" s="69"/>
      <c r="U76" s="64"/>
      <c r="V76" s="64"/>
      <c r="W76" s="64"/>
      <c r="X76" s="64"/>
      <c r="Y76" s="64"/>
      <c r="Z76" s="64"/>
    </row>
    <row r="77" spans="1:26" ht="15.75" customHeight="1">
      <c r="A77" s="63"/>
      <c r="B77" s="63"/>
      <c r="C77" s="64"/>
      <c r="D77" s="68">
        <v>72</v>
      </c>
      <c r="E77" s="69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8">
        <v>72</v>
      </c>
      <c r="Q77" s="68"/>
      <c r="R77" s="64"/>
      <c r="S77" s="68">
        <v>72</v>
      </c>
      <c r="T77" s="69"/>
      <c r="U77" s="64"/>
      <c r="V77" s="64"/>
      <c r="W77" s="64"/>
      <c r="X77" s="64"/>
      <c r="Y77" s="64"/>
      <c r="Z77" s="64"/>
    </row>
    <row r="78" spans="1:26" ht="15.75" customHeight="1">
      <c r="A78" s="63"/>
      <c r="B78" s="63"/>
      <c r="C78" s="64"/>
      <c r="D78" s="68">
        <v>73</v>
      </c>
      <c r="E78" s="69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8">
        <v>73</v>
      </c>
      <c r="Q78" s="68"/>
      <c r="R78" s="64"/>
      <c r="S78" s="68">
        <v>73</v>
      </c>
      <c r="T78" s="69"/>
      <c r="U78" s="64"/>
      <c r="V78" s="64"/>
      <c r="W78" s="64"/>
      <c r="X78" s="64"/>
      <c r="Y78" s="64"/>
      <c r="Z78" s="64"/>
    </row>
    <row r="79" spans="1:26" ht="15.75" customHeight="1">
      <c r="A79" s="63"/>
      <c r="B79" s="63"/>
      <c r="C79" s="64"/>
      <c r="D79" s="68">
        <v>74</v>
      </c>
      <c r="E79" s="69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8">
        <v>74</v>
      </c>
      <c r="Q79" s="68"/>
      <c r="R79" s="64"/>
      <c r="S79" s="68">
        <v>74</v>
      </c>
      <c r="T79" s="69"/>
      <c r="U79" s="64"/>
      <c r="V79" s="64"/>
      <c r="W79" s="64"/>
      <c r="X79" s="64"/>
      <c r="Y79" s="64"/>
      <c r="Z79" s="64"/>
    </row>
    <row r="80" spans="1:26" ht="15.75" customHeight="1">
      <c r="A80" s="63"/>
      <c r="B80" s="63"/>
      <c r="C80" s="64"/>
      <c r="D80" s="68">
        <v>75</v>
      </c>
      <c r="E80" s="69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8">
        <v>75</v>
      </c>
      <c r="Q80" s="68"/>
      <c r="R80" s="64"/>
      <c r="S80" s="68">
        <v>75</v>
      </c>
      <c r="T80" s="69"/>
      <c r="U80" s="64"/>
      <c r="V80" s="64"/>
      <c r="W80" s="64"/>
      <c r="X80" s="64"/>
      <c r="Y80" s="64"/>
      <c r="Z80" s="64"/>
    </row>
    <row r="81" spans="1:26" ht="15.75" customHeight="1">
      <c r="A81" s="63"/>
      <c r="B81" s="63"/>
      <c r="C81" s="64"/>
      <c r="D81" s="68">
        <v>76</v>
      </c>
      <c r="E81" s="69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8">
        <v>76</v>
      </c>
      <c r="Q81" s="68"/>
      <c r="R81" s="64"/>
      <c r="S81" s="68">
        <v>76</v>
      </c>
      <c r="T81" s="69"/>
      <c r="U81" s="64"/>
      <c r="V81" s="64"/>
      <c r="W81" s="64"/>
      <c r="X81" s="64"/>
      <c r="Y81" s="64"/>
      <c r="Z81" s="64"/>
    </row>
    <row r="82" spans="1:26" ht="15.75" customHeight="1">
      <c r="A82" s="63"/>
      <c r="B82" s="63"/>
      <c r="C82" s="64"/>
      <c r="D82" s="68">
        <v>77</v>
      </c>
      <c r="E82" s="69"/>
      <c r="F82" s="64"/>
      <c r="G82" s="64"/>
      <c r="H82" s="64"/>
      <c r="I82" s="64"/>
      <c r="J82" s="64"/>
      <c r="K82" s="64"/>
      <c r="L82" s="64"/>
      <c r="M82" s="65"/>
      <c r="N82" s="64"/>
      <c r="O82" s="64"/>
      <c r="P82" s="68">
        <v>77</v>
      </c>
      <c r="Q82" s="68"/>
      <c r="R82" s="64"/>
      <c r="S82" s="68">
        <v>77</v>
      </c>
      <c r="T82" s="69"/>
      <c r="U82" s="64"/>
      <c r="V82" s="64"/>
      <c r="W82" s="64"/>
      <c r="X82" s="64"/>
      <c r="Y82" s="64"/>
      <c r="Z82" s="64"/>
    </row>
    <row r="83" spans="1:26" ht="15.75" customHeight="1">
      <c r="A83" s="63"/>
      <c r="B83" s="63"/>
      <c r="C83" s="64"/>
      <c r="D83" s="68">
        <v>78</v>
      </c>
      <c r="E83" s="69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8">
        <v>78</v>
      </c>
      <c r="Q83" s="68"/>
      <c r="R83" s="64"/>
      <c r="S83" s="68">
        <v>78</v>
      </c>
      <c r="T83" s="69"/>
      <c r="U83" s="64"/>
      <c r="V83" s="64"/>
      <c r="W83" s="64"/>
      <c r="X83" s="64"/>
      <c r="Y83" s="64"/>
      <c r="Z83" s="64"/>
    </row>
    <row r="84" spans="1:26" ht="15.75" customHeight="1">
      <c r="A84" s="63"/>
      <c r="B84" s="63"/>
      <c r="C84" s="64"/>
      <c r="D84" s="68">
        <v>79</v>
      </c>
      <c r="E84" s="69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8">
        <v>79</v>
      </c>
      <c r="Q84" s="68"/>
      <c r="R84" s="64"/>
      <c r="S84" s="68">
        <v>79</v>
      </c>
      <c r="T84" s="69"/>
      <c r="U84" s="64"/>
      <c r="V84" s="64"/>
      <c r="W84" s="64"/>
      <c r="X84" s="64"/>
      <c r="Y84" s="64"/>
      <c r="Z84" s="64"/>
    </row>
    <row r="85" spans="1:26" ht="15.75" customHeight="1">
      <c r="A85" s="63"/>
      <c r="B85" s="63"/>
      <c r="C85" s="64"/>
      <c r="D85" s="68">
        <v>80</v>
      </c>
      <c r="E85" s="69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8">
        <v>80</v>
      </c>
      <c r="Q85" s="68"/>
      <c r="R85" s="64"/>
      <c r="S85" s="68">
        <v>80</v>
      </c>
      <c r="T85" s="69"/>
      <c r="U85" s="64"/>
      <c r="V85" s="64"/>
      <c r="W85" s="64"/>
      <c r="X85" s="64"/>
      <c r="Y85" s="64"/>
      <c r="Z85" s="64"/>
    </row>
    <row r="86" spans="1:26" ht="15.75" customHeight="1">
      <c r="A86" s="63"/>
      <c r="B86" s="63"/>
      <c r="C86" s="64"/>
      <c r="D86" s="68">
        <v>81</v>
      </c>
      <c r="E86" s="69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8">
        <v>81</v>
      </c>
      <c r="Q86" s="68"/>
      <c r="R86" s="64"/>
      <c r="S86" s="68">
        <v>81</v>
      </c>
      <c r="T86" s="69"/>
      <c r="U86" s="64"/>
      <c r="V86" s="64"/>
      <c r="W86" s="64"/>
      <c r="X86" s="64"/>
      <c r="Y86" s="64"/>
      <c r="Z86" s="64"/>
    </row>
    <row r="87" spans="1:26" ht="15.75" customHeight="1">
      <c r="A87" s="63"/>
      <c r="B87" s="63"/>
      <c r="C87" s="64"/>
      <c r="D87" s="68">
        <v>82</v>
      </c>
      <c r="E87" s="69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8">
        <v>82</v>
      </c>
      <c r="Q87" s="68"/>
      <c r="R87" s="64"/>
      <c r="S87" s="68">
        <v>82</v>
      </c>
      <c r="T87" s="69"/>
      <c r="U87" s="64"/>
      <c r="V87" s="64"/>
      <c r="W87" s="64"/>
      <c r="X87" s="64"/>
      <c r="Y87" s="64"/>
      <c r="Z87" s="64"/>
    </row>
    <row r="88" spans="1:26" ht="15.75" customHeight="1">
      <c r="A88" s="63"/>
      <c r="B88" s="63"/>
      <c r="C88" s="64"/>
      <c r="D88" s="68">
        <v>83</v>
      </c>
      <c r="E88" s="69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8">
        <v>83</v>
      </c>
      <c r="Q88" s="68"/>
      <c r="R88" s="64"/>
      <c r="S88" s="68">
        <v>83</v>
      </c>
      <c r="T88" s="69"/>
      <c r="U88" s="64"/>
      <c r="V88" s="64"/>
      <c r="W88" s="64"/>
      <c r="X88" s="64"/>
      <c r="Y88" s="64"/>
      <c r="Z88" s="64"/>
    </row>
    <row r="89" spans="1:26" ht="15.75" customHeight="1">
      <c r="A89" s="63"/>
      <c r="B89" s="63"/>
      <c r="C89" s="64"/>
      <c r="D89" s="68">
        <v>84</v>
      </c>
      <c r="E89" s="69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8">
        <v>84</v>
      </c>
      <c r="Q89" s="68"/>
      <c r="R89" s="64"/>
      <c r="S89" s="68">
        <v>84</v>
      </c>
      <c r="T89" s="69"/>
      <c r="U89" s="64"/>
      <c r="V89" s="64"/>
      <c r="W89" s="64"/>
      <c r="X89" s="64"/>
      <c r="Y89" s="64"/>
      <c r="Z89" s="64"/>
    </row>
    <row r="90" spans="1:26" ht="15.75" customHeight="1">
      <c r="A90" s="63"/>
      <c r="B90" s="63"/>
      <c r="C90" s="64"/>
      <c r="D90" s="68">
        <v>85</v>
      </c>
      <c r="E90" s="69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8">
        <v>85</v>
      </c>
      <c r="Q90" s="68"/>
      <c r="R90" s="64"/>
      <c r="S90" s="68">
        <v>85</v>
      </c>
      <c r="T90" s="69"/>
      <c r="U90" s="64"/>
      <c r="V90" s="64"/>
      <c r="W90" s="64"/>
      <c r="X90" s="64"/>
      <c r="Y90" s="64"/>
      <c r="Z90" s="64"/>
    </row>
    <row r="91" spans="1:26" ht="15.75" customHeight="1">
      <c r="A91" s="63"/>
      <c r="B91" s="63"/>
      <c r="C91" s="64"/>
      <c r="D91" s="68">
        <v>86</v>
      </c>
      <c r="E91" s="69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8">
        <v>86</v>
      </c>
      <c r="Q91" s="68"/>
      <c r="R91" s="64"/>
      <c r="S91" s="68">
        <v>86</v>
      </c>
      <c r="T91" s="69"/>
      <c r="U91" s="64"/>
      <c r="V91" s="64"/>
      <c r="W91" s="64"/>
      <c r="X91" s="64"/>
      <c r="Y91" s="64"/>
      <c r="Z91" s="64"/>
    </row>
    <row r="92" spans="1:26" ht="15.75" customHeight="1">
      <c r="A92" s="63"/>
      <c r="B92" s="63"/>
      <c r="C92" s="64"/>
      <c r="D92" s="68">
        <v>87</v>
      </c>
      <c r="E92" s="69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8">
        <v>87</v>
      </c>
      <c r="Q92" s="68"/>
      <c r="R92" s="64"/>
      <c r="S92" s="68">
        <v>87</v>
      </c>
      <c r="T92" s="69"/>
      <c r="U92" s="64"/>
      <c r="V92" s="64"/>
      <c r="W92" s="64"/>
      <c r="X92" s="64"/>
      <c r="Y92" s="64"/>
      <c r="Z92" s="64"/>
    </row>
    <row r="93" spans="1:26" ht="15.75" customHeight="1">
      <c r="A93" s="63"/>
      <c r="B93" s="63"/>
      <c r="C93" s="64"/>
      <c r="D93" s="68">
        <v>88</v>
      </c>
      <c r="E93" s="69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8">
        <v>88</v>
      </c>
      <c r="Q93" s="68"/>
      <c r="R93" s="64"/>
      <c r="S93" s="68">
        <v>88</v>
      </c>
      <c r="T93" s="69"/>
      <c r="U93" s="64"/>
      <c r="V93" s="64"/>
      <c r="W93" s="64"/>
      <c r="X93" s="64"/>
      <c r="Y93" s="64"/>
      <c r="Z93" s="64"/>
    </row>
    <row r="94" spans="1:26" ht="15.75" customHeight="1">
      <c r="A94" s="63"/>
      <c r="B94" s="63"/>
      <c r="C94" s="64"/>
      <c r="D94" s="68">
        <v>89</v>
      </c>
      <c r="E94" s="69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8">
        <v>89</v>
      </c>
      <c r="Q94" s="68"/>
      <c r="R94" s="64"/>
      <c r="S94" s="68">
        <v>89</v>
      </c>
      <c r="T94" s="69"/>
      <c r="U94" s="64"/>
      <c r="V94" s="64"/>
      <c r="W94" s="64"/>
      <c r="X94" s="64"/>
      <c r="Y94" s="64"/>
      <c r="Z94" s="64"/>
    </row>
    <row r="95" spans="1:26" ht="15.75" customHeight="1">
      <c r="A95" s="63"/>
      <c r="B95" s="63"/>
      <c r="C95" s="64"/>
      <c r="D95" s="68">
        <v>90</v>
      </c>
      <c r="E95" s="69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8">
        <v>90</v>
      </c>
      <c r="Q95" s="68"/>
      <c r="R95" s="64"/>
      <c r="S95" s="68">
        <v>90</v>
      </c>
      <c r="T95" s="69"/>
      <c r="U95" s="64"/>
      <c r="V95" s="64"/>
      <c r="W95" s="64"/>
      <c r="X95" s="64"/>
      <c r="Y95" s="64"/>
      <c r="Z95" s="64"/>
    </row>
    <row r="96" spans="1:26" ht="15.75" customHeight="1">
      <c r="A96" s="63"/>
      <c r="B96" s="63"/>
      <c r="C96" s="64"/>
      <c r="D96" s="68">
        <v>91</v>
      </c>
      <c r="E96" s="69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8">
        <v>91</v>
      </c>
      <c r="Q96" s="68"/>
      <c r="R96" s="64"/>
      <c r="S96" s="68">
        <v>91</v>
      </c>
      <c r="T96" s="69"/>
      <c r="U96" s="64"/>
      <c r="V96" s="64"/>
      <c r="W96" s="64"/>
      <c r="X96" s="64"/>
      <c r="Y96" s="64"/>
      <c r="Z96" s="64"/>
    </row>
    <row r="97" spans="1:26" ht="15.75" customHeight="1">
      <c r="A97" s="63"/>
      <c r="B97" s="63"/>
      <c r="C97" s="64"/>
      <c r="D97" s="68">
        <v>92</v>
      </c>
      <c r="E97" s="69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8">
        <v>92</v>
      </c>
      <c r="Q97" s="68"/>
      <c r="R97" s="64"/>
      <c r="S97" s="68">
        <v>92</v>
      </c>
      <c r="T97" s="69"/>
      <c r="U97" s="64"/>
      <c r="V97" s="64"/>
      <c r="W97" s="64"/>
      <c r="X97" s="64"/>
      <c r="Y97" s="64"/>
      <c r="Z97" s="64"/>
    </row>
    <row r="98" spans="1:26" ht="15.75" customHeight="1">
      <c r="A98" s="63"/>
      <c r="B98" s="63"/>
      <c r="C98" s="64"/>
      <c r="D98" s="68">
        <v>93</v>
      </c>
      <c r="E98" s="69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8">
        <v>93</v>
      </c>
      <c r="Q98" s="68"/>
      <c r="R98" s="64"/>
      <c r="S98" s="68">
        <v>93</v>
      </c>
      <c r="T98" s="69"/>
      <c r="U98" s="64"/>
      <c r="V98" s="64"/>
      <c r="W98" s="64"/>
      <c r="X98" s="64"/>
      <c r="Y98" s="64"/>
      <c r="Z98" s="64"/>
    </row>
    <row r="99" spans="1:26" ht="15.75" customHeight="1">
      <c r="A99" s="63"/>
      <c r="B99" s="63"/>
      <c r="C99" s="64"/>
      <c r="D99" s="68">
        <v>94</v>
      </c>
      <c r="E99" s="69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</row>
    <row r="100" spans="1:26" ht="15.75" customHeight="1">
      <c r="A100" s="63"/>
      <c r="B100" s="63"/>
      <c r="C100" s="64"/>
      <c r="D100" s="68">
        <v>95</v>
      </c>
      <c r="E100" s="69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</row>
    <row r="101" spans="1:26" ht="15.75" customHeight="1">
      <c r="A101" s="63"/>
      <c r="B101" s="63"/>
      <c r="C101" s="64"/>
      <c r="D101" s="68">
        <v>96</v>
      </c>
      <c r="E101" s="69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</row>
    <row r="102" spans="1:26" ht="15.75" customHeight="1">
      <c r="A102" s="63"/>
      <c r="B102" s="63"/>
      <c r="C102" s="64"/>
      <c r="D102" s="68">
        <v>97</v>
      </c>
      <c r="E102" s="69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</row>
    <row r="103" spans="1:26" ht="15.75" customHeight="1">
      <c r="A103" s="63"/>
      <c r="B103" s="63"/>
      <c r="C103" s="64"/>
      <c r="D103" s="68">
        <v>98</v>
      </c>
      <c r="E103" s="69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</row>
    <row r="104" spans="1:26" ht="15.75" customHeight="1">
      <c r="A104" s="63"/>
      <c r="B104" s="63"/>
      <c r="C104" s="64"/>
      <c r="D104" s="68">
        <v>99</v>
      </c>
      <c r="E104" s="69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</row>
    <row r="105" spans="1:26" ht="15.75" customHeight="1">
      <c r="A105" s="63"/>
      <c r="B105" s="63"/>
      <c r="C105" s="64"/>
      <c r="D105" s="68">
        <v>100</v>
      </c>
      <c r="E105" s="69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</row>
    <row r="106" spans="1:26" ht="15.75" customHeight="1">
      <c r="A106" s="63"/>
      <c r="B106" s="63"/>
      <c r="C106" s="64"/>
      <c r="D106" s="68">
        <v>101</v>
      </c>
      <c r="E106" s="69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</row>
    <row r="107" spans="1:26" ht="15.75" customHeight="1">
      <c r="A107" s="63"/>
      <c r="B107" s="63"/>
      <c r="C107" s="64"/>
      <c r="D107" s="68">
        <v>102</v>
      </c>
      <c r="E107" s="69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</row>
    <row r="108" spans="1:26" ht="15.75" customHeight="1">
      <c r="A108" s="63"/>
      <c r="B108" s="63"/>
      <c r="C108" s="64"/>
      <c r="D108" s="68">
        <v>103</v>
      </c>
      <c r="E108" s="69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</row>
    <row r="109" spans="1:26" ht="15.75" customHeight="1">
      <c r="A109" s="63"/>
      <c r="B109" s="63"/>
      <c r="C109" s="64"/>
      <c r="D109" s="68">
        <v>104</v>
      </c>
      <c r="E109" s="69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</row>
    <row r="110" spans="1:26" ht="15.75" customHeight="1">
      <c r="A110" s="63"/>
      <c r="B110" s="63"/>
      <c r="C110" s="64"/>
      <c r="D110" s="68">
        <v>105</v>
      </c>
      <c r="E110" s="69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</row>
    <row r="111" spans="1:26" ht="15.75" customHeight="1">
      <c r="A111" s="63"/>
      <c r="B111" s="63"/>
      <c r="C111" s="64"/>
      <c r="D111" s="68">
        <v>106</v>
      </c>
      <c r="E111" s="69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</row>
    <row r="112" spans="1:26" ht="15.75" customHeight="1">
      <c r="A112" s="63"/>
      <c r="B112" s="63"/>
      <c r="C112" s="64"/>
      <c r="D112" s="68">
        <v>107</v>
      </c>
      <c r="E112" s="69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</row>
    <row r="113" spans="1:26" ht="15.75" customHeight="1">
      <c r="A113" s="63"/>
      <c r="B113" s="63"/>
      <c r="C113" s="64"/>
      <c r="D113" s="68">
        <v>108</v>
      </c>
      <c r="E113" s="69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</row>
    <row r="114" spans="1:26" ht="15.75" customHeight="1">
      <c r="A114" s="63"/>
      <c r="B114" s="63"/>
      <c r="C114" s="64"/>
      <c r="D114" s="65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</row>
    <row r="115" spans="1:26" ht="15.75" customHeight="1">
      <c r="A115" s="63"/>
      <c r="B115" s="63"/>
      <c r="C115" s="64"/>
      <c r="D115" s="65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</row>
    <row r="116" spans="1:26" ht="15.75" customHeight="1">
      <c r="A116" s="63"/>
      <c r="B116" s="63"/>
      <c r="C116" s="64"/>
      <c r="D116" s="65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</row>
    <row r="117" spans="1:26" ht="15.75" customHeight="1">
      <c r="A117" s="63"/>
      <c r="B117" s="63"/>
      <c r="C117" s="64"/>
      <c r="D117" s="65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</row>
    <row r="118" spans="1:26" ht="15.75" customHeight="1">
      <c r="A118" s="63"/>
      <c r="B118" s="63"/>
      <c r="C118" s="64"/>
      <c r="D118" s="65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</row>
    <row r="119" spans="1:26" ht="15.75" customHeight="1">
      <c r="A119" s="63"/>
      <c r="B119" s="63"/>
      <c r="C119" s="64"/>
      <c r="D119" s="65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</row>
    <row r="120" spans="1:26" ht="15.75" customHeight="1">
      <c r="A120" s="63"/>
      <c r="B120" s="63"/>
      <c r="C120" s="64"/>
      <c r="D120" s="65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</row>
    <row r="121" spans="1:26" ht="15.75" customHeight="1">
      <c r="A121" s="63"/>
      <c r="B121" s="63"/>
      <c r="C121" s="64"/>
      <c r="D121" s="65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</row>
    <row r="122" spans="1:26" ht="15.75" customHeight="1">
      <c r="A122" s="63"/>
      <c r="B122" s="63"/>
      <c r="C122" s="64"/>
      <c r="D122" s="65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</row>
    <row r="123" spans="1:26" ht="15.75" customHeight="1">
      <c r="A123" s="63"/>
      <c r="B123" s="63"/>
      <c r="C123" s="64"/>
      <c r="D123" s="65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</row>
    <row r="124" spans="1:26" ht="15.75" customHeight="1">
      <c r="A124" s="63"/>
      <c r="B124" s="63"/>
      <c r="C124" s="64"/>
      <c r="D124" s="65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</row>
    <row r="125" spans="1:26" ht="15.75" customHeight="1">
      <c r="A125" s="63"/>
      <c r="B125" s="63"/>
      <c r="C125" s="64"/>
      <c r="D125" s="65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</row>
    <row r="126" spans="1:26" ht="15.75" customHeight="1">
      <c r="A126" s="63"/>
      <c r="B126" s="63"/>
      <c r="C126" s="64"/>
      <c r="D126" s="65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</row>
    <row r="127" spans="1:26" ht="15.75" customHeight="1">
      <c r="A127" s="63"/>
      <c r="B127" s="63"/>
      <c r="C127" s="64"/>
      <c r="D127" s="65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</row>
    <row r="128" spans="1:26" ht="15.75" customHeight="1">
      <c r="A128" s="63"/>
      <c r="B128" s="63"/>
      <c r="C128" s="64"/>
      <c r="D128" s="65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</row>
    <row r="129" spans="1:26" ht="15.75" customHeight="1">
      <c r="A129" s="63"/>
      <c r="B129" s="63"/>
      <c r="C129" s="64"/>
      <c r="D129" s="65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</row>
    <row r="130" spans="1:26" ht="15.75" customHeight="1">
      <c r="A130" s="63"/>
      <c r="B130" s="63"/>
      <c r="C130" s="64"/>
      <c r="D130" s="65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</row>
    <row r="131" spans="1:26" ht="15.75" customHeight="1">
      <c r="A131" s="63"/>
      <c r="B131" s="63"/>
      <c r="C131" s="64"/>
      <c r="D131" s="65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</row>
    <row r="132" spans="1:26" ht="15.75" customHeight="1">
      <c r="A132" s="63"/>
      <c r="B132" s="63"/>
      <c r="C132" s="64"/>
      <c r="D132" s="65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</row>
    <row r="133" spans="1:26" ht="15.75" customHeight="1">
      <c r="A133" s="63"/>
      <c r="B133" s="63"/>
      <c r="C133" s="64"/>
      <c r="D133" s="65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</row>
    <row r="134" spans="1:26" ht="15.75" customHeight="1">
      <c r="A134" s="63"/>
      <c r="B134" s="63"/>
      <c r="C134" s="64"/>
      <c r="D134" s="65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</row>
    <row r="135" spans="1:26" ht="15.75" customHeight="1">
      <c r="A135" s="63"/>
      <c r="B135" s="63"/>
      <c r="C135" s="64"/>
      <c r="D135" s="65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</row>
    <row r="136" spans="1:26" ht="15.75" customHeight="1">
      <c r="A136" s="63"/>
      <c r="B136" s="63"/>
      <c r="C136" s="64"/>
      <c r="D136" s="65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</row>
    <row r="137" spans="1:26" ht="15.75" customHeight="1">
      <c r="A137" s="63"/>
      <c r="B137" s="63"/>
      <c r="C137" s="64"/>
      <c r="D137" s="65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</row>
    <row r="138" spans="1:26" ht="15.75" customHeight="1">
      <c r="A138" s="63"/>
      <c r="B138" s="63"/>
      <c r="C138" s="64"/>
      <c r="D138" s="65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</row>
    <row r="139" spans="1:26" ht="15.75" customHeight="1">
      <c r="A139" s="63"/>
      <c r="B139" s="63"/>
      <c r="C139" s="64"/>
      <c r="D139" s="65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</row>
    <row r="140" spans="1:26" ht="15.75" customHeight="1">
      <c r="A140" s="63"/>
      <c r="B140" s="63"/>
      <c r="C140" s="64"/>
      <c r="D140" s="65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 spans="1:26" ht="15.75" customHeight="1">
      <c r="A141" s="63"/>
      <c r="B141" s="63"/>
      <c r="C141" s="64"/>
      <c r="D141" s="65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 spans="1:26" ht="15.75" customHeight="1">
      <c r="A142" s="63"/>
      <c r="B142" s="63"/>
      <c r="C142" s="64"/>
      <c r="D142" s="65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 spans="1:26" ht="15.75" customHeight="1">
      <c r="A143" s="63"/>
      <c r="B143" s="63"/>
      <c r="C143" s="64"/>
      <c r="D143" s="65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 spans="1:26" ht="15.75" customHeight="1">
      <c r="A144" s="63"/>
      <c r="B144" s="63"/>
      <c r="C144" s="64"/>
      <c r="D144" s="65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 spans="1:26" ht="15.75" customHeight="1">
      <c r="A145" s="63"/>
      <c r="B145" s="63"/>
      <c r="C145" s="64"/>
      <c r="D145" s="65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 spans="1:26" ht="15.75" customHeight="1">
      <c r="A146" s="63"/>
      <c r="B146" s="63"/>
      <c r="C146" s="64"/>
      <c r="D146" s="65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</row>
    <row r="147" spans="1:26" ht="15.75" customHeight="1">
      <c r="A147" s="63"/>
      <c r="B147" s="63"/>
      <c r="C147" s="64"/>
      <c r="D147" s="65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</row>
    <row r="148" spans="1:26" ht="15.75" customHeight="1">
      <c r="A148" s="63"/>
      <c r="B148" s="63"/>
      <c r="C148" s="64"/>
      <c r="D148" s="65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</row>
    <row r="149" spans="1:26" ht="15.75" customHeight="1">
      <c r="A149" s="63"/>
      <c r="B149" s="63"/>
      <c r="C149" s="64"/>
      <c r="D149" s="65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</row>
    <row r="150" spans="1:26" ht="15.75" customHeight="1">
      <c r="A150" s="63"/>
      <c r="B150" s="63"/>
      <c r="C150" s="64"/>
      <c r="D150" s="65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</row>
    <row r="151" spans="1:26" ht="15.75" customHeight="1">
      <c r="A151" s="63"/>
      <c r="B151" s="63"/>
      <c r="C151" s="64"/>
      <c r="D151" s="65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</row>
    <row r="152" spans="1:26" ht="15.75" customHeight="1">
      <c r="A152" s="63"/>
      <c r="B152" s="63"/>
      <c r="C152" s="64"/>
      <c r="D152" s="65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</row>
    <row r="153" spans="1:26" ht="15.75" customHeight="1">
      <c r="A153" s="63"/>
      <c r="B153" s="63"/>
      <c r="C153" s="64"/>
      <c r="D153" s="65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</row>
    <row r="154" spans="1:26" ht="15.75" customHeight="1">
      <c r="A154" s="63"/>
      <c r="B154" s="63"/>
      <c r="C154" s="64"/>
      <c r="D154" s="65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</row>
    <row r="155" spans="1:26" ht="15.75" customHeight="1">
      <c r="A155" s="63"/>
      <c r="B155" s="63"/>
      <c r="C155" s="64"/>
      <c r="D155" s="65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</row>
    <row r="156" spans="1:26" ht="15.75" customHeight="1">
      <c r="A156" s="63"/>
      <c r="B156" s="63"/>
      <c r="C156" s="64"/>
      <c r="D156" s="65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</row>
    <row r="157" spans="1:26" ht="15.75" customHeight="1">
      <c r="A157" s="63"/>
      <c r="B157" s="63"/>
      <c r="C157" s="64"/>
      <c r="D157" s="65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</row>
    <row r="158" spans="1:26" ht="15.75" customHeight="1">
      <c r="A158" s="63"/>
      <c r="B158" s="63"/>
      <c r="C158" s="64"/>
      <c r="D158" s="65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</row>
    <row r="159" spans="1:26" ht="15.75" customHeight="1">
      <c r="A159" s="63"/>
      <c r="B159" s="63"/>
      <c r="C159" s="64"/>
      <c r="D159" s="65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</row>
    <row r="160" spans="1:26" ht="15.75" customHeight="1">
      <c r="A160" s="63"/>
      <c r="B160" s="63"/>
      <c r="C160" s="64"/>
      <c r="D160" s="65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</row>
    <row r="161" spans="1:26" ht="15.75" customHeight="1">
      <c r="A161" s="63"/>
      <c r="B161" s="63"/>
      <c r="C161" s="64"/>
      <c r="D161" s="65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</row>
    <row r="162" spans="1:26" ht="15.75" customHeight="1">
      <c r="A162" s="63"/>
      <c r="B162" s="63"/>
      <c r="C162" s="64"/>
      <c r="D162" s="65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</row>
    <row r="163" spans="1:26" ht="15.75" customHeight="1">
      <c r="A163" s="63"/>
      <c r="B163" s="63"/>
      <c r="C163" s="64"/>
      <c r="D163" s="65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</row>
    <row r="164" spans="1:26" ht="15.75" customHeight="1">
      <c r="A164" s="63"/>
      <c r="B164" s="63"/>
      <c r="C164" s="64"/>
      <c r="D164" s="65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</row>
    <row r="165" spans="1:26" ht="15.75" customHeight="1">
      <c r="A165" s="63"/>
      <c r="B165" s="63"/>
      <c r="C165" s="64"/>
      <c r="D165" s="65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</row>
    <row r="166" spans="1:26" ht="15.75" customHeight="1">
      <c r="A166" s="63"/>
      <c r="B166" s="63"/>
      <c r="C166" s="64"/>
      <c r="D166" s="65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</row>
    <row r="167" spans="1:26" ht="15.75" customHeight="1">
      <c r="A167" s="63"/>
      <c r="B167" s="63"/>
      <c r="C167" s="64"/>
      <c r="D167" s="65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</row>
    <row r="168" spans="1:26" ht="15.75" customHeight="1">
      <c r="A168" s="63"/>
      <c r="B168" s="63"/>
      <c r="C168" s="64"/>
      <c r="D168" s="65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</row>
    <row r="169" spans="1:26" ht="15.75" customHeight="1">
      <c r="A169" s="63"/>
      <c r="B169" s="63"/>
      <c r="C169" s="64"/>
      <c r="D169" s="65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</row>
    <row r="170" spans="1:26" ht="15.75" customHeight="1">
      <c r="A170" s="64"/>
      <c r="B170" s="64"/>
      <c r="C170" s="64"/>
      <c r="D170" s="65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</row>
    <row r="171" spans="1:26" ht="15.75" customHeight="1">
      <c r="A171" s="64"/>
      <c r="B171" s="64"/>
      <c r="C171" s="64"/>
      <c r="D171" s="65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</row>
    <row r="172" spans="1:26" ht="15.75" customHeight="1">
      <c r="A172" s="64"/>
      <c r="B172" s="64"/>
      <c r="C172" s="64"/>
      <c r="D172" s="65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</row>
    <row r="173" spans="1:26" ht="15.75" customHeight="1">
      <c r="A173" s="64"/>
      <c r="B173" s="64"/>
      <c r="C173" s="64"/>
      <c r="D173" s="65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</row>
    <row r="174" spans="1:26" ht="15.75" customHeight="1">
      <c r="A174" s="64"/>
      <c r="B174" s="64"/>
      <c r="C174" s="64"/>
      <c r="D174" s="65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</row>
    <row r="175" spans="1:26" ht="15.75" customHeight="1">
      <c r="A175" s="64"/>
      <c r="B175" s="64"/>
      <c r="C175" s="64"/>
      <c r="D175" s="65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</row>
    <row r="176" spans="1:26" ht="15.75" customHeight="1">
      <c r="A176" s="64"/>
      <c r="B176" s="64"/>
      <c r="C176" s="64"/>
      <c r="D176" s="65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</row>
    <row r="177" spans="1:26" ht="15.75" customHeight="1">
      <c r="A177" s="64"/>
      <c r="B177" s="64"/>
      <c r="C177" s="64"/>
      <c r="D177" s="65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</row>
    <row r="178" spans="1:26" ht="15.75" customHeight="1">
      <c r="A178" s="64"/>
      <c r="B178" s="64"/>
      <c r="C178" s="64"/>
      <c r="D178" s="65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</row>
    <row r="179" spans="1:26" ht="15.75" customHeight="1">
      <c r="A179" s="64"/>
      <c r="B179" s="64"/>
      <c r="C179" s="64"/>
      <c r="D179" s="65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</row>
    <row r="180" spans="1:26" ht="15.75" customHeight="1">
      <c r="A180" s="64"/>
      <c r="B180" s="64"/>
      <c r="C180" s="64"/>
      <c r="D180" s="65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</row>
    <row r="181" spans="1:26" ht="15.75" customHeight="1">
      <c r="A181" s="64"/>
      <c r="B181" s="64"/>
      <c r="C181" s="64"/>
      <c r="D181" s="65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</row>
    <row r="182" spans="1:26" ht="15.75" customHeight="1">
      <c r="A182" s="64"/>
      <c r="B182" s="64"/>
      <c r="C182" s="64"/>
      <c r="D182" s="65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</row>
    <row r="183" spans="1:26" ht="15.75" customHeight="1">
      <c r="A183" s="64"/>
      <c r="B183" s="64"/>
      <c r="C183" s="64"/>
      <c r="D183" s="65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</row>
    <row r="184" spans="1:26" ht="15.75" customHeight="1">
      <c r="A184" s="64"/>
      <c r="B184" s="64"/>
      <c r="C184" s="64"/>
      <c r="D184" s="65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</row>
    <row r="185" spans="1:26" ht="15.75" customHeight="1">
      <c r="A185" s="64"/>
      <c r="B185" s="64"/>
      <c r="C185" s="64"/>
      <c r="D185" s="65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</row>
    <row r="186" spans="1:26" ht="15.75" customHeight="1">
      <c r="A186" s="64"/>
      <c r="B186" s="64"/>
      <c r="C186" s="64"/>
      <c r="D186" s="65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</row>
    <row r="187" spans="1:26" ht="15.75" customHeight="1">
      <c r="A187" s="64"/>
      <c r="B187" s="64"/>
      <c r="C187" s="64"/>
      <c r="D187" s="65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</row>
    <row r="188" spans="1:26" ht="15.75" customHeight="1">
      <c r="A188" s="64"/>
      <c r="B188" s="64"/>
      <c r="C188" s="64"/>
      <c r="D188" s="65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</row>
    <row r="189" spans="1:26" ht="15.75" customHeight="1">
      <c r="A189" s="64"/>
      <c r="B189" s="64"/>
      <c r="C189" s="64"/>
      <c r="D189" s="65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</row>
    <row r="190" spans="1:26" ht="15.75" customHeight="1">
      <c r="A190" s="64"/>
      <c r="B190" s="64"/>
      <c r="C190" s="64"/>
      <c r="D190" s="65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</row>
    <row r="191" spans="1:26" ht="15.75" customHeight="1">
      <c r="A191" s="64"/>
      <c r="B191" s="64"/>
      <c r="C191" s="64"/>
      <c r="D191" s="65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</row>
    <row r="192" spans="1:26" ht="15.75" customHeight="1">
      <c r="A192" s="64"/>
      <c r="B192" s="64"/>
      <c r="C192" s="64"/>
      <c r="D192" s="65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</row>
    <row r="193" spans="1:26" ht="15.75" customHeight="1">
      <c r="A193" s="64"/>
      <c r="B193" s="64"/>
      <c r="C193" s="64"/>
      <c r="D193" s="65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</row>
    <row r="194" spans="1:26" ht="15.75" customHeight="1">
      <c r="A194" s="64"/>
      <c r="B194" s="64"/>
      <c r="C194" s="64"/>
      <c r="D194" s="65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</row>
    <row r="195" spans="1:26" ht="15.75" customHeight="1">
      <c r="A195" s="64"/>
      <c r="B195" s="64"/>
      <c r="C195" s="64"/>
      <c r="D195" s="65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</row>
    <row r="196" spans="1:26" ht="15.75" customHeight="1">
      <c r="A196" s="64"/>
      <c r="B196" s="64"/>
      <c r="C196" s="64"/>
      <c r="D196" s="65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</row>
    <row r="197" spans="1:26" ht="15.75" customHeight="1">
      <c r="A197" s="64"/>
      <c r="B197" s="64"/>
      <c r="C197" s="64"/>
      <c r="D197" s="65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</row>
    <row r="198" spans="1:26" ht="15.75" customHeight="1">
      <c r="A198" s="64"/>
      <c r="B198" s="64"/>
      <c r="C198" s="64"/>
      <c r="D198" s="65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</row>
    <row r="199" spans="1:26" ht="15.75" customHeight="1">
      <c r="A199" s="64"/>
      <c r="B199" s="64"/>
      <c r="C199" s="64"/>
      <c r="D199" s="65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</row>
    <row r="200" spans="1:26" ht="15.75" customHeight="1">
      <c r="A200" s="64"/>
      <c r="B200" s="64"/>
      <c r="C200" s="64"/>
      <c r="D200" s="65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</row>
    <row r="201" spans="1:26" ht="15.75" customHeight="1">
      <c r="A201" s="64"/>
      <c r="B201" s="64"/>
      <c r="C201" s="64"/>
      <c r="D201" s="65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</row>
    <row r="202" spans="1:26" ht="15.75" customHeight="1">
      <c r="A202" s="64"/>
      <c r="B202" s="64"/>
      <c r="C202" s="64"/>
      <c r="D202" s="65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</row>
    <row r="203" spans="1:26" ht="15.75" customHeight="1">
      <c r="A203" s="64"/>
      <c r="B203" s="64"/>
      <c r="C203" s="64"/>
      <c r="D203" s="65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</row>
    <row r="204" spans="1:26" ht="15.75" customHeight="1">
      <c r="A204" s="64"/>
      <c r="B204" s="64"/>
      <c r="C204" s="64"/>
      <c r="D204" s="65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</row>
    <row r="205" spans="1:26" ht="15.75" customHeight="1">
      <c r="A205" s="64"/>
      <c r="B205" s="64"/>
      <c r="C205" s="64"/>
      <c r="D205" s="65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</row>
    <row r="206" spans="1:26" ht="15.75" customHeight="1">
      <c r="A206" s="64"/>
      <c r="B206" s="64"/>
      <c r="C206" s="64"/>
      <c r="D206" s="65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</row>
    <row r="207" spans="1:26" ht="15.75" customHeight="1">
      <c r="A207" s="64"/>
      <c r="B207" s="64"/>
      <c r="C207" s="64"/>
      <c r="D207" s="65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</row>
    <row r="208" spans="1:26" ht="15.75" customHeight="1">
      <c r="A208" s="64"/>
      <c r="B208" s="64"/>
      <c r="C208" s="64"/>
      <c r="D208" s="65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</row>
    <row r="209" spans="1:26" ht="15.75" customHeight="1">
      <c r="A209" s="64"/>
      <c r="B209" s="64"/>
      <c r="C209" s="64"/>
      <c r="D209" s="65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</row>
    <row r="210" spans="1:26" ht="15.75" customHeight="1">
      <c r="A210" s="64"/>
      <c r="B210" s="64"/>
      <c r="C210" s="64"/>
      <c r="D210" s="65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</row>
    <row r="211" spans="1:26" ht="15.75" customHeight="1">
      <c r="A211" s="64"/>
      <c r="B211" s="64"/>
      <c r="C211" s="64"/>
      <c r="D211" s="65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</row>
    <row r="212" spans="1:26" ht="15.75" customHeight="1">
      <c r="A212" s="64"/>
      <c r="B212" s="64"/>
      <c r="C212" s="64"/>
      <c r="D212" s="65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</row>
    <row r="213" spans="1:26" ht="15.75" customHeight="1">
      <c r="A213" s="64"/>
      <c r="B213" s="64"/>
      <c r="C213" s="64"/>
      <c r="D213" s="65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</row>
    <row r="214" spans="1:26" ht="15.75" customHeight="1">
      <c r="A214" s="64"/>
      <c r="B214" s="64"/>
      <c r="C214" s="64"/>
      <c r="D214" s="65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</row>
    <row r="215" spans="1:26" ht="15.75" customHeight="1">
      <c r="A215" s="64"/>
      <c r="B215" s="64"/>
      <c r="C215" s="64"/>
      <c r="D215" s="65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</row>
    <row r="216" spans="1:26" ht="15.75" customHeight="1">
      <c r="A216" s="64"/>
      <c r="B216" s="64"/>
      <c r="C216" s="64"/>
      <c r="D216" s="65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</row>
    <row r="217" spans="1:26" ht="15.75" customHeight="1">
      <c r="A217" s="64"/>
      <c r="B217" s="64"/>
      <c r="C217" s="64"/>
      <c r="D217" s="65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</row>
    <row r="218" spans="1:26" ht="15.75" customHeight="1">
      <c r="A218" s="64"/>
      <c r="B218" s="64"/>
      <c r="C218" s="64"/>
      <c r="D218" s="65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</row>
    <row r="219" spans="1:26" ht="15.75" customHeight="1">
      <c r="A219" s="64"/>
      <c r="B219" s="64"/>
      <c r="C219" s="64"/>
      <c r="D219" s="65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</row>
    <row r="220" spans="1:26" ht="15.75" customHeight="1">
      <c r="A220" s="64"/>
      <c r="B220" s="64"/>
      <c r="C220" s="64"/>
      <c r="D220" s="65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</row>
    <row r="221" spans="1:26" ht="15.75" customHeight="1">
      <c r="A221" s="64"/>
      <c r="B221" s="64"/>
      <c r="C221" s="64"/>
      <c r="D221" s="65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</row>
    <row r="222" spans="1:26" ht="15.75" customHeight="1">
      <c r="A222" s="64"/>
      <c r="B222" s="64"/>
      <c r="C222" s="64"/>
      <c r="D222" s="65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</row>
    <row r="223" spans="1:26" ht="15.75" customHeight="1">
      <c r="A223" s="64"/>
      <c r="B223" s="64"/>
      <c r="C223" s="64"/>
      <c r="D223" s="65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</row>
    <row r="224" spans="1:26" ht="15.75" customHeight="1">
      <c r="A224" s="64"/>
      <c r="B224" s="64"/>
      <c r="C224" s="64"/>
      <c r="D224" s="65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</row>
    <row r="225" spans="1:26" ht="15.75" customHeight="1">
      <c r="A225" s="64"/>
      <c r="B225" s="64"/>
      <c r="C225" s="64"/>
      <c r="D225" s="65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</row>
    <row r="226" spans="1:26" ht="15.75" customHeight="1">
      <c r="A226" s="64"/>
      <c r="B226" s="64"/>
      <c r="C226" s="64"/>
      <c r="D226" s="65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</row>
    <row r="227" spans="1:26" ht="15.75" customHeight="1">
      <c r="A227" s="64"/>
      <c r="B227" s="64"/>
      <c r="C227" s="64"/>
      <c r="D227" s="65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</row>
    <row r="228" spans="1:26" ht="15.75" customHeight="1">
      <c r="A228" s="64"/>
      <c r="B228" s="64"/>
      <c r="C228" s="64"/>
      <c r="D228" s="65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</row>
    <row r="229" spans="1:26" ht="15.75" customHeight="1">
      <c r="A229" s="64"/>
      <c r="B229" s="64"/>
      <c r="C229" s="64"/>
      <c r="D229" s="65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</row>
    <row r="230" spans="1:26" ht="15.75" customHeight="1">
      <c r="A230" s="64"/>
      <c r="B230" s="64"/>
      <c r="C230" s="64"/>
      <c r="D230" s="65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</row>
    <row r="231" spans="1:26" ht="15.75" customHeight="1">
      <c r="A231" s="64"/>
      <c r="B231" s="64"/>
      <c r="C231" s="64"/>
      <c r="D231" s="65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</row>
    <row r="232" spans="1:26" ht="15.75" customHeight="1">
      <c r="A232" s="64"/>
      <c r="B232" s="64"/>
      <c r="C232" s="64"/>
      <c r="D232" s="65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</row>
    <row r="233" spans="1:26" ht="15.75" customHeight="1">
      <c r="A233" s="64"/>
      <c r="B233" s="64"/>
      <c r="C233" s="64"/>
      <c r="D233" s="65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</row>
    <row r="234" spans="1:26" ht="15.75" customHeight="1">
      <c r="A234" s="64"/>
      <c r="B234" s="64"/>
      <c r="C234" s="64"/>
      <c r="D234" s="65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</row>
    <row r="235" spans="1:26" ht="15.75" customHeight="1">
      <c r="A235" s="64"/>
      <c r="B235" s="64"/>
      <c r="C235" s="64"/>
      <c r="D235" s="65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</row>
    <row r="236" spans="1:26" ht="15.75" customHeight="1">
      <c r="A236" s="64"/>
      <c r="B236" s="64"/>
      <c r="C236" s="64"/>
      <c r="D236" s="65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</row>
    <row r="237" spans="1:26" ht="15.75" customHeight="1">
      <c r="A237" s="64"/>
      <c r="B237" s="64"/>
      <c r="C237" s="64"/>
      <c r="D237" s="65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</row>
    <row r="238" spans="1:26" ht="15.75" customHeight="1">
      <c r="A238" s="64"/>
      <c r="B238" s="64"/>
      <c r="C238" s="64"/>
      <c r="D238" s="65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</row>
    <row r="239" spans="1:26" ht="15.75" customHeight="1">
      <c r="A239" s="64"/>
      <c r="B239" s="64"/>
      <c r="C239" s="64"/>
      <c r="D239" s="65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</row>
    <row r="240" spans="1:26" ht="15.75" customHeight="1">
      <c r="A240" s="64"/>
      <c r="B240" s="64"/>
      <c r="C240" s="64"/>
      <c r="D240" s="65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</row>
    <row r="241" spans="1:26" ht="15.75" customHeight="1">
      <c r="A241" s="64"/>
      <c r="B241" s="64"/>
      <c r="C241" s="64"/>
      <c r="D241" s="65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</row>
    <row r="242" spans="1:26" ht="15.75" customHeight="1">
      <c r="A242" s="64"/>
      <c r="B242" s="64"/>
      <c r="C242" s="64"/>
      <c r="D242" s="65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</row>
    <row r="243" spans="1:26" ht="15.75" customHeight="1">
      <c r="A243" s="64"/>
      <c r="B243" s="64"/>
      <c r="C243" s="64"/>
      <c r="D243" s="65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</row>
    <row r="244" spans="1:26" ht="15.75" customHeight="1">
      <c r="A244" s="64"/>
      <c r="B244" s="64"/>
      <c r="C244" s="64"/>
      <c r="D244" s="65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</row>
    <row r="245" spans="1:26" ht="15.75" customHeight="1">
      <c r="A245" s="64"/>
      <c r="B245" s="64"/>
      <c r="C245" s="64"/>
      <c r="D245" s="65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</row>
    <row r="246" spans="1:26" ht="15.75" customHeight="1">
      <c r="A246" s="64"/>
      <c r="B246" s="64"/>
      <c r="C246" s="64"/>
      <c r="D246" s="65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</row>
    <row r="247" spans="1:26" ht="15.75" customHeight="1">
      <c r="A247" s="64"/>
      <c r="B247" s="64"/>
      <c r="C247" s="64"/>
      <c r="D247" s="65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</row>
    <row r="248" spans="1:26" ht="15.75" customHeight="1">
      <c r="A248" s="64"/>
      <c r="B248" s="64"/>
      <c r="C248" s="64"/>
      <c r="D248" s="65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</row>
    <row r="249" spans="1:26" ht="15.75" customHeight="1">
      <c r="A249" s="64"/>
      <c r="B249" s="64"/>
      <c r="C249" s="64"/>
      <c r="D249" s="65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</row>
    <row r="250" spans="1:26" ht="15.75" customHeight="1">
      <c r="A250" s="64"/>
      <c r="B250" s="64"/>
      <c r="C250" s="64"/>
      <c r="D250" s="65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</row>
    <row r="251" spans="1:26" ht="15.75" customHeight="1">
      <c r="A251" s="64"/>
      <c r="B251" s="64"/>
      <c r="C251" s="64"/>
      <c r="D251" s="65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</row>
    <row r="252" spans="1:26" ht="15.75" customHeight="1">
      <c r="A252" s="64"/>
      <c r="B252" s="64"/>
      <c r="C252" s="64"/>
      <c r="D252" s="65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</row>
    <row r="253" spans="1:26" ht="15.75" customHeight="1">
      <c r="A253" s="64"/>
      <c r="B253" s="64"/>
      <c r="C253" s="64"/>
      <c r="D253" s="65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</row>
    <row r="254" spans="1:26" ht="15.75" customHeight="1">
      <c r="A254" s="64"/>
      <c r="B254" s="64"/>
      <c r="C254" s="64"/>
      <c r="D254" s="65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</row>
    <row r="255" spans="1:26" ht="15.75" customHeight="1">
      <c r="A255" s="64"/>
      <c r="B255" s="64"/>
      <c r="C255" s="64"/>
      <c r="D255" s="65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</row>
    <row r="256" spans="1:26" ht="15.75" customHeight="1">
      <c r="A256" s="64"/>
      <c r="B256" s="64"/>
      <c r="C256" s="64"/>
      <c r="D256" s="65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</row>
    <row r="257" spans="1:26" ht="15.75" customHeight="1">
      <c r="A257" s="64"/>
      <c r="B257" s="64"/>
      <c r="C257" s="64"/>
      <c r="D257" s="65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</row>
    <row r="258" spans="1:26" ht="15.75" customHeight="1">
      <c r="A258" s="64"/>
      <c r="B258" s="64"/>
      <c r="C258" s="64"/>
      <c r="D258" s="65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</row>
    <row r="259" spans="1:26" ht="15.75" customHeight="1">
      <c r="A259" s="64"/>
      <c r="B259" s="64"/>
      <c r="C259" s="64"/>
      <c r="D259" s="65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</row>
    <row r="260" spans="1:26" ht="15.75" customHeight="1">
      <c r="A260" s="64"/>
      <c r="B260" s="64"/>
      <c r="C260" s="64"/>
      <c r="D260" s="65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</row>
    <row r="261" spans="1:26" ht="15.75" customHeight="1">
      <c r="A261" s="64"/>
      <c r="B261" s="64"/>
      <c r="C261" s="64"/>
      <c r="D261" s="65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</row>
    <row r="262" spans="1:26" ht="15.75" customHeight="1">
      <c r="A262" s="64"/>
      <c r="B262" s="64"/>
      <c r="C262" s="64"/>
      <c r="D262" s="65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</row>
    <row r="263" spans="1:26" ht="15.75" customHeight="1">
      <c r="A263" s="64"/>
      <c r="B263" s="64"/>
      <c r="C263" s="64"/>
      <c r="D263" s="65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</row>
    <row r="264" spans="1:26" ht="15.75" customHeight="1">
      <c r="A264" s="64"/>
      <c r="B264" s="64"/>
      <c r="C264" s="64"/>
      <c r="D264" s="65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</row>
    <row r="265" spans="1:26" ht="15.75" customHeight="1">
      <c r="A265" s="64"/>
      <c r="B265" s="64"/>
      <c r="C265" s="64"/>
      <c r="D265" s="65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</row>
    <row r="266" spans="1:26" ht="15.75" customHeight="1">
      <c r="A266" s="64"/>
      <c r="B266" s="64"/>
      <c r="C266" s="64"/>
      <c r="D266" s="65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</row>
    <row r="267" spans="1:26" ht="15.75" customHeight="1">
      <c r="A267" s="64"/>
      <c r="B267" s="64"/>
      <c r="C267" s="64"/>
      <c r="D267" s="65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</row>
    <row r="268" spans="1:26" ht="15.75" customHeight="1">
      <c r="A268" s="64"/>
      <c r="B268" s="64"/>
      <c r="C268" s="64"/>
      <c r="D268" s="65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</row>
    <row r="269" spans="1:26" ht="15.75" customHeight="1">
      <c r="A269" s="64"/>
      <c r="B269" s="64"/>
      <c r="C269" s="64"/>
      <c r="D269" s="65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</row>
    <row r="270" spans="1:26" ht="15.75" customHeight="1">
      <c r="A270" s="64"/>
      <c r="B270" s="64"/>
      <c r="C270" s="64"/>
      <c r="D270" s="65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</row>
    <row r="271" spans="1:26" ht="15.75" customHeight="1">
      <c r="A271" s="64"/>
      <c r="B271" s="64"/>
      <c r="C271" s="64"/>
      <c r="D271" s="65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</row>
    <row r="272" spans="1:26" ht="15.75" customHeight="1">
      <c r="A272" s="64"/>
      <c r="B272" s="64"/>
      <c r="C272" s="64"/>
      <c r="D272" s="65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</row>
    <row r="273" spans="1:26" ht="15.75" customHeight="1">
      <c r="A273" s="64"/>
      <c r="B273" s="64"/>
      <c r="C273" s="64"/>
      <c r="D273" s="65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</row>
    <row r="274" spans="1:26" ht="15.75" customHeight="1">
      <c r="A274" s="64"/>
      <c r="B274" s="64"/>
      <c r="C274" s="64"/>
      <c r="D274" s="65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</row>
    <row r="275" spans="1:26" ht="15.75" customHeight="1">
      <c r="A275" s="64"/>
      <c r="B275" s="64"/>
      <c r="C275" s="64"/>
      <c r="D275" s="65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</row>
    <row r="276" spans="1:26" ht="15.75" customHeight="1">
      <c r="A276" s="64"/>
      <c r="B276" s="64"/>
      <c r="C276" s="64"/>
      <c r="D276" s="65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</row>
    <row r="277" spans="1:26" ht="15.75" customHeight="1">
      <c r="A277" s="64"/>
      <c r="B277" s="64"/>
      <c r="C277" s="64"/>
      <c r="D277" s="65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</row>
    <row r="278" spans="1:26" ht="15.75" customHeight="1">
      <c r="A278" s="64"/>
      <c r="B278" s="64"/>
      <c r="C278" s="64"/>
      <c r="D278" s="65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</row>
    <row r="279" spans="1:26" ht="15.75" customHeight="1">
      <c r="A279" s="64"/>
      <c r="B279" s="64"/>
      <c r="C279" s="64"/>
      <c r="D279" s="65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</row>
    <row r="280" spans="1:26" ht="15.75" customHeight="1">
      <c r="A280" s="64"/>
      <c r="B280" s="64"/>
      <c r="C280" s="64"/>
      <c r="D280" s="65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</row>
    <row r="281" spans="1:26" ht="15.75" customHeight="1">
      <c r="A281" s="64"/>
      <c r="B281" s="64"/>
      <c r="C281" s="64"/>
      <c r="D281" s="65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</row>
    <row r="282" spans="1:26" ht="15.75" customHeight="1">
      <c r="A282" s="64"/>
      <c r="B282" s="64"/>
      <c r="C282" s="64"/>
      <c r="D282" s="65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</row>
    <row r="283" spans="1:26" ht="15.75" customHeight="1">
      <c r="A283" s="64"/>
      <c r="B283" s="64"/>
      <c r="C283" s="64"/>
      <c r="D283" s="65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</row>
    <row r="284" spans="1:26" ht="15.75" customHeight="1">
      <c r="A284" s="64"/>
      <c r="B284" s="64"/>
      <c r="C284" s="64"/>
      <c r="D284" s="65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</row>
    <row r="285" spans="1:26" ht="15.75" customHeight="1">
      <c r="A285" s="64"/>
      <c r="B285" s="64"/>
      <c r="C285" s="64"/>
      <c r="D285" s="65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</row>
    <row r="286" spans="1:26" ht="15.75" customHeight="1">
      <c r="A286" s="64"/>
      <c r="B286" s="64"/>
      <c r="C286" s="64"/>
      <c r="D286" s="65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</row>
    <row r="287" spans="1:26" ht="15.75" customHeight="1">
      <c r="A287" s="64"/>
      <c r="B287" s="64"/>
      <c r="C287" s="64"/>
      <c r="D287" s="65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</row>
    <row r="288" spans="1:26" ht="15.75" customHeight="1">
      <c r="A288" s="64"/>
      <c r="B288" s="64"/>
      <c r="C288" s="64"/>
      <c r="D288" s="65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</row>
    <row r="289" spans="1:26" ht="15.75" customHeight="1">
      <c r="A289" s="64"/>
      <c r="B289" s="64"/>
      <c r="C289" s="64"/>
      <c r="D289" s="65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</row>
    <row r="290" spans="1:26" ht="15.75" customHeight="1">
      <c r="A290" s="64"/>
      <c r="B290" s="64"/>
      <c r="C290" s="64"/>
      <c r="D290" s="65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</row>
    <row r="291" spans="1:26" ht="15.75" customHeight="1">
      <c r="A291" s="64"/>
      <c r="B291" s="64"/>
      <c r="C291" s="64"/>
      <c r="D291" s="65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</row>
    <row r="292" spans="1:26" ht="15.75" customHeight="1">
      <c r="A292" s="64"/>
      <c r="B292" s="64"/>
      <c r="C292" s="64"/>
      <c r="D292" s="65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</row>
    <row r="293" spans="1:26" ht="15.75" customHeight="1">
      <c r="A293" s="64"/>
      <c r="B293" s="64"/>
      <c r="C293" s="64"/>
      <c r="D293" s="65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</row>
    <row r="294" spans="1:26" ht="15.75" customHeight="1">
      <c r="A294" s="64"/>
      <c r="B294" s="64"/>
      <c r="C294" s="64"/>
      <c r="D294" s="65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</row>
    <row r="295" spans="1:26" ht="15.75" customHeight="1">
      <c r="A295" s="64"/>
      <c r="B295" s="64"/>
      <c r="C295" s="64"/>
      <c r="D295" s="65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</row>
    <row r="296" spans="1:26" ht="15.75" customHeight="1">
      <c r="A296" s="64"/>
      <c r="B296" s="64"/>
      <c r="C296" s="64"/>
      <c r="D296" s="65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</row>
    <row r="297" spans="1:26" ht="15.75" customHeight="1">
      <c r="A297" s="64"/>
      <c r="B297" s="64"/>
      <c r="C297" s="64"/>
      <c r="D297" s="65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</row>
    <row r="298" spans="1:26" ht="15.75" customHeight="1">
      <c r="A298" s="64"/>
      <c r="B298" s="64"/>
      <c r="C298" s="64"/>
      <c r="D298" s="65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</row>
    <row r="299" spans="1:26" ht="15.75" customHeight="1">
      <c r="A299" s="64"/>
      <c r="B299" s="64"/>
      <c r="C299" s="64"/>
      <c r="D299" s="65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</row>
    <row r="300" spans="1:26" ht="15.75" customHeight="1">
      <c r="A300" s="64"/>
      <c r="B300" s="64"/>
      <c r="C300" s="64"/>
      <c r="D300" s="65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</row>
    <row r="301" spans="1:26" ht="15.75" customHeight="1">
      <c r="A301" s="64"/>
      <c r="B301" s="64"/>
      <c r="C301" s="64"/>
      <c r="D301" s="65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</row>
    <row r="302" spans="1:26" ht="15.75" customHeight="1">
      <c r="A302" s="64"/>
      <c r="B302" s="64"/>
      <c r="C302" s="64"/>
      <c r="D302" s="65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</row>
    <row r="303" spans="1:26" ht="15.75" customHeight="1">
      <c r="A303" s="64"/>
      <c r="B303" s="64"/>
      <c r="C303" s="64"/>
      <c r="D303" s="65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</row>
    <row r="304" spans="1:26" ht="15.75" customHeight="1">
      <c r="A304" s="64"/>
      <c r="B304" s="64"/>
      <c r="C304" s="64"/>
      <c r="D304" s="65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</row>
    <row r="305" spans="1:26" ht="15.75" customHeight="1">
      <c r="A305" s="64"/>
      <c r="B305" s="64"/>
      <c r="C305" s="64"/>
      <c r="D305" s="65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</row>
    <row r="306" spans="1:26" ht="15.75" customHeight="1">
      <c r="A306" s="64"/>
      <c r="B306" s="64"/>
      <c r="C306" s="64"/>
      <c r="D306" s="65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</row>
    <row r="307" spans="1:26" ht="15.75" customHeight="1">
      <c r="A307" s="64"/>
      <c r="B307" s="64"/>
      <c r="C307" s="64"/>
      <c r="D307" s="65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</row>
    <row r="308" spans="1:26" ht="15.75" customHeight="1">
      <c r="A308" s="64"/>
      <c r="B308" s="64"/>
      <c r="C308" s="64"/>
      <c r="D308" s="65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</row>
    <row r="309" spans="1:26" ht="15.75" customHeight="1">
      <c r="A309" s="64"/>
      <c r="B309" s="64"/>
      <c r="C309" s="64"/>
      <c r="D309" s="65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</row>
    <row r="310" spans="1:26" ht="15.75" customHeight="1">
      <c r="A310" s="64"/>
      <c r="B310" s="64"/>
      <c r="C310" s="64"/>
      <c r="D310" s="65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</row>
    <row r="311" spans="1:26" ht="15.75" customHeight="1">
      <c r="A311" s="64"/>
      <c r="B311" s="64"/>
      <c r="C311" s="64"/>
      <c r="D311" s="65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</row>
    <row r="312" spans="1:26" ht="15.75" customHeight="1">
      <c r="A312" s="64"/>
      <c r="B312" s="64"/>
      <c r="C312" s="64"/>
      <c r="D312" s="65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</row>
    <row r="313" spans="1:26" ht="15.75" customHeight="1">
      <c r="A313" s="64"/>
      <c r="B313" s="64"/>
      <c r="C313" s="64"/>
      <c r="D313" s="65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</row>
    <row r="314" spans="1:26" ht="15.75" customHeight="1">
      <c r="A314" s="64"/>
      <c r="B314" s="64"/>
      <c r="C314" s="64"/>
      <c r="D314" s="65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</row>
    <row r="315" spans="1:26" ht="15.75" customHeight="1">
      <c r="A315" s="64"/>
      <c r="B315" s="64"/>
      <c r="C315" s="64"/>
      <c r="D315" s="65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</row>
    <row r="316" spans="1:26" ht="15.75" customHeight="1">
      <c r="A316" s="64"/>
      <c r="B316" s="64"/>
      <c r="C316" s="64"/>
      <c r="D316" s="65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</row>
    <row r="317" spans="1:26" ht="15.75" customHeight="1">
      <c r="A317" s="64"/>
      <c r="B317" s="64"/>
      <c r="C317" s="64"/>
      <c r="D317" s="65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</row>
    <row r="318" spans="1:26" ht="15.75" customHeight="1">
      <c r="A318" s="64"/>
      <c r="B318" s="64"/>
      <c r="C318" s="64"/>
      <c r="D318" s="65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</row>
    <row r="319" spans="1:26" ht="15.75" customHeight="1">
      <c r="A319" s="64"/>
      <c r="B319" s="64"/>
      <c r="C319" s="64"/>
      <c r="D319" s="65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</row>
    <row r="320" spans="1:26" ht="15.75" customHeight="1">
      <c r="A320" s="64"/>
      <c r="B320" s="64"/>
      <c r="C320" s="64"/>
      <c r="D320" s="65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</row>
    <row r="321" spans="1:26" ht="15.75" customHeight="1">
      <c r="A321" s="64"/>
      <c r="B321" s="64"/>
      <c r="C321" s="64"/>
      <c r="D321" s="65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</row>
    <row r="322" spans="1:26" ht="15.75" customHeight="1">
      <c r="A322" s="64"/>
      <c r="B322" s="64"/>
      <c r="C322" s="64"/>
      <c r="D322" s="65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</row>
    <row r="323" spans="1:26" ht="15.75" customHeight="1">
      <c r="A323" s="64"/>
      <c r="B323" s="64"/>
      <c r="C323" s="64"/>
      <c r="D323" s="65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</row>
    <row r="324" spans="1:26" ht="15.75" customHeight="1">
      <c r="A324" s="64"/>
      <c r="B324" s="64"/>
      <c r="C324" s="64"/>
      <c r="D324" s="65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</row>
    <row r="325" spans="1:26" ht="15.75" customHeight="1">
      <c r="A325" s="64"/>
      <c r="B325" s="64"/>
      <c r="C325" s="64"/>
      <c r="D325" s="65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</row>
    <row r="326" spans="1:26" ht="15.75" customHeight="1">
      <c r="A326" s="64"/>
      <c r="B326" s="64"/>
      <c r="C326" s="64"/>
      <c r="D326" s="65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</row>
    <row r="327" spans="1:26" ht="15.75" customHeight="1">
      <c r="A327" s="64"/>
      <c r="B327" s="64"/>
      <c r="C327" s="64"/>
      <c r="D327" s="65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</row>
    <row r="328" spans="1:26" ht="15.75" customHeight="1">
      <c r="A328" s="64"/>
      <c r="B328" s="64"/>
      <c r="C328" s="64"/>
      <c r="D328" s="65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</row>
    <row r="329" spans="1:26" ht="15.75" customHeight="1">
      <c r="A329" s="64"/>
      <c r="B329" s="64"/>
      <c r="C329" s="64"/>
      <c r="D329" s="65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</row>
    <row r="330" spans="1:26" ht="15.75" customHeight="1">
      <c r="A330" s="64"/>
      <c r="B330" s="64"/>
      <c r="C330" s="64"/>
      <c r="D330" s="65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</row>
    <row r="331" spans="1:26" ht="15.75" customHeight="1">
      <c r="A331" s="64"/>
      <c r="B331" s="64"/>
      <c r="C331" s="64"/>
      <c r="D331" s="65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</row>
    <row r="332" spans="1:26" ht="15.75" customHeight="1">
      <c r="A332" s="64"/>
      <c r="B332" s="64"/>
      <c r="C332" s="64"/>
      <c r="D332" s="65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</row>
    <row r="333" spans="1:26" ht="15.75" customHeight="1">
      <c r="A333" s="64"/>
      <c r="B333" s="64"/>
      <c r="C333" s="64"/>
      <c r="D333" s="65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</row>
    <row r="334" spans="1:26" ht="15.75" customHeight="1">
      <c r="A334" s="64"/>
      <c r="B334" s="64"/>
      <c r="C334" s="64"/>
      <c r="D334" s="65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</row>
    <row r="335" spans="1:26" ht="15.75" customHeight="1">
      <c r="A335" s="64"/>
      <c r="B335" s="64"/>
      <c r="C335" s="64"/>
      <c r="D335" s="65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</row>
    <row r="336" spans="1:26" ht="15.75" customHeight="1">
      <c r="A336" s="64"/>
      <c r="B336" s="64"/>
      <c r="C336" s="64"/>
      <c r="D336" s="65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</row>
    <row r="337" spans="1:26" ht="15.75" customHeight="1">
      <c r="A337" s="64"/>
      <c r="B337" s="64"/>
      <c r="C337" s="64"/>
      <c r="D337" s="65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</row>
    <row r="338" spans="1:26" ht="15.75" customHeight="1">
      <c r="A338" s="64"/>
      <c r="B338" s="64"/>
      <c r="C338" s="64"/>
      <c r="D338" s="65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</row>
    <row r="339" spans="1:26" ht="15.75" customHeight="1">
      <c r="A339" s="64"/>
      <c r="B339" s="64"/>
      <c r="C339" s="64"/>
      <c r="D339" s="65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</row>
    <row r="340" spans="1:26" ht="15.75" customHeight="1">
      <c r="A340" s="64"/>
      <c r="B340" s="64"/>
      <c r="C340" s="64"/>
      <c r="D340" s="65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</row>
    <row r="341" spans="1:26" ht="15.75" customHeight="1">
      <c r="A341" s="64"/>
      <c r="B341" s="64"/>
      <c r="C341" s="64"/>
      <c r="D341" s="65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</row>
    <row r="342" spans="1:26" ht="15.75" customHeight="1">
      <c r="A342" s="64"/>
      <c r="B342" s="64"/>
      <c r="C342" s="64"/>
      <c r="D342" s="65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</row>
    <row r="343" spans="1:26" ht="15.75" customHeight="1">
      <c r="A343" s="64"/>
      <c r="B343" s="64"/>
      <c r="C343" s="64"/>
      <c r="D343" s="65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</row>
    <row r="344" spans="1:26" ht="15.75" customHeight="1">
      <c r="A344" s="64"/>
      <c r="B344" s="64"/>
      <c r="C344" s="64"/>
      <c r="D344" s="65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</row>
    <row r="345" spans="1:26" ht="15.75" customHeight="1">
      <c r="A345" s="64"/>
      <c r="B345" s="64"/>
      <c r="C345" s="64"/>
      <c r="D345" s="65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</row>
    <row r="346" spans="1:26" ht="15.75" customHeight="1">
      <c r="A346" s="64"/>
      <c r="B346" s="64"/>
      <c r="C346" s="64"/>
      <c r="D346" s="65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</row>
    <row r="347" spans="1:26" ht="15.75" customHeight="1">
      <c r="A347" s="64"/>
      <c r="B347" s="64"/>
      <c r="C347" s="64"/>
      <c r="D347" s="65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</row>
    <row r="348" spans="1:26" ht="15.75" customHeight="1">
      <c r="A348" s="64"/>
      <c r="B348" s="64"/>
      <c r="C348" s="64"/>
      <c r="D348" s="65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</row>
    <row r="349" spans="1:26" ht="15.75" customHeight="1">
      <c r="A349" s="64"/>
      <c r="B349" s="64"/>
      <c r="C349" s="64"/>
      <c r="D349" s="65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</row>
    <row r="350" spans="1:26" ht="15.75" customHeight="1">
      <c r="A350" s="64"/>
      <c r="B350" s="64"/>
      <c r="C350" s="64"/>
      <c r="D350" s="65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</row>
    <row r="351" spans="1:26" ht="15.75" customHeight="1">
      <c r="A351" s="64"/>
      <c r="B351" s="64"/>
      <c r="C351" s="64"/>
      <c r="D351" s="65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</row>
    <row r="352" spans="1:26" ht="15.75" customHeight="1">
      <c r="A352" s="64"/>
      <c r="B352" s="64"/>
      <c r="C352" s="64"/>
      <c r="D352" s="65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</row>
    <row r="353" spans="1:26" ht="15.75" customHeight="1">
      <c r="A353" s="64"/>
      <c r="B353" s="64"/>
      <c r="C353" s="64"/>
      <c r="D353" s="65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</row>
    <row r="354" spans="1:26" ht="15.75" customHeight="1">
      <c r="A354" s="64"/>
      <c r="B354" s="64"/>
      <c r="C354" s="64"/>
      <c r="D354" s="65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</row>
    <row r="355" spans="1:26" ht="15.75" customHeight="1">
      <c r="A355" s="64"/>
      <c r="B355" s="64"/>
      <c r="C355" s="64"/>
      <c r="D355" s="65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</row>
    <row r="356" spans="1:26" ht="15.75" customHeight="1">
      <c r="A356" s="64"/>
      <c r="B356" s="64"/>
      <c r="C356" s="64"/>
      <c r="D356" s="65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</row>
    <row r="357" spans="1:26" ht="15.75" customHeight="1">
      <c r="A357" s="64"/>
      <c r="B357" s="64"/>
      <c r="C357" s="64"/>
      <c r="D357" s="65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</row>
    <row r="358" spans="1:26" ht="15.75" customHeight="1">
      <c r="A358" s="64"/>
      <c r="B358" s="64"/>
      <c r="C358" s="64"/>
      <c r="D358" s="65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</row>
    <row r="359" spans="1:26" ht="15.75" customHeight="1">
      <c r="A359" s="64"/>
      <c r="B359" s="64"/>
      <c r="C359" s="64"/>
      <c r="D359" s="65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</row>
    <row r="360" spans="1:26" ht="15.75" customHeight="1">
      <c r="A360" s="64"/>
      <c r="B360" s="64"/>
      <c r="C360" s="64"/>
      <c r="D360" s="65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</row>
    <row r="361" spans="1:26" ht="15.75" customHeight="1">
      <c r="A361" s="64"/>
      <c r="B361" s="64"/>
      <c r="C361" s="64"/>
      <c r="D361" s="65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</row>
    <row r="362" spans="1:26" ht="15.75" customHeight="1">
      <c r="A362" s="64"/>
      <c r="B362" s="64"/>
      <c r="C362" s="64"/>
      <c r="D362" s="65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</row>
    <row r="363" spans="1:26" ht="15.75" customHeight="1">
      <c r="A363" s="64"/>
      <c r="B363" s="64"/>
      <c r="C363" s="64"/>
      <c r="D363" s="65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</row>
    <row r="364" spans="1:26" ht="15.75" customHeight="1">
      <c r="A364" s="64"/>
      <c r="B364" s="64"/>
      <c r="C364" s="64"/>
      <c r="D364" s="65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</row>
    <row r="365" spans="1:26" ht="15.75" customHeight="1">
      <c r="A365" s="64"/>
      <c r="B365" s="64"/>
      <c r="C365" s="64"/>
      <c r="D365" s="65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</row>
    <row r="366" spans="1:26" ht="15.75" customHeight="1">
      <c r="A366" s="64"/>
      <c r="B366" s="64"/>
      <c r="C366" s="64"/>
      <c r="D366" s="65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</row>
    <row r="367" spans="1:26" ht="15.75" customHeight="1">
      <c r="A367" s="64"/>
      <c r="B367" s="64"/>
      <c r="C367" s="64"/>
      <c r="D367" s="65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</row>
    <row r="368" spans="1:26" ht="15.75" customHeight="1">
      <c r="A368" s="64"/>
      <c r="B368" s="64"/>
      <c r="C368" s="64"/>
      <c r="D368" s="65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</row>
    <row r="369" spans="1:26" ht="15.75" customHeight="1">
      <c r="A369" s="64"/>
      <c r="B369" s="64"/>
      <c r="C369" s="64"/>
      <c r="D369" s="65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</row>
    <row r="370" spans="1:26" ht="15.75" customHeight="1">
      <c r="A370" s="64"/>
      <c r="B370" s="64"/>
      <c r="C370" s="64"/>
      <c r="D370" s="65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</row>
    <row r="371" spans="1:26" ht="15.75" customHeight="1">
      <c r="A371" s="64"/>
      <c r="B371" s="64"/>
      <c r="C371" s="64"/>
      <c r="D371" s="65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</row>
    <row r="372" spans="1:26" ht="15.75" customHeight="1">
      <c r="A372" s="64"/>
      <c r="B372" s="64"/>
      <c r="C372" s="64"/>
      <c r="D372" s="65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</row>
    <row r="373" spans="1:26" ht="15.75" customHeight="1">
      <c r="A373" s="64"/>
      <c r="B373" s="64"/>
      <c r="C373" s="64"/>
      <c r="D373" s="65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</row>
    <row r="374" spans="1:26" ht="15.75" customHeight="1">
      <c r="A374" s="64"/>
      <c r="B374" s="64"/>
      <c r="C374" s="64"/>
      <c r="D374" s="65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</row>
    <row r="375" spans="1:26" ht="15.75" customHeight="1">
      <c r="A375" s="64"/>
      <c r="B375" s="64"/>
      <c r="C375" s="64"/>
      <c r="D375" s="65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</row>
    <row r="376" spans="1:26" ht="15.75" customHeight="1">
      <c r="A376" s="64"/>
      <c r="B376" s="64"/>
      <c r="C376" s="64"/>
      <c r="D376" s="65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</row>
    <row r="377" spans="1:26" ht="15.75" customHeight="1">
      <c r="A377" s="64"/>
      <c r="B377" s="64"/>
      <c r="C377" s="64"/>
      <c r="D377" s="65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</row>
    <row r="378" spans="1:26" ht="15.75" customHeight="1">
      <c r="A378" s="64"/>
      <c r="B378" s="64"/>
      <c r="C378" s="64"/>
      <c r="D378" s="65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</row>
    <row r="379" spans="1:26" ht="15.75" customHeight="1">
      <c r="A379" s="64"/>
      <c r="B379" s="64"/>
      <c r="C379" s="64"/>
      <c r="D379" s="65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</row>
    <row r="380" spans="1:26" ht="15.75" customHeight="1">
      <c r="A380" s="64"/>
      <c r="B380" s="64"/>
      <c r="C380" s="64"/>
      <c r="D380" s="65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</row>
    <row r="381" spans="1:26" ht="15.75" customHeight="1">
      <c r="A381" s="64"/>
      <c r="B381" s="64"/>
      <c r="C381" s="64"/>
      <c r="D381" s="65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</row>
    <row r="382" spans="1:26" ht="15.75" customHeight="1">
      <c r="A382" s="64"/>
      <c r="B382" s="64"/>
      <c r="C382" s="64"/>
      <c r="D382" s="65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</row>
    <row r="383" spans="1:26" ht="15.75" customHeight="1">
      <c r="A383" s="64"/>
      <c r="B383" s="64"/>
      <c r="C383" s="64"/>
      <c r="D383" s="65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</row>
    <row r="384" spans="1:26" ht="15.75" customHeight="1">
      <c r="A384" s="64"/>
      <c r="B384" s="64"/>
      <c r="C384" s="64"/>
      <c r="D384" s="65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</row>
    <row r="385" spans="1:26" ht="15.75" customHeight="1">
      <c r="A385" s="64"/>
      <c r="B385" s="64"/>
      <c r="C385" s="64"/>
      <c r="D385" s="65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</row>
    <row r="386" spans="1:26" ht="15.75" customHeight="1">
      <c r="A386" s="64"/>
      <c r="B386" s="64"/>
      <c r="C386" s="64"/>
      <c r="D386" s="65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</row>
    <row r="387" spans="1:26" ht="15.75" customHeight="1">
      <c r="A387" s="64"/>
      <c r="B387" s="64"/>
      <c r="C387" s="64"/>
      <c r="D387" s="65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</row>
    <row r="388" spans="1:26" ht="15.75" customHeight="1">
      <c r="A388" s="64"/>
      <c r="B388" s="64"/>
      <c r="C388" s="64"/>
      <c r="D388" s="65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</row>
    <row r="389" spans="1:26" ht="15.75" customHeight="1">
      <c r="A389" s="64"/>
      <c r="B389" s="64"/>
      <c r="C389" s="64"/>
      <c r="D389" s="65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</row>
    <row r="390" spans="1:26" ht="15.75" customHeight="1">
      <c r="A390" s="64"/>
      <c r="B390" s="64"/>
      <c r="C390" s="64"/>
      <c r="D390" s="65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</row>
    <row r="391" spans="1:26" ht="15.75" customHeight="1">
      <c r="A391" s="64"/>
      <c r="B391" s="64"/>
      <c r="C391" s="64"/>
      <c r="D391" s="65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</row>
    <row r="392" spans="1:26" ht="15.75" customHeight="1">
      <c r="A392" s="64"/>
      <c r="B392" s="64"/>
      <c r="C392" s="64"/>
      <c r="D392" s="65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</row>
    <row r="393" spans="1:26" ht="15.75" customHeight="1">
      <c r="A393" s="64"/>
      <c r="B393" s="64"/>
      <c r="C393" s="64"/>
      <c r="D393" s="65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</row>
    <row r="394" spans="1:26" ht="15.75" customHeight="1">
      <c r="A394" s="64"/>
      <c r="B394" s="64"/>
      <c r="C394" s="64"/>
      <c r="D394" s="65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</row>
    <row r="395" spans="1:26" ht="15.75" customHeight="1">
      <c r="A395" s="64"/>
      <c r="B395" s="64"/>
      <c r="C395" s="64"/>
      <c r="D395" s="65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</row>
    <row r="396" spans="1:26" ht="15.75" customHeight="1">
      <c r="A396" s="64"/>
      <c r="B396" s="64"/>
      <c r="C396" s="64"/>
      <c r="D396" s="65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</row>
    <row r="397" spans="1:26" ht="15.75" customHeight="1">
      <c r="A397" s="64"/>
      <c r="B397" s="64"/>
      <c r="C397" s="64"/>
      <c r="D397" s="65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</row>
    <row r="398" spans="1:26" ht="15.75" customHeight="1">
      <c r="A398" s="64"/>
      <c r="B398" s="64"/>
      <c r="C398" s="64"/>
      <c r="D398" s="65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</row>
    <row r="399" spans="1:26" ht="15.75" customHeight="1">
      <c r="A399" s="64"/>
      <c r="B399" s="64"/>
      <c r="C399" s="64"/>
      <c r="D399" s="65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</row>
    <row r="400" spans="1:26" ht="15.75" customHeight="1">
      <c r="A400" s="64"/>
      <c r="B400" s="64"/>
      <c r="C400" s="64"/>
      <c r="D400" s="65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</row>
    <row r="401" spans="1:26" ht="15.75" customHeight="1">
      <c r="A401" s="64"/>
      <c r="B401" s="64"/>
      <c r="C401" s="64"/>
      <c r="D401" s="65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</row>
    <row r="402" spans="1:26" ht="15.75" customHeight="1">
      <c r="A402" s="64"/>
      <c r="B402" s="64"/>
      <c r="C402" s="64"/>
      <c r="D402" s="65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</row>
    <row r="403" spans="1:26" ht="15.75" customHeight="1">
      <c r="A403" s="64"/>
      <c r="B403" s="64"/>
      <c r="C403" s="64"/>
      <c r="D403" s="65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</row>
    <row r="404" spans="1:26" ht="15.75" customHeight="1">
      <c r="A404" s="64"/>
      <c r="B404" s="64"/>
      <c r="C404" s="64"/>
      <c r="D404" s="65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</row>
    <row r="405" spans="1:26" ht="15.75" customHeight="1">
      <c r="A405" s="64"/>
      <c r="B405" s="64"/>
      <c r="C405" s="64"/>
      <c r="D405" s="65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</row>
    <row r="406" spans="1:26" ht="15.75" customHeight="1">
      <c r="A406" s="64"/>
      <c r="B406" s="64"/>
      <c r="C406" s="64"/>
      <c r="D406" s="65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</row>
    <row r="407" spans="1:26" ht="15.75" customHeight="1">
      <c r="A407" s="64"/>
      <c r="B407" s="64"/>
      <c r="C407" s="64"/>
      <c r="D407" s="65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</row>
    <row r="408" spans="1:26" ht="15.75" customHeight="1">
      <c r="A408" s="64"/>
      <c r="B408" s="64"/>
      <c r="C408" s="64"/>
      <c r="D408" s="65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</row>
    <row r="409" spans="1:26" ht="15.75" customHeight="1">
      <c r="A409" s="64"/>
      <c r="B409" s="64"/>
      <c r="C409" s="64"/>
      <c r="D409" s="65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</row>
    <row r="410" spans="1:26" ht="15.75" customHeight="1">
      <c r="A410" s="64"/>
      <c r="B410" s="64"/>
      <c r="C410" s="64"/>
      <c r="D410" s="65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</row>
    <row r="411" spans="1:26" ht="15.75" customHeight="1">
      <c r="A411" s="64"/>
      <c r="B411" s="64"/>
      <c r="C411" s="64"/>
      <c r="D411" s="65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</row>
    <row r="412" spans="1:26" ht="15.75" customHeight="1">
      <c r="A412" s="64"/>
      <c r="B412" s="64"/>
      <c r="C412" s="64"/>
      <c r="D412" s="65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</row>
    <row r="413" spans="1:26" ht="15.75" customHeight="1">
      <c r="A413" s="64"/>
      <c r="B413" s="64"/>
      <c r="C413" s="64"/>
      <c r="D413" s="65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</row>
    <row r="414" spans="1:26" ht="15.75" customHeight="1">
      <c r="A414" s="64"/>
      <c r="B414" s="64"/>
      <c r="C414" s="64"/>
      <c r="D414" s="65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</row>
    <row r="415" spans="1:26" ht="15.75" customHeight="1">
      <c r="A415" s="64"/>
      <c r="B415" s="64"/>
      <c r="C415" s="64"/>
      <c r="D415" s="65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</row>
    <row r="416" spans="1:26" ht="15.75" customHeight="1">
      <c r="A416" s="64"/>
      <c r="B416" s="64"/>
      <c r="C416" s="64"/>
      <c r="D416" s="65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</row>
    <row r="417" spans="1:26" ht="15.75" customHeight="1">
      <c r="A417" s="64"/>
      <c r="B417" s="64"/>
      <c r="C417" s="64"/>
      <c r="D417" s="65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</row>
    <row r="418" spans="1:26" ht="15.75" customHeight="1">
      <c r="A418" s="64"/>
      <c r="B418" s="64"/>
      <c r="C418" s="64"/>
      <c r="D418" s="65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</row>
    <row r="419" spans="1:26" ht="15.75" customHeight="1">
      <c r="A419" s="64"/>
      <c r="B419" s="64"/>
      <c r="C419" s="64"/>
      <c r="D419" s="65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</row>
    <row r="420" spans="1:26" ht="15.75" customHeight="1">
      <c r="A420" s="64"/>
      <c r="B420" s="64"/>
      <c r="C420" s="64"/>
      <c r="D420" s="65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</row>
    <row r="421" spans="1:26" ht="15.75" customHeight="1">
      <c r="A421" s="64"/>
      <c r="B421" s="64"/>
      <c r="C421" s="64"/>
      <c r="D421" s="65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</row>
    <row r="422" spans="1:26" ht="15.75" customHeight="1">
      <c r="A422" s="64"/>
      <c r="B422" s="64"/>
      <c r="C422" s="64"/>
      <c r="D422" s="65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</row>
    <row r="423" spans="1:26" ht="15.75" customHeight="1">
      <c r="A423" s="64"/>
      <c r="B423" s="64"/>
      <c r="C423" s="64"/>
      <c r="D423" s="65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</row>
    <row r="424" spans="1:26" ht="15.75" customHeight="1">
      <c r="A424" s="64"/>
      <c r="B424" s="64"/>
      <c r="C424" s="64"/>
      <c r="D424" s="65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</row>
    <row r="425" spans="1:26" ht="15.75" customHeight="1">
      <c r="A425" s="64"/>
      <c r="B425" s="64"/>
      <c r="C425" s="64"/>
      <c r="D425" s="65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</row>
    <row r="426" spans="1:26" ht="15.75" customHeight="1">
      <c r="A426" s="64"/>
      <c r="B426" s="64"/>
      <c r="C426" s="64"/>
      <c r="D426" s="65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</row>
    <row r="427" spans="1:26" ht="15.75" customHeight="1">
      <c r="A427" s="64"/>
      <c r="B427" s="64"/>
      <c r="C427" s="64"/>
      <c r="D427" s="65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</row>
    <row r="428" spans="1:26" ht="15.75" customHeight="1">
      <c r="A428" s="64"/>
      <c r="B428" s="64"/>
      <c r="C428" s="64"/>
      <c r="D428" s="65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</row>
    <row r="429" spans="1:26" ht="15.75" customHeight="1">
      <c r="A429" s="64"/>
      <c r="B429" s="64"/>
      <c r="C429" s="64"/>
      <c r="D429" s="65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</row>
    <row r="430" spans="1:26" ht="15.75" customHeight="1">
      <c r="A430" s="64"/>
      <c r="B430" s="64"/>
      <c r="C430" s="64"/>
      <c r="D430" s="65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</row>
    <row r="431" spans="1:26" ht="15.75" customHeight="1">
      <c r="A431" s="64"/>
      <c r="B431" s="64"/>
      <c r="C431" s="64"/>
      <c r="D431" s="65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</row>
    <row r="432" spans="1:26" ht="15.75" customHeight="1">
      <c r="A432" s="64"/>
      <c r="B432" s="64"/>
      <c r="C432" s="64"/>
      <c r="D432" s="65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</row>
    <row r="433" spans="1:26" ht="15.75" customHeight="1">
      <c r="A433" s="64"/>
      <c r="B433" s="64"/>
      <c r="C433" s="64"/>
      <c r="D433" s="65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</row>
    <row r="434" spans="1:26" ht="15.75" customHeight="1">
      <c r="A434" s="64"/>
      <c r="B434" s="64"/>
      <c r="C434" s="64"/>
      <c r="D434" s="65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</row>
    <row r="435" spans="1:26" ht="15.75" customHeight="1">
      <c r="A435" s="64"/>
      <c r="B435" s="64"/>
      <c r="C435" s="64"/>
      <c r="D435" s="65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</row>
    <row r="436" spans="1:26" ht="15.75" customHeight="1">
      <c r="A436" s="64"/>
      <c r="B436" s="64"/>
      <c r="C436" s="64"/>
      <c r="D436" s="65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</row>
    <row r="437" spans="1:26" ht="15.75" customHeight="1">
      <c r="A437" s="64"/>
      <c r="B437" s="64"/>
      <c r="C437" s="64"/>
      <c r="D437" s="65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</row>
    <row r="438" spans="1:26" ht="15.75" customHeight="1">
      <c r="A438" s="64"/>
      <c r="B438" s="64"/>
      <c r="C438" s="64"/>
      <c r="D438" s="65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</row>
    <row r="439" spans="1:26" ht="15.75" customHeight="1">
      <c r="A439" s="64"/>
      <c r="B439" s="64"/>
      <c r="C439" s="64"/>
      <c r="D439" s="65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</row>
    <row r="440" spans="1:26" ht="15.75" customHeight="1">
      <c r="A440" s="64"/>
      <c r="B440" s="64"/>
      <c r="C440" s="64"/>
      <c r="D440" s="65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</row>
    <row r="441" spans="1:26" ht="15.75" customHeight="1">
      <c r="A441" s="64"/>
      <c r="B441" s="64"/>
      <c r="C441" s="64"/>
      <c r="D441" s="65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</row>
    <row r="442" spans="1:26" ht="15.75" customHeight="1">
      <c r="A442" s="64"/>
      <c r="B442" s="64"/>
      <c r="C442" s="64"/>
      <c r="D442" s="65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</row>
    <row r="443" spans="1:26" ht="15.75" customHeight="1">
      <c r="A443" s="64"/>
      <c r="B443" s="64"/>
      <c r="C443" s="64"/>
      <c r="D443" s="65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</row>
    <row r="444" spans="1:26" ht="15.75" customHeight="1">
      <c r="A444" s="64"/>
      <c r="B444" s="64"/>
      <c r="C444" s="64"/>
      <c r="D444" s="65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</row>
    <row r="445" spans="1:26" ht="15.75" customHeight="1">
      <c r="A445" s="64"/>
      <c r="B445" s="64"/>
      <c r="C445" s="64"/>
      <c r="D445" s="65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</row>
    <row r="446" spans="1:26" ht="15.75" customHeight="1">
      <c r="A446" s="64"/>
      <c r="B446" s="64"/>
      <c r="C446" s="64"/>
      <c r="D446" s="65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</row>
    <row r="447" spans="1:26" ht="15.75" customHeight="1">
      <c r="A447" s="64"/>
      <c r="B447" s="64"/>
      <c r="C447" s="64"/>
      <c r="D447" s="65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</row>
    <row r="448" spans="1:26" ht="15.75" customHeight="1">
      <c r="A448" s="64"/>
      <c r="B448" s="64"/>
      <c r="C448" s="64"/>
      <c r="D448" s="65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</row>
    <row r="449" spans="1:26" ht="15.75" customHeight="1">
      <c r="A449" s="64"/>
      <c r="B449" s="64"/>
      <c r="C449" s="64"/>
      <c r="D449" s="65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</row>
    <row r="450" spans="1:26" ht="15.75" customHeight="1">
      <c r="A450" s="64"/>
      <c r="B450" s="64"/>
      <c r="C450" s="64"/>
      <c r="D450" s="65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</row>
    <row r="451" spans="1:26" ht="15.75" customHeight="1">
      <c r="A451" s="64"/>
      <c r="B451" s="64"/>
      <c r="C451" s="64"/>
      <c r="D451" s="65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</row>
    <row r="452" spans="1:26" ht="15.75" customHeight="1">
      <c r="A452" s="64"/>
      <c r="B452" s="64"/>
      <c r="C452" s="64"/>
      <c r="D452" s="65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</row>
    <row r="453" spans="1:26" ht="15.75" customHeight="1">
      <c r="A453" s="64"/>
      <c r="B453" s="64"/>
      <c r="C453" s="64"/>
      <c r="D453" s="65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</row>
    <row r="454" spans="1:26" ht="15.75" customHeight="1">
      <c r="A454" s="64"/>
      <c r="B454" s="64"/>
      <c r="C454" s="64"/>
      <c r="D454" s="65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</row>
    <row r="455" spans="1:26" ht="15.75" customHeight="1">
      <c r="A455" s="64"/>
      <c r="B455" s="64"/>
      <c r="C455" s="64"/>
      <c r="D455" s="65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</row>
    <row r="456" spans="1:26" ht="15.75" customHeight="1">
      <c r="A456" s="64"/>
      <c r="B456" s="64"/>
      <c r="C456" s="64"/>
      <c r="D456" s="65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</row>
    <row r="457" spans="1:26" ht="15.75" customHeight="1">
      <c r="A457" s="64"/>
      <c r="B457" s="64"/>
      <c r="C457" s="64"/>
      <c r="D457" s="65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</row>
    <row r="458" spans="1:26" ht="15.75" customHeight="1">
      <c r="A458" s="64"/>
      <c r="B458" s="64"/>
      <c r="C458" s="64"/>
      <c r="D458" s="65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</row>
    <row r="459" spans="1:26" ht="15.75" customHeight="1">
      <c r="A459" s="64"/>
      <c r="B459" s="64"/>
      <c r="C459" s="64"/>
      <c r="D459" s="65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</row>
    <row r="460" spans="1:26" ht="15.75" customHeight="1">
      <c r="A460" s="64"/>
      <c r="B460" s="64"/>
      <c r="C460" s="64"/>
      <c r="D460" s="65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</row>
    <row r="461" spans="1:26" ht="15.75" customHeight="1">
      <c r="A461" s="64"/>
      <c r="B461" s="64"/>
      <c r="C461" s="64"/>
      <c r="D461" s="65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</row>
    <row r="462" spans="1:26" ht="15.75" customHeight="1">
      <c r="A462" s="64"/>
      <c r="B462" s="64"/>
      <c r="C462" s="64"/>
      <c r="D462" s="65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</row>
    <row r="463" spans="1:26" ht="15.75" customHeight="1">
      <c r="A463" s="64"/>
      <c r="B463" s="64"/>
      <c r="C463" s="64"/>
      <c r="D463" s="65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</row>
    <row r="464" spans="1:26" ht="15.75" customHeight="1">
      <c r="A464" s="64"/>
      <c r="B464" s="64"/>
      <c r="C464" s="64"/>
      <c r="D464" s="65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</row>
    <row r="465" spans="1:26" ht="15.75" customHeight="1">
      <c r="A465" s="64"/>
      <c r="B465" s="64"/>
      <c r="C465" s="64"/>
      <c r="D465" s="65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</row>
    <row r="466" spans="1:26" ht="15.75" customHeight="1">
      <c r="A466" s="64"/>
      <c r="B466" s="64"/>
      <c r="C466" s="64"/>
      <c r="D466" s="65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</row>
    <row r="467" spans="1:26" ht="15.75" customHeight="1">
      <c r="A467" s="64"/>
      <c r="B467" s="64"/>
      <c r="C467" s="64"/>
      <c r="D467" s="65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</row>
    <row r="468" spans="1:26" ht="15.75" customHeight="1">
      <c r="A468" s="64"/>
      <c r="B468" s="64"/>
      <c r="C468" s="64"/>
      <c r="D468" s="65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</row>
    <row r="469" spans="1:26" ht="15.75" customHeight="1">
      <c r="A469" s="64"/>
      <c r="B469" s="64"/>
      <c r="C469" s="64"/>
      <c r="D469" s="65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</row>
    <row r="470" spans="1:26" ht="15.75" customHeight="1">
      <c r="A470" s="64"/>
      <c r="B470" s="64"/>
      <c r="C470" s="64"/>
      <c r="D470" s="65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</row>
    <row r="471" spans="1:26" ht="15.75" customHeight="1">
      <c r="A471" s="64"/>
      <c r="B471" s="64"/>
      <c r="C471" s="64"/>
      <c r="D471" s="65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</row>
    <row r="472" spans="1:26" ht="15.75" customHeight="1">
      <c r="A472" s="64"/>
      <c r="B472" s="64"/>
      <c r="C472" s="64"/>
      <c r="D472" s="65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</row>
    <row r="473" spans="1:26" ht="15.75" customHeight="1">
      <c r="A473" s="64"/>
      <c r="B473" s="64"/>
      <c r="C473" s="64"/>
      <c r="D473" s="65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</row>
    <row r="474" spans="1:26" ht="15.75" customHeight="1">
      <c r="A474" s="64"/>
      <c r="B474" s="64"/>
      <c r="C474" s="64"/>
      <c r="D474" s="65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</row>
    <row r="475" spans="1:26" ht="15.75" customHeight="1">
      <c r="A475" s="64"/>
      <c r="B475" s="64"/>
      <c r="C475" s="64"/>
      <c r="D475" s="65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</row>
    <row r="476" spans="1:26" ht="15.75" customHeight="1">
      <c r="A476" s="64"/>
      <c r="B476" s="64"/>
      <c r="C476" s="64"/>
      <c r="D476" s="65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</row>
    <row r="477" spans="1:26" ht="15.75" customHeight="1">
      <c r="A477" s="64"/>
      <c r="B477" s="64"/>
      <c r="C477" s="64"/>
      <c r="D477" s="65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</row>
    <row r="478" spans="1:26" ht="15.75" customHeight="1">
      <c r="A478" s="64"/>
      <c r="B478" s="64"/>
      <c r="C478" s="64"/>
      <c r="D478" s="65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</row>
    <row r="479" spans="1:26" ht="15.75" customHeight="1">
      <c r="A479" s="64"/>
      <c r="B479" s="64"/>
      <c r="C479" s="64"/>
      <c r="D479" s="65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</row>
    <row r="480" spans="1:26" ht="15.75" customHeight="1">
      <c r="A480" s="64"/>
      <c r="B480" s="64"/>
      <c r="C480" s="64"/>
      <c r="D480" s="65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</row>
    <row r="481" spans="1:26" ht="15.75" customHeight="1">
      <c r="A481" s="64"/>
      <c r="B481" s="64"/>
      <c r="C481" s="64"/>
      <c r="D481" s="65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</row>
    <row r="482" spans="1:26" ht="15.75" customHeight="1">
      <c r="A482" s="64"/>
      <c r="B482" s="64"/>
      <c r="C482" s="64"/>
      <c r="D482" s="65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</row>
    <row r="483" spans="1:26" ht="15.75" customHeight="1">
      <c r="A483" s="64"/>
      <c r="B483" s="64"/>
      <c r="C483" s="64"/>
      <c r="D483" s="65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</row>
    <row r="484" spans="1:26" ht="15.75" customHeight="1">
      <c r="A484" s="64"/>
      <c r="B484" s="64"/>
      <c r="C484" s="64"/>
      <c r="D484" s="65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</row>
    <row r="485" spans="1:26" ht="15.75" customHeight="1">
      <c r="A485" s="64"/>
      <c r="B485" s="64"/>
      <c r="C485" s="64"/>
      <c r="D485" s="65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</row>
    <row r="486" spans="1:26" ht="15.75" customHeight="1">
      <c r="A486" s="64"/>
      <c r="B486" s="64"/>
      <c r="C486" s="64"/>
      <c r="D486" s="65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</row>
    <row r="487" spans="1:26" ht="15.75" customHeight="1">
      <c r="A487" s="64"/>
      <c r="B487" s="64"/>
      <c r="C487" s="64"/>
      <c r="D487" s="65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</row>
    <row r="488" spans="1:26" ht="15.75" customHeight="1">
      <c r="A488" s="64"/>
      <c r="B488" s="64"/>
      <c r="C488" s="64"/>
      <c r="D488" s="65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</row>
    <row r="489" spans="1:26" ht="15.75" customHeight="1">
      <c r="A489" s="64"/>
      <c r="B489" s="64"/>
      <c r="C489" s="64"/>
      <c r="D489" s="65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</row>
    <row r="490" spans="1:26" ht="15.75" customHeight="1">
      <c r="A490" s="64"/>
      <c r="B490" s="64"/>
      <c r="C490" s="64"/>
      <c r="D490" s="65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</row>
    <row r="491" spans="1:26" ht="15.75" customHeight="1">
      <c r="A491" s="64"/>
      <c r="B491" s="64"/>
      <c r="C491" s="64"/>
      <c r="D491" s="65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</row>
    <row r="492" spans="1:26" ht="15.75" customHeight="1">
      <c r="A492" s="64"/>
      <c r="B492" s="64"/>
      <c r="C492" s="64"/>
      <c r="D492" s="65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</row>
    <row r="493" spans="1:26" ht="15.75" customHeight="1">
      <c r="A493" s="64"/>
      <c r="B493" s="64"/>
      <c r="C493" s="64"/>
      <c r="D493" s="65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</row>
    <row r="494" spans="1:26" ht="15.75" customHeight="1">
      <c r="A494" s="64"/>
      <c r="B494" s="64"/>
      <c r="C494" s="64"/>
      <c r="D494" s="65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</row>
    <row r="495" spans="1:26" ht="15.75" customHeight="1">
      <c r="A495" s="64"/>
      <c r="B495" s="64"/>
      <c r="C495" s="64"/>
      <c r="D495" s="65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</row>
    <row r="496" spans="1:26" ht="15.75" customHeight="1">
      <c r="A496" s="64"/>
      <c r="B496" s="64"/>
      <c r="C496" s="64"/>
      <c r="D496" s="65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</row>
    <row r="497" spans="1:26" ht="15.75" customHeight="1">
      <c r="A497" s="64"/>
      <c r="B497" s="64"/>
      <c r="C497" s="64"/>
      <c r="D497" s="65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</row>
    <row r="498" spans="1:26" ht="15.75" customHeight="1">
      <c r="A498" s="64"/>
      <c r="B498" s="64"/>
      <c r="C498" s="64"/>
      <c r="D498" s="65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</row>
    <row r="499" spans="1:26" ht="15.75" customHeight="1">
      <c r="A499" s="64"/>
      <c r="B499" s="64"/>
      <c r="C499" s="64"/>
      <c r="D499" s="65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</row>
    <row r="500" spans="1:26" ht="15.75" customHeight="1">
      <c r="A500" s="64"/>
      <c r="B500" s="64"/>
      <c r="C500" s="64"/>
      <c r="D500" s="65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</row>
    <row r="501" spans="1:26" ht="15.75" customHeight="1">
      <c r="A501" s="64"/>
      <c r="B501" s="64"/>
      <c r="C501" s="64"/>
      <c r="D501" s="65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</row>
    <row r="502" spans="1:26" ht="15.75" customHeight="1">
      <c r="A502" s="64"/>
      <c r="B502" s="64"/>
      <c r="C502" s="64"/>
      <c r="D502" s="65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</row>
    <row r="503" spans="1:26" ht="15.75" customHeight="1">
      <c r="A503" s="64"/>
      <c r="B503" s="64"/>
      <c r="C503" s="64"/>
      <c r="D503" s="65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</row>
    <row r="504" spans="1:26" ht="15.75" customHeight="1">
      <c r="A504" s="64"/>
      <c r="B504" s="64"/>
      <c r="C504" s="64"/>
      <c r="D504" s="65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</row>
    <row r="505" spans="1:26" ht="15.75" customHeight="1">
      <c r="A505" s="64"/>
      <c r="B505" s="64"/>
      <c r="C505" s="64"/>
      <c r="D505" s="65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</row>
    <row r="506" spans="1:26" ht="15.75" customHeight="1">
      <c r="A506" s="64"/>
      <c r="B506" s="64"/>
      <c r="C506" s="64"/>
      <c r="D506" s="65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</row>
    <row r="507" spans="1:26" ht="15.75" customHeight="1">
      <c r="A507" s="64"/>
      <c r="B507" s="64"/>
      <c r="C507" s="64"/>
      <c r="D507" s="65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</row>
    <row r="508" spans="1:26" ht="15.75" customHeight="1">
      <c r="A508" s="64"/>
      <c r="B508" s="64"/>
      <c r="C508" s="64"/>
      <c r="D508" s="65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</row>
    <row r="509" spans="1:26" ht="15.75" customHeight="1">
      <c r="A509" s="64"/>
      <c r="B509" s="64"/>
      <c r="C509" s="64"/>
      <c r="D509" s="65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</row>
    <row r="510" spans="1:26" ht="15.75" customHeight="1">
      <c r="A510" s="64"/>
      <c r="B510" s="64"/>
      <c r="C510" s="64"/>
      <c r="D510" s="65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</row>
    <row r="511" spans="1:26" ht="15.75" customHeight="1">
      <c r="A511" s="64"/>
      <c r="B511" s="64"/>
      <c r="C511" s="64"/>
      <c r="D511" s="65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</row>
    <row r="512" spans="1:26" ht="15.75" customHeight="1">
      <c r="A512" s="64"/>
      <c r="B512" s="64"/>
      <c r="C512" s="64"/>
      <c r="D512" s="65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</row>
    <row r="513" spans="1:26" ht="15.75" customHeight="1">
      <c r="A513" s="64"/>
      <c r="B513" s="64"/>
      <c r="C513" s="64"/>
      <c r="D513" s="65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</row>
    <row r="514" spans="1:26" ht="15.75" customHeight="1">
      <c r="A514" s="64"/>
      <c r="B514" s="64"/>
      <c r="C514" s="64"/>
      <c r="D514" s="65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</row>
    <row r="515" spans="1:26" ht="15.75" customHeight="1">
      <c r="A515" s="64"/>
      <c r="B515" s="64"/>
      <c r="C515" s="64"/>
      <c r="D515" s="65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</row>
    <row r="516" spans="1:26" ht="15.75" customHeight="1">
      <c r="A516" s="64"/>
      <c r="B516" s="64"/>
      <c r="C516" s="64"/>
      <c r="D516" s="65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</row>
    <row r="517" spans="1:26" ht="15.75" customHeight="1">
      <c r="A517" s="64"/>
      <c r="B517" s="64"/>
      <c r="C517" s="64"/>
      <c r="D517" s="65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</row>
    <row r="518" spans="1:26" ht="15.75" customHeight="1">
      <c r="A518" s="64"/>
      <c r="B518" s="64"/>
      <c r="C518" s="64"/>
      <c r="D518" s="65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</row>
    <row r="519" spans="1:26" ht="15.75" customHeight="1">
      <c r="A519" s="64"/>
      <c r="B519" s="64"/>
      <c r="C519" s="64"/>
      <c r="D519" s="65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</row>
    <row r="520" spans="1:26" ht="15.75" customHeight="1">
      <c r="A520" s="64"/>
      <c r="B520" s="64"/>
      <c r="C520" s="64"/>
      <c r="D520" s="65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</row>
    <row r="521" spans="1:26" ht="15.75" customHeight="1">
      <c r="A521" s="64"/>
      <c r="B521" s="64"/>
      <c r="C521" s="64"/>
      <c r="D521" s="65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</row>
    <row r="522" spans="1:26" ht="15.75" customHeight="1">
      <c r="A522" s="64"/>
      <c r="B522" s="64"/>
      <c r="C522" s="64"/>
      <c r="D522" s="65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</row>
    <row r="523" spans="1:26" ht="15.75" customHeight="1">
      <c r="A523" s="64"/>
      <c r="B523" s="64"/>
      <c r="C523" s="64"/>
      <c r="D523" s="65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</row>
    <row r="524" spans="1:26" ht="15.75" customHeight="1">
      <c r="A524" s="64"/>
      <c r="B524" s="64"/>
      <c r="C524" s="64"/>
      <c r="D524" s="65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</row>
    <row r="525" spans="1:26" ht="15.75" customHeight="1">
      <c r="A525" s="64"/>
      <c r="B525" s="64"/>
      <c r="C525" s="64"/>
      <c r="D525" s="65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</row>
    <row r="526" spans="1:26" ht="15.75" customHeight="1">
      <c r="A526" s="64"/>
      <c r="B526" s="64"/>
      <c r="C526" s="64"/>
      <c r="D526" s="65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</row>
    <row r="527" spans="1:26" ht="15.75" customHeight="1">
      <c r="A527" s="64"/>
      <c r="B527" s="64"/>
      <c r="C527" s="64"/>
      <c r="D527" s="65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</row>
    <row r="528" spans="1:26" ht="15.75" customHeight="1">
      <c r="A528" s="64"/>
      <c r="B528" s="64"/>
      <c r="C528" s="64"/>
      <c r="D528" s="65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</row>
    <row r="529" spans="1:26" ht="15.75" customHeight="1">
      <c r="A529" s="64"/>
      <c r="B529" s="64"/>
      <c r="C529" s="64"/>
      <c r="D529" s="65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</row>
    <row r="530" spans="1:26" ht="15.75" customHeight="1">
      <c r="A530" s="64"/>
      <c r="B530" s="64"/>
      <c r="C530" s="64"/>
      <c r="D530" s="65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</row>
    <row r="531" spans="1:26" ht="15.75" customHeight="1">
      <c r="A531" s="64"/>
      <c r="B531" s="64"/>
      <c r="C531" s="64"/>
      <c r="D531" s="65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</row>
    <row r="532" spans="1:26" ht="15.75" customHeight="1">
      <c r="A532" s="64"/>
      <c r="B532" s="64"/>
      <c r="C532" s="64"/>
      <c r="D532" s="65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</row>
    <row r="533" spans="1:26" ht="15.75" customHeight="1">
      <c r="A533" s="64"/>
      <c r="B533" s="64"/>
      <c r="C533" s="64"/>
      <c r="D533" s="65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</row>
    <row r="534" spans="1:26" ht="15.75" customHeight="1">
      <c r="A534" s="64"/>
      <c r="B534" s="64"/>
      <c r="C534" s="64"/>
      <c r="D534" s="65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</row>
    <row r="535" spans="1:26" ht="15.75" customHeight="1">
      <c r="A535" s="64"/>
      <c r="B535" s="64"/>
      <c r="C535" s="64"/>
      <c r="D535" s="65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</row>
    <row r="536" spans="1:26" ht="15.75" customHeight="1">
      <c r="A536" s="64"/>
      <c r="B536" s="64"/>
      <c r="C536" s="64"/>
      <c r="D536" s="65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</row>
    <row r="537" spans="1:26" ht="15.75" customHeight="1">
      <c r="A537" s="64"/>
      <c r="B537" s="64"/>
      <c r="C537" s="64"/>
      <c r="D537" s="65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</row>
    <row r="538" spans="1:26" ht="15.75" customHeight="1">
      <c r="A538" s="64"/>
      <c r="B538" s="64"/>
      <c r="C538" s="64"/>
      <c r="D538" s="65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</row>
    <row r="539" spans="1:26" ht="15.75" customHeight="1">
      <c r="A539" s="64"/>
      <c r="B539" s="64"/>
      <c r="C539" s="64"/>
      <c r="D539" s="65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</row>
    <row r="540" spans="1:26" ht="15.75" customHeight="1">
      <c r="A540" s="64"/>
      <c r="B540" s="64"/>
      <c r="C540" s="64"/>
      <c r="D540" s="65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</row>
    <row r="541" spans="1:26" ht="15.75" customHeight="1">
      <c r="A541" s="64"/>
      <c r="B541" s="64"/>
      <c r="C541" s="64"/>
      <c r="D541" s="65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</row>
    <row r="542" spans="1:26" ht="15.75" customHeight="1">
      <c r="A542" s="64"/>
      <c r="B542" s="64"/>
      <c r="C542" s="64"/>
      <c r="D542" s="65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</row>
    <row r="543" spans="1:26" ht="15.75" customHeight="1">
      <c r="A543" s="64"/>
      <c r="B543" s="64"/>
      <c r="C543" s="64"/>
      <c r="D543" s="65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</row>
    <row r="544" spans="1:26" ht="15.75" customHeight="1">
      <c r="A544" s="64"/>
      <c r="B544" s="64"/>
      <c r="C544" s="64"/>
      <c r="D544" s="65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</row>
    <row r="545" spans="1:26" ht="15.75" customHeight="1">
      <c r="A545" s="64"/>
      <c r="B545" s="64"/>
      <c r="C545" s="64"/>
      <c r="D545" s="65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</row>
    <row r="546" spans="1:26" ht="15.75" customHeight="1">
      <c r="A546" s="64"/>
      <c r="B546" s="64"/>
      <c r="C546" s="64"/>
      <c r="D546" s="65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</row>
    <row r="547" spans="1:26" ht="15.75" customHeight="1">
      <c r="A547" s="64"/>
      <c r="B547" s="64"/>
      <c r="C547" s="64"/>
      <c r="D547" s="65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</row>
    <row r="548" spans="1:26" ht="15.75" customHeight="1">
      <c r="A548" s="64"/>
      <c r="B548" s="64"/>
      <c r="C548" s="64"/>
      <c r="D548" s="65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</row>
    <row r="549" spans="1:26" ht="15.75" customHeight="1">
      <c r="A549" s="64"/>
      <c r="B549" s="64"/>
      <c r="C549" s="64"/>
      <c r="D549" s="65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</row>
    <row r="550" spans="1:26" ht="15.75" customHeight="1">
      <c r="A550" s="64"/>
      <c r="B550" s="64"/>
      <c r="C550" s="64"/>
      <c r="D550" s="65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</row>
    <row r="551" spans="1:26" ht="15.75" customHeight="1">
      <c r="A551" s="64"/>
      <c r="B551" s="64"/>
      <c r="C551" s="64"/>
      <c r="D551" s="65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</row>
    <row r="552" spans="1:26" ht="15.75" customHeight="1">
      <c r="A552" s="64"/>
      <c r="B552" s="64"/>
      <c r="C552" s="64"/>
      <c r="D552" s="65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</row>
    <row r="553" spans="1:26" ht="15.75" customHeight="1">
      <c r="A553" s="64"/>
      <c r="B553" s="64"/>
      <c r="C553" s="64"/>
      <c r="D553" s="65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</row>
    <row r="554" spans="1:26" ht="15.75" customHeight="1">
      <c r="A554" s="64"/>
      <c r="B554" s="64"/>
      <c r="C554" s="64"/>
      <c r="D554" s="65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</row>
    <row r="555" spans="1:26" ht="15.75" customHeight="1">
      <c r="A555" s="64"/>
      <c r="B555" s="64"/>
      <c r="C555" s="64"/>
      <c r="D555" s="65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</row>
    <row r="556" spans="1:26" ht="15.75" customHeight="1">
      <c r="A556" s="64"/>
      <c r="B556" s="64"/>
      <c r="C556" s="64"/>
      <c r="D556" s="65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</row>
    <row r="557" spans="1:26" ht="15.75" customHeight="1">
      <c r="A557" s="64"/>
      <c r="B557" s="64"/>
      <c r="C557" s="64"/>
      <c r="D557" s="65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</row>
    <row r="558" spans="1:26" ht="15.75" customHeight="1">
      <c r="A558" s="64"/>
      <c r="B558" s="64"/>
      <c r="C558" s="64"/>
      <c r="D558" s="65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</row>
    <row r="559" spans="1:26" ht="15.75" customHeight="1">
      <c r="A559" s="64"/>
      <c r="B559" s="64"/>
      <c r="C559" s="64"/>
      <c r="D559" s="65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</row>
    <row r="560" spans="1:26" ht="15.75" customHeight="1">
      <c r="A560" s="64"/>
      <c r="B560" s="64"/>
      <c r="C560" s="64"/>
      <c r="D560" s="65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</row>
    <row r="561" spans="1:26" ht="15.75" customHeight="1">
      <c r="A561" s="64"/>
      <c r="B561" s="64"/>
      <c r="C561" s="64"/>
      <c r="D561" s="65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</row>
    <row r="562" spans="1:26" ht="15.75" customHeight="1">
      <c r="A562" s="64"/>
      <c r="B562" s="64"/>
      <c r="C562" s="64"/>
      <c r="D562" s="65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</row>
    <row r="563" spans="1:26" ht="15.75" customHeight="1">
      <c r="A563" s="64"/>
      <c r="B563" s="64"/>
      <c r="C563" s="64"/>
      <c r="D563" s="65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</row>
    <row r="564" spans="1:26" ht="15.75" customHeight="1">
      <c r="A564" s="64"/>
      <c r="B564" s="64"/>
      <c r="C564" s="64"/>
      <c r="D564" s="65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</row>
    <row r="565" spans="1:26" ht="15.75" customHeight="1">
      <c r="A565" s="64"/>
      <c r="B565" s="64"/>
      <c r="C565" s="64"/>
      <c r="D565" s="65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</row>
    <row r="566" spans="1:26" ht="15.75" customHeight="1">
      <c r="A566" s="64"/>
      <c r="B566" s="64"/>
      <c r="C566" s="64"/>
      <c r="D566" s="65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</row>
    <row r="567" spans="1:26" ht="15.75" customHeight="1">
      <c r="A567" s="64"/>
      <c r="B567" s="64"/>
      <c r="C567" s="64"/>
      <c r="D567" s="65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</row>
    <row r="568" spans="1:26" ht="15.75" customHeight="1">
      <c r="A568" s="64"/>
      <c r="B568" s="64"/>
      <c r="C568" s="64"/>
      <c r="D568" s="65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</row>
    <row r="569" spans="1:26" ht="15.75" customHeight="1">
      <c r="A569" s="64"/>
      <c r="B569" s="64"/>
      <c r="C569" s="64"/>
      <c r="D569" s="65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</row>
    <row r="570" spans="1:26" ht="15.75" customHeight="1">
      <c r="A570" s="64"/>
      <c r="B570" s="64"/>
      <c r="C570" s="64"/>
      <c r="D570" s="65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</row>
    <row r="571" spans="1:26" ht="15.75" customHeight="1">
      <c r="A571" s="64"/>
      <c r="B571" s="64"/>
      <c r="C571" s="64"/>
      <c r="D571" s="65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</row>
    <row r="572" spans="1:26" ht="15.75" customHeight="1">
      <c r="A572" s="64"/>
      <c r="B572" s="64"/>
      <c r="C572" s="64"/>
      <c r="D572" s="65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</row>
    <row r="573" spans="1:26" ht="15.75" customHeight="1">
      <c r="A573" s="64"/>
      <c r="B573" s="64"/>
      <c r="C573" s="64"/>
      <c r="D573" s="65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</row>
    <row r="574" spans="1:26" ht="15.75" customHeight="1">
      <c r="A574" s="64"/>
      <c r="B574" s="64"/>
      <c r="C574" s="64"/>
      <c r="D574" s="65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</row>
    <row r="575" spans="1:26" ht="15.75" customHeight="1">
      <c r="A575" s="64"/>
      <c r="B575" s="64"/>
      <c r="C575" s="64"/>
      <c r="D575" s="65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</row>
    <row r="576" spans="1:26" ht="15.75" customHeight="1">
      <c r="A576" s="64"/>
      <c r="B576" s="64"/>
      <c r="C576" s="64"/>
      <c r="D576" s="65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</row>
    <row r="577" spans="1:26" ht="15.75" customHeight="1">
      <c r="A577" s="64"/>
      <c r="B577" s="64"/>
      <c r="C577" s="64"/>
      <c r="D577" s="65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</row>
    <row r="578" spans="1:26" ht="15.75" customHeight="1">
      <c r="A578" s="64"/>
      <c r="B578" s="64"/>
      <c r="C578" s="64"/>
      <c r="D578" s="65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</row>
    <row r="579" spans="1:26" ht="15.75" customHeight="1">
      <c r="A579" s="64"/>
      <c r="B579" s="64"/>
      <c r="C579" s="64"/>
      <c r="D579" s="65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</row>
    <row r="580" spans="1:26" ht="15.75" customHeight="1">
      <c r="A580" s="64"/>
      <c r="B580" s="64"/>
      <c r="C580" s="64"/>
      <c r="D580" s="65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</row>
    <row r="581" spans="1:26" ht="15.75" customHeight="1">
      <c r="A581" s="64"/>
      <c r="B581" s="64"/>
      <c r="C581" s="64"/>
      <c r="D581" s="65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</row>
    <row r="582" spans="1:26" ht="15.75" customHeight="1">
      <c r="A582" s="64"/>
      <c r="B582" s="64"/>
      <c r="C582" s="64"/>
      <c r="D582" s="65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</row>
    <row r="583" spans="1:26" ht="15.75" customHeight="1">
      <c r="A583" s="64"/>
      <c r="B583" s="64"/>
      <c r="C583" s="64"/>
      <c r="D583" s="65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</row>
    <row r="584" spans="1:26" ht="15.75" customHeight="1">
      <c r="A584" s="64"/>
      <c r="B584" s="64"/>
      <c r="C584" s="64"/>
      <c r="D584" s="65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</row>
    <row r="585" spans="1:26" ht="15.75" customHeight="1">
      <c r="A585" s="64"/>
      <c r="B585" s="64"/>
      <c r="C585" s="64"/>
      <c r="D585" s="65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</row>
    <row r="586" spans="1:26" ht="15.75" customHeight="1">
      <c r="A586" s="64"/>
      <c r="B586" s="64"/>
      <c r="C586" s="64"/>
      <c r="D586" s="65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</row>
    <row r="587" spans="1:26" ht="15.75" customHeight="1">
      <c r="A587" s="64"/>
      <c r="B587" s="64"/>
      <c r="C587" s="64"/>
      <c r="D587" s="65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</row>
    <row r="588" spans="1:26" ht="15.75" customHeight="1">
      <c r="A588" s="64"/>
      <c r="B588" s="64"/>
      <c r="C588" s="64"/>
      <c r="D588" s="65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</row>
    <row r="589" spans="1:26" ht="15.75" customHeight="1">
      <c r="A589" s="64"/>
      <c r="B589" s="64"/>
      <c r="C589" s="64"/>
      <c r="D589" s="65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</row>
    <row r="590" spans="1:26" ht="15.75" customHeight="1">
      <c r="A590" s="64"/>
      <c r="B590" s="64"/>
      <c r="C590" s="64"/>
      <c r="D590" s="65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</row>
    <row r="591" spans="1:26" ht="15.75" customHeight="1">
      <c r="A591" s="64"/>
      <c r="B591" s="64"/>
      <c r="C591" s="64"/>
      <c r="D591" s="65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</row>
    <row r="592" spans="1:26" ht="15.75" customHeight="1">
      <c r="A592" s="64"/>
      <c r="B592" s="64"/>
      <c r="C592" s="64"/>
      <c r="D592" s="65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</row>
    <row r="593" spans="1:26" ht="15.75" customHeight="1">
      <c r="A593" s="64"/>
      <c r="B593" s="64"/>
      <c r="C593" s="64"/>
      <c r="D593" s="65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</row>
    <row r="594" spans="1:26" ht="15.75" customHeight="1">
      <c r="A594" s="64"/>
      <c r="B594" s="64"/>
      <c r="C594" s="64"/>
      <c r="D594" s="65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</row>
    <row r="595" spans="1:26" ht="15.75" customHeight="1">
      <c r="A595" s="64"/>
      <c r="B595" s="64"/>
      <c r="C595" s="64"/>
      <c r="D595" s="65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</row>
    <row r="596" spans="1:26" ht="15.75" customHeight="1">
      <c r="A596" s="64"/>
      <c r="B596" s="64"/>
      <c r="C596" s="64"/>
      <c r="D596" s="65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</row>
    <row r="597" spans="1:26" ht="15.75" customHeight="1">
      <c r="A597" s="64"/>
      <c r="B597" s="64"/>
      <c r="C597" s="64"/>
      <c r="D597" s="65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</row>
    <row r="598" spans="1:26" ht="15.75" customHeight="1">
      <c r="A598" s="64"/>
      <c r="B598" s="64"/>
      <c r="C598" s="64"/>
      <c r="D598" s="65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</row>
    <row r="599" spans="1:26" ht="15.75" customHeight="1">
      <c r="A599" s="64"/>
      <c r="B599" s="64"/>
      <c r="C599" s="64"/>
      <c r="D599" s="65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</row>
    <row r="600" spans="1:26" ht="15.75" customHeight="1">
      <c r="A600" s="64"/>
      <c r="B600" s="64"/>
      <c r="C600" s="64"/>
      <c r="D600" s="65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</row>
    <row r="601" spans="1:26" ht="15.75" customHeight="1">
      <c r="A601" s="64"/>
      <c r="B601" s="64"/>
      <c r="C601" s="64"/>
      <c r="D601" s="65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</row>
    <row r="602" spans="1:26" ht="15.75" customHeight="1">
      <c r="A602" s="64"/>
      <c r="B602" s="64"/>
      <c r="C602" s="64"/>
      <c r="D602" s="65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</row>
    <row r="603" spans="1:26" ht="15.75" customHeight="1">
      <c r="A603" s="64"/>
      <c r="B603" s="64"/>
      <c r="C603" s="64"/>
      <c r="D603" s="65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</row>
    <row r="604" spans="1:26" ht="15.75" customHeight="1">
      <c r="A604" s="64"/>
      <c r="B604" s="64"/>
      <c r="C604" s="64"/>
      <c r="D604" s="65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</row>
    <row r="605" spans="1:26" ht="15.75" customHeight="1">
      <c r="A605" s="64"/>
      <c r="B605" s="64"/>
      <c r="C605" s="64"/>
      <c r="D605" s="65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</row>
    <row r="606" spans="1:26" ht="15.75" customHeight="1">
      <c r="A606" s="64"/>
      <c r="B606" s="64"/>
      <c r="C606" s="64"/>
      <c r="D606" s="65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</row>
    <row r="607" spans="1:26" ht="15.75" customHeight="1">
      <c r="A607" s="64"/>
      <c r="B607" s="64"/>
      <c r="C607" s="64"/>
      <c r="D607" s="65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</row>
    <row r="608" spans="1:26" ht="15.75" customHeight="1">
      <c r="A608" s="64"/>
      <c r="B608" s="64"/>
      <c r="C608" s="64"/>
      <c r="D608" s="65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</row>
    <row r="609" spans="1:26" ht="15.75" customHeight="1">
      <c r="A609" s="64"/>
      <c r="B609" s="64"/>
      <c r="C609" s="64"/>
      <c r="D609" s="65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</row>
    <row r="610" spans="1:26" ht="15.75" customHeight="1">
      <c r="A610" s="64"/>
      <c r="B610" s="64"/>
      <c r="C610" s="64"/>
      <c r="D610" s="65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</row>
    <row r="611" spans="1:26" ht="15.75" customHeight="1">
      <c r="A611" s="64"/>
      <c r="B611" s="64"/>
      <c r="C611" s="64"/>
      <c r="D611" s="65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</row>
    <row r="612" spans="1:26" ht="15.75" customHeight="1">
      <c r="A612" s="64"/>
      <c r="B612" s="64"/>
      <c r="C612" s="64"/>
      <c r="D612" s="65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</row>
    <row r="613" spans="1:26" ht="15.75" customHeight="1">
      <c r="A613" s="64"/>
      <c r="B613" s="64"/>
      <c r="C613" s="64"/>
      <c r="D613" s="65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</row>
    <row r="614" spans="1:26" ht="15.75" customHeight="1">
      <c r="A614" s="64"/>
      <c r="B614" s="64"/>
      <c r="C614" s="64"/>
      <c r="D614" s="65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</row>
    <row r="615" spans="1:26" ht="15.75" customHeight="1">
      <c r="A615" s="64"/>
      <c r="B615" s="64"/>
      <c r="C615" s="64"/>
      <c r="D615" s="65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</row>
    <row r="616" spans="1:26" ht="15.75" customHeight="1">
      <c r="A616" s="64"/>
      <c r="B616" s="64"/>
      <c r="C616" s="64"/>
      <c r="D616" s="65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</row>
    <row r="617" spans="1:26" ht="15.75" customHeight="1">
      <c r="A617" s="64"/>
      <c r="B617" s="64"/>
      <c r="C617" s="64"/>
      <c r="D617" s="65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</row>
    <row r="618" spans="1:26" ht="15.75" customHeight="1">
      <c r="A618" s="64"/>
      <c r="B618" s="64"/>
      <c r="C618" s="64"/>
      <c r="D618" s="65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</row>
    <row r="619" spans="1:26" ht="15.75" customHeight="1">
      <c r="A619" s="64"/>
      <c r="B619" s="64"/>
      <c r="C619" s="64"/>
      <c r="D619" s="65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</row>
    <row r="620" spans="1:26" ht="15.75" customHeight="1">
      <c r="A620" s="64"/>
      <c r="B620" s="64"/>
      <c r="C620" s="64"/>
      <c r="D620" s="65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</row>
    <row r="621" spans="1:26" ht="15.75" customHeight="1">
      <c r="A621" s="64"/>
      <c r="B621" s="64"/>
      <c r="C621" s="64"/>
      <c r="D621" s="65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</row>
    <row r="622" spans="1:26" ht="15.75" customHeight="1">
      <c r="A622" s="64"/>
      <c r="B622" s="64"/>
      <c r="C622" s="64"/>
      <c r="D622" s="65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</row>
    <row r="623" spans="1:26" ht="15.75" customHeight="1">
      <c r="A623" s="64"/>
      <c r="B623" s="64"/>
      <c r="C623" s="64"/>
      <c r="D623" s="65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</row>
    <row r="624" spans="1:26" ht="15.75" customHeight="1">
      <c r="A624" s="64"/>
      <c r="B624" s="64"/>
      <c r="C624" s="64"/>
      <c r="D624" s="65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</row>
    <row r="625" spans="1:26" ht="15.75" customHeight="1">
      <c r="A625" s="64"/>
      <c r="B625" s="64"/>
      <c r="C625" s="64"/>
      <c r="D625" s="65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</row>
    <row r="626" spans="1:26" ht="15.75" customHeight="1">
      <c r="A626" s="64"/>
      <c r="B626" s="64"/>
      <c r="C626" s="64"/>
      <c r="D626" s="65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</row>
    <row r="627" spans="1:26" ht="15.75" customHeight="1">
      <c r="A627" s="64"/>
      <c r="B627" s="64"/>
      <c r="C627" s="64"/>
      <c r="D627" s="65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</row>
    <row r="628" spans="1:26" ht="15.75" customHeight="1">
      <c r="A628" s="64"/>
      <c r="B628" s="64"/>
      <c r="C628" s="64"/>
      <c r="D628" s="65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</row>
    <row r="629" spans="1:26" ht="15.75" customHeight="1">
      <c r="A629" s="64"/>
      <c r="B629" s="64"/>
      <c r="C629" s="64"/>
      <c r="D629" s="65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</row>
    <row r="630" spans="1:26" ht="15.75" customHeight="1">
      <c r="A630" s="64"/>
      <c r="B630" s="64"/>
      <c r="C630" s="64"/>
      <c r="D630" s="65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</row>
    <row r="631" spans="1:26" ht="15.75" customHeight="1">
      <c r="A631" s="64"/>
      <c r="B631" s="64"/>
      <c r="C631" s="64"/>
      <c r="D631" s="65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</row>
    <row r="632" spans="1:26" ht="15.75" customHeight="1">
      <c r="A632" s="64"/>
      <c r="B632" s="64"/>
      <c r="C632" s="64"/>
      <c r="D632" s="65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</row>
    <row r="633" spans="1:26" ht="15.75" customHeight="1">
      <c r="A633" s="64"/>
      <c r="B633" s="64"/>
      <c r="C633" s="64"/>
      <c r="D633" s="65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</row>
    <row r="634" spans="1:26" ht="15.75" customHeight="1">
      <c r="A634" s="64"/>
      <c r="B634" s="64"/>
      <c r="C634" s="64"/>
      <c r="D634" s="65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</row>
    <row r="635" spans="1:26" ht="15.75" customHeight="1">
      <c r="A635" s="64"/>
      <c r="B635" s="64"/>
      <c r="C635" s="64"/>
      <c r="D635" s="65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</row>
    <row r="636" spans="1:26" ht="15.75" customHeight="1">
      <c r="A636" s="64"/>
      <c r="B636" s="64"/>
      <c r="C636" s="64"/>
      <c r="D636" s="65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</row>
    <row r="637" spans="1:26" ht="15.75" customHeight="1">
      <c r="A637" s="64"/>
      <c r="B637" s="64"/>
      <c r="C637" s="64"/>
      <c r="D637" s="65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</row>
    <row r="638" spans="1:26" ht="15.75" customHeight="1">
      <c r="A638" s="64"/>
      <c r="B638" s="64"/>
      <c r="C638" s="64"/>
      <c r="D638" s="65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</row>
    <row r="639" spans="1:26" ht="15.75" customHeight="1">
      <c r="A639" s="64"/>
      <c r="B639" s="64"/>
      <c r="C639" s="64"/>
      <c r="D639" s="65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</row>
    <row r="640" spans="1:26" ht="15.75" customHeight="1">
      <c r="A640" s="64"/>
      <c r="B640" s="64"/>
      <c r="C640" s="64"/>
      <c r="D640" s="65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</row>
    <row r="641" spans="1:26" ht="15.75" customHeight="1">
      <c r="A641" s="64"/>
      <c r="B641" s="64"/>
      <c r="C641" s="64"/>
      <c r="D641" s="65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</row>
    <row r="642" spans="1:26" ht="15.75" customHeight="1">
      <c r="A642" s="64"/>
      <c r="B642" s="64"/>
      <c r="C642" s="64"/>
      <c r="D642" s="65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</row>
    <row r="643" spans="1:26" ht="15.75" customHeight="1">
      <c r="A643" s="64"/>
      <c r="B643" s="64"/>
      <c r="C643" s="64"/>
      <c r="D643" s="65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</row>
    <row r="644" spans="1:26" ht="15.75" customHeight="1">
      <c r="A644" s="64"/>
      <c r="B644" s="64"/>
      <c r="C644" s="64"/>
      <c r="D644" s="65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</row>
    <row r="645" spans="1:26" ht="15.75" customHeight="1">
      <c r="A645" s="64"/>
      <c r="B645" s="64"/>
      <c r="C645" s="64"/>
      <c r="D645" s="65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</row>
    <row r="646" spans="1:26" ht="15.75" customHeight="1">
      <c r="A646" s="64"/>
      <c r="B646" s="64"/>
      <c r="C646" s="64"/>
      <c r="D646" s="65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</row>
    <row r="647" spans="1:26" ht="15.75" customHeight="1">
      <c r="A647" s="64"/>
      <c r="B647" s="64"/>
      <c r="C647" s="64"/>
      <c r="D647" s="65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</row>
    <row r="648" spans="1:26" ht="15.75" customHeight="1">
      <c r="A648" s="64"/>
      <c r="B648" s="64"/>
      <c r="C648" s="64"/>
      <c r="D648" s="65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</row>
    <row r="649" spans="1:26" ht="15.75" customHeight="1">
      <c r="A649" s="64"/>
      <c r="B649" s="64"/>
      <c r="C649" s="64"/>
      <c r="D649" s="65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</row>
    <row r="650" spans="1:26" ht="15.75" customHeight="1">
      <c r="A650" s="64"/>
      <c r="B650" s="64"/>
      <c r="C650" s="64"/>
      <c r="D650" s="65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</row>
    <row r="651" spans="1:26" ht="15.75" customHeight="1">
      <c r="A651" s="64"/>
      <c r="B651" s="64"/>
      <c r="C651" s="64"/>
      <c r="D651" s="65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</row>
    <row r="652" spans="1:26" ht="15.75" customHeight="1">
      <c r="A652" s="64"/>
      <c r="B652" s="64"/>
      <c r="C652" s="64"/>
      <c r="D652" s="65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</row>
    <row r="653" spans="1:26" ht="15.75" customHeight="1">
      <c r="A653" s="64"/>
      <c r="B653" s="64"/>
      <c r="C653" s="64"/>
      <c r="D653" s="65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</row>
    <row r="654" spans="1:26" ht="15.75" customHeight="1">
      <c r="A654" s="64"/>
      <c r="B654" s="64"/>
      <c r="C654" s="64"/>
      <c r="D654" s="65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</row>
    <row r="655" spans="1:26" ht="15.75" customHeight="1">
      <c r="A655" s="64"/>
      <c r="B655" s="64"/>
      <c r="C655" s="64"/>
      <c r="D655" s="65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</row>
    <row r="656" spans="1:26" ht="15.75" customHeight="1">
      <c r="A656" s="64"/>
      <c r="B656" s="64"/>
      <c r="C656" s="64"/>
      <c r="D656" s="65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</row>
    <row r="657" spans="1:26" ht="15.75" customHeight="1">
      <c r="A657" s="64"/>
      <c r="B657" s="64"/>
      <c r="C657" s="64"/>
      <c r="D657" s="65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</row>
    <row r="658" spans="1:26" ht="15.75" customHeight="1">
      <c r="A658" s="64"/>
      <c r="B658" s="64"/>
      <c r="C658" s="64"/>
      <c r="D658" s="65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</row>
    <row r="659" spans="1:26" ht="15.75" customHeight="1">
      <c r="A659" s="64"/>
      <c r="B659" s="64"/>
      <c r="C659" s="64"/>
      <c r="D659" s="65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</row>
    <row r="660" spans="1:26" ht="15.75" customHeight="1">
      <c r="A660" s="64"/>
      <c r="B660" s="64"/>
      <c r="C660" s="64"/>
      <c r="D660" s="65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</row>
    <row r="661" spans="1:26" ht="15.75" customHeight="1">
      <c r="A661" s="64"/>
      <c r="B661" s="64"/>
      <c r="C661" s="64"/>
      <c r="D661" s="65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</row>
    <row r="662" spans="1:26" ht="15.75" customHeight="1">
      <c r="A662" s="64"/>
      <c r="B662" s="64"/>
      <c r="C662" s="64"/>
      <c r="D662" s="65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</row>
    <row r="663" spans="1:26" ht="15.75" customHeight="1">
      <c r="A663" s="64"/>
      <c r="B663" s="64"/>
      <c r="C663" s="64"/>
      <c r="D663" s="65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</row>
    <row r="664" spans="1:26" ht="15.75" customHeight="1">
      <c r="A664" s="64"/>
      <c r="B664" s="64"/>
      <c r="C664" s="64"/>
      <c r="D664" s="65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</row>
    <row r="665" spans="1:26" ht="15.75" customHeight="1">
      <c r="A665" s="64"/>
      <c r="B665" s="64"/>
      <c r="C665" s="64"/>
      <c r="D665" s="65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</row>
    <row r="666" spans="1:26" ht="15.75" customHeight="1">
      <c r="A666" s="64"/>
      <c r="B666" s="64"/>
      <c r="C666" s="64"/>
      <c r="D666" s="65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</row>
    <row r="667" spans="1:26" ht="15.75" customHeight="1">
      <c r="A667" s="64"/>
      <c r="B667" s="64"/>
      <c r="C667" s="64"/>
      <c r="D667" s="65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</row>
    <row r="668" spans="1:26" ht="15.75" customHeight="1">
      <c r="A668" s="64"/>
      <c r="B668" s="64"/>
      <c r="C668" s="64"/>
      <c r="D668" s="65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</row>
    <row r="669" spans="1:26" ht="15.75" customHeight="1">
      <c r="A669" s="64"/>
      <c r="B669" s="64"/>
      <c r="C669" s="64"/>
      <c r="D669" s="65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</row>
    <row r="670" spans="1:26" ht="15.75" customHeight="1">
      <c r="A670" s="64"/>
      <c r="B670" s="64"/>
      <c r="C670" s="64"/>
      <c r="D670" s="65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</row>
    <row r="671" spans="1:26" ht="15.75" customHeight="1">
      <c r="A671" s="64"/>
      <c r="B671" s="64"/>
      <c r="C671" s="64"/>
      <c r="D671" s="65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</row>
    <row r="672" spans="1:26" ht="15.75" customHeight="1">
      <c r="A672" s="64"/>
      <c r="B672" s="64"/>
      <c r="C672" s="64"/>
      <c r="D672" s="65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</row>
    <row r="673" spans="1:26" ht="15.75" customHeight="1">
      <c r="A673" s="64"/>
      <c r="B673" s="64"/>
      <c r="C673" s="64"/>
      <c r="D673" s="65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</row>
    <row r="674" spans="1:26" ht="15.75" customHeight="1">
      <c r="A674" s="64"/>
      <c r="B674" s="64"/>
      <c r="C674" s="64"/>
      <c r="D674" s="65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</row>
    <row r="675" spans="1:26" ht="15.75" customHeight="1">
      <c r="A675" s="64"/>
      <c r="B675" s="64"/>
      <c r="C675" s="64"/>
      <c r="D675" s="65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</row>
    <row r="676" spans="1:26" ht="15.75" customHeight="1">
      <c r="A676" s="64"/>
      <c r="B676" s="64"/>
      <c r="C676" s="64"/>
      <c r="D676" s="65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</row>
    <row r="677" spans="1:26" ht="15.75" customHeight="1">
      <c r="A677" s="64"/>
      <c r="B677" s="64"/>
      <c r="C677" s="64"/>
      <c r="D677" s="65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</row>
    <row r="678" spans="1:26" ht="15.75" customHeight="1">
      <c r="A678" s="64"/>
      <c r="B678" s="64"/>
      <c r="C678" s="64"/>
      <c r="D678" s="65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</row>
    <row r="679" spans="1:26" ht="15.75" customHeight="1">
      <c r="A679" s="64"/>
      <c r="B679" s="64"/>
      <c r="C679" s="64"/>
      <c r="D679" s="65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</row>
    <row r="680" spans="1:26" ht="15.75" customHeight="1">
      <c r="A680" s="64"/>
      <c r="B680" s="64"/>
      <c r="C680" s="64"/>
      <c r="D680" s="65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</row>
    <row r="681" spans="1:26" ht="15.75" customHeight="1">
      <c r="A681" s="64"/>
      <c r="B681" s="64"/>
      <c r="C681" s="64"/>
      <c r="D681" s="65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</row>
    <row r="682" spans="1:26" ht="15.75" customHeight="1">
      <c r="A682" s="64"/>
      <c r="B682" s="64"/>
      <c r="C682" s="64"/>
      <c r="D682" s="65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</row>
    <row r="683" spans="1:26" ht="15.75" customHeight="1">
      <c r="A683" s="64"/>
      <c r="B683" s="64"/>
      <c r="C683" s="64"/>
      <c r="D683" s="65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</row>
    <row r="684" spans="1:26" ht="15.75" customHeight="1">
      <c r="A684" s="64"/>
      <c r="B684" s="64"/>
      <c r="C684" s="64"/>
      <c r="D684" s="65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</row>
    <row r="685" spans="1:26" ht="15.75" customHeight="1">
      <c r="A685" s="64"/>
      <c r="B685" s="64"/>
      <c r="C685" s="64"/>
      <c r="D685" s="65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</row>
    <row r="686" spans="1:26" ht="15.75" customHeight="1">
      <c r="A686" s="64"/>
      <c r="B686" s="64"/>
      <c r="C686" s="64"/>
      <c r="D686" s="65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</row>
    <row r="687" spans="1:26" ht="15.75" customHeight="1">
      <c r="A687" s="64"/>
      <c r="B687" s="64"/>
      <c r="C687" s="64"/>
      <c r="D687" s="65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</row>
    <row r="688" spans="1:26" ht="15.75" customHeight="1">
      <c r="A688" s="64"/>
      <c r="B688" s="64"/>
      <c r="C688" s="64"/>
      <c r="D688" s="65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</row>
    <row r="689" spans="1:26" ht="15.75" customHeight="1">
      <c r="A689" s="64"/>
      <c r="B689" s="64"/>
      <c r="C689" s="64"/>
      <c r="D689" s="65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</row>
    <row r="690" spans="1:26" ht="15.75" customHeight="1">
      <c r="A690" s="64"/>
      <c r="B690" s="64"/>
      <c r="C690" s="64"/>
      <c r="D690" s="65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</row>
    <row r="691" spans="1:26" ht="15.75" customHeight="1">
      <c r="A691" s="64"/>
      <c r="B691" s="64"/>
      <c r="C691" s="64"/>
      <c r="D691" s="65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</row>
    <row r="692" spans="1:26" ht="15.75" customHeight="1">
      <c r="A692" s="64"/>
      <c r="B692" s="64"/>
      <c r="C692" s="64"/>
      <c r="D692" s="65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</row>
    <row r="693" spans="1:26" ht="15.75" customHeight="1">
      <c r="A693" s="64"/>
      <c r="B693" s="64"/>
      <c r="C693" s="64"/>
      <c r="D693" s="65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</row>
    <row r="694" spans="1:26" ht="15.75" customHeight="1">
      <c r="A694" s="64"/>
      <c r="B694" s="64"/>
      <c r="C694" s="64"/>
      <c r="D694" s="65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</row>
    <row r="695" spans="1:26" ht="15.75" customHeight="1">
      <c r="A695" s="64"/>
      <c r="B695" s="64"/>
      <c r="C695" s="64"/>
      <c r="D695" s="65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</row>
    <row r="696" spans="1:26" ht="15.75" customHeight="1">
      <c r="A696" s="64"/>
      <c r="B696" s="64"/>
      <c r="C696" s="64"/>
      <c r="D696" s="65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</row>
    <row r="697" spans="1:26" ht="15.75" customHeight="1">
      <c r="A697" s="64"/>
      <c r="B697" s="64"/>
      <c r="C697" s="64"/>
      <c r="D697" s="65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</row>
    <row r="698" spans="1:26" ht="15.75" customHeight="1">
      <c r="A698" s="64"/>
      <c r="B698" s="64"/>
      <c r="C698" s="64"/>
      <c r="D698" s="65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</row>
    <row r="699" spans="1:26" ht="15.75" customHeight="1">
      <c r="A699" s="64"/>
      <c r="B699" s="64"/>
      <c r="C699" s="64"/>
      <c r="D699" s="65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</row>
    <row r="700" spans="1:26" ht="15.75" customHeight="1">
      <c r="A700" s="64"/>
      <c r="B700" s="64"/>
      <c r="C700" s="64"/>
      <c r="D700" s="65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</row>
    <row r="701" spans="1:26" ht="15.75" customHeight="1">
      <c r="A701" s="64"/>
      <c r="B701" s="64"/>
      <c r="C701" s="64"/>
      <c r="D701" s="65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</row>
    <row r="702" spans="1:26" ht="15.75" customHeight="1">
      <c r="A702" s="64"/>
      <c r="B702" s="64"/>
      <c r="C702" s="64"/>
      <c r="D702" s="65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</row>
    <row r="703" spans="1:26" ht="15.75" customHeight="1">
      <c r="A703" s="64"/>
      <c r="B703" s="64"/>
      <c r="C703" s="64"/>
      <c r="D703" s="65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</row>
    <row r="704" spans="1:26" ht="15.75" customHeight="1">
      <c r="A704" s="64"/>
      <c r="B704" s="64"/>
      <c r="C704" s="64"/>
      <c r="D704" s="65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</row>
    <row r="705" spans="1:26" ht="15.75" customHeight="1">
      <c r="A705" s="64"/>
      <c r="B705" s="64"/>
      <c r="C705" s="64"/>
      <c r="D705" s="65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</row>
    <row r="706" spans="1:26" ht="15.75" customHeight="1">
      <c r="A706" s="64"/>
      <c r="B706" s="64"/>
      <c r="C706" s="64"/>
      <c r="D706" s="65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</row>
    <row r="707" spans="1:26" ht="15.75" customHeight="1">
      <c r="A707" s="64"/>
      <c r="B707" s="64"/>
      <c r="C707" s="64"/>
      <c r="D707" s="65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</row>
    <row r="708" spans="1:26" ht="15.75" customHeight="1">
      <c r="A708" s="64"/>
      <c r="B708" s="64"/>
      <c r="C708" s="64"/>
      <c r="D708" s="65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</row>
    <row r="709" spans="1:26" ht="15.75" customHeight="1">
      <c r="A709" s="64"/>
      <c r="B709" s="64"/>
      <c r="C709" s="64"/>
      <c r="D709" s="65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</row>
    <row r="710" spans="1:26" ht="15.75" customHeight="1">
      <c r="A710" s="64"/>
      <c r="B710" s="64"/>
      <c r="C710" s="64"/>
      <c r="D710" s="65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</row>
    <row r="711" spans="1:26" ht="15.75" customHeight="1">
      <c r="A711" s="64"/>
      <c r="B711" s="64"/>
      <c r="C711" s="64"/>
      <c r="D711" s="65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</row>
    <row r="712" spans="1:26" ht="15.75" customHeight="1">
      <c r="A712" s="64"/>
      <c r="B712" s="64"/>
      <c r="C712" s="64"/>
      <c r="D712" s="65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</row>
    <row r="713" spans="1:26" ht="15.75" customHeight="1">
      <c r="A713" s="64"/>
      <c r="B713" s="64"/>
      <c r="C713" s="64"/>
      <c r="D713" s="65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</row>
    <row r="714" spans="1:26" ht="15.75" customHeight="1">
      <c r="A714" s="64"/>
      <c r="B714" s="64"/>
      <c r="C714" s="64"/>
      <c r="D714" s="65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</row>
    <row r="715" spans="1:26" ht="15.75" customHeight="1">
      <c r="A715" s="64"/>
      <c r="B715" s="64"/>
      <c r="C715" s="64"/>
      <c r="D715" s="65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</row>
    <row r="716" spans="1:26" ht="15.75" customHeight="1">
      <c r="A716" s="64"/>
      <c r="B716" s="64"/>
      <c r="C716" s="64"/>
      <c r="D716" s="65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</row>
    <row r="717" spans="1:26" ht="15.75" customHeight="1">
      <c r="A717" s="64"/>
      <c r="B717" s="64"/>
      <c r="C717" s="64"/>
      <c r="D717" s="65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</row>
    <row r="718" spans="1:26" ht="15.75" customHeight="1">
      <c r="A718" s="64"/>
      <c r="B718" s="64"/>
      <c r="C718" s="64"/>
      <c r="D718" s="65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</row>
    <row r="719" spans="1:26" ht="15.75" customHeight="1">
      <c r="A719" s="64"/>
      <c r="B719" s="64"/>
      <c r="C719" s="64"/>
      <c r="D719" s="65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</row>
    <row r="720" spans="1:26" ht="15.75" customHeight="1">
      <c r="A720" s="64"/>
      <c r="B720" s="64"/>
      <c r="C720" s="64"/>
      <c r="D720" s="65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</row>
    <row r="721" spans="1:26" ht="15.75" customHeight="1">
      <c r="A721" s="64"/>
      <c r="B721" s="64"/>
      <c r="C721" s="64"/>
      <c r="D721" s="65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</row>
    <row r="722" spans="1:26" ht="15.75" customHeight="1">
      <c r="A722" s="64"/>
      <c r="B722" s="64"/>
      <c r="C722" s="64"/>
      <c r="D722" s="65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</row>
    <row r="723" spans="1:26" ht="15.75" customHeight="1">
      <c r="A723" s="64"/>
      <c r="B723" s="64"/>
      <c r="C723" s="64"/>
      <c r="D723" s="65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</row>
    <row r="724" spans="1:26" ht="15.75" customHeight="1">
      <c r="A724" s="64"/>
      <c r="B724" s="64"/>
      <c r="C724" s="64"/>
      <c r="D724" s="65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</row>
    <row r="725" spans="1:26" ht="15.75" customHeight="1">
      <c r="A725" s="64"/>
      <c r="B725" s="64"/>
      <c r="C725" s="64"/>
      <c r="D725" s="65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</row>
    <row r="726" spans="1:26" ht="15.75" customHeight="1">
      <c r="A726" s="64"/>
      <c r="B726" s="64"/>
      <c r="C726" s="64"/>
      <c r="D726" s="65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</row>
    <row r="727" spans="1:26" ht="15.75" customHeight="1">
      <c r="A727" s="64"/>
      <c r="B727" s="64"/>
      <c r="C727" s="64"/>
      <c r="D727" s="65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</row>
    <row r="728" spans="1:26" ht="15.75" customHeight="1">
      <c r="A728" s="64"/>
      <c r="B728" s="64"/>
      <c r="C728" s="64"/>
      <c r="D728" s="65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</row>
    <row r="729" spans="1:26" ht="15.75" customHeight="1">
      <c r="A729" s="64"/>
      <c r="B729" s="64"/>
      <c r="C729" s="64"/>
      <c r="D729" s="65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</row>
    <row r="730" spans="1:26" ht="15.75" customHeight="1">
      <c r="A730" s="64"/>
      <c r="B730" s="64"/>
      <c r="C730" s="64"/>
      <c r="D730" s="65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</row>
    <row r="731" spans="1:26" ht="15.75" customHeight="1">
      <c r="A731" s="64"/>
      <c r="B731" s="64"/>
      <c r="C731" s="64"/>
      <c r="D731" s="65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</row>
    <row r="732" spans="1:26" ht="15.75" customHeight="1">
      <c r="A732" s="64"/>
      <c r="B732" s="64"/>
      <c r="C732" s="64"/>
      <c r="D732" s="65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</row>
    <row r="733" spans="1:26" ht="15.75" customHeight="1">
      <c r="A733" s="64"/>
      <c r="B733" s="64"/>
      <c r="C733" s="64"/>
      <c r="D733" s="65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</row>
    <row r="734" spans="1:26" ht="15.75" customHeight="1">
      <c r="A734" s="64"/>
      <c r="B734" s="64"/>
      <c r="C734" s="64"/>
      <c r="D734" s="65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</row>
    <row r="735" spans="1:26" ht="15.75" customHeight="1">
      <c r="A735" s="64"/>
      <c r="B735" s="64"/>
      <c r="C735" s="64"/>
      <c r="D735" s="65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</row>
    <row r="736" spans="1:26" ht="15.75" customHeight="1">
      <c r="A736" s="64"/>
      <c r="B736" s="64"/>
      <c r="C736" s="64"/>
      <c r="D736" s="65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</row>
    <row r="737" spans="1:26" ht="15.75" customHeight="1">
      <c r="A737" s="64"/>
      <c r="B737" s="64"/>
      <c r="C737" s="64"/>
      <c r="D737" s="65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</row>
    <row r="738" spans="1:26" ht="15.75" customHeight="1">
      <c r="A738" s="64"/>
      <c r="B738" s="64"/>
      <c r="C738" s="64"/>
      <c r="D738" s="65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</row>
    <row r="739" spans="1:26" ht="15.75" customHeight="1">
      <c r="A739" s="64"/>
      <c r="B739" s="64"/>
      <c r="C739" s="64"/>
      <c r="D739" s="65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</row>
    <row r="740" spans="1:26" ht="15.75" customHeight="1">
      <c r="A740" s="64"/>
      <c r="B740" s="64"/>
      <c r="C740" s="64"/>
      <c r="D740" s="65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</row>
    <row r="741" spans="1:26" ht="15.75" customHeight="1">
      <c r="A741" s="64"/>
      <c r="B741" s="64"/>
      <c r="C741" s="64"/>
      <c r="D741" s="65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</row>
    <row r="742" spans="1:26" ht="15.75" customHeight="1">
      <c r="A742" s="64"/>
      <c r="B742" s="64"/>
      <c r="C742" s="64"/>
      <c r="D742" s="65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</row>
    <row r="743" spans="1:26" ht="15.75" customHeight="1">
      <c r="A743" s="64"/>
      <c r="B743" s="64"/>
      <c r="C743" s="64"/>
      <c r="D743" s="65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</row>
    <row r="744" spans="1:26" ht="15.75" customHeight="1">
      <c r="A744" s="64"/>
      <c r="B744" s="64"/>
      <c r="C744" s="64"/>
      <c r="D744" s="65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</row>
    <row r="745" spans="1:26" ht="15.75" customHeight="1">
      <c r="A745" s="64"/>
      <c r="B745" s="64"/>
      <c r="C745" s="64"/>
      <c r="D745" s="65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</row>
    <row r="746" spans="1:26" ht="15.75" customHeight="1">
      <c r="A746" s="64"/>
      <c r="B746" s="64"/>
      <c r="C746" s="64"/>
      <c r="D746" s="65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</row>
    <row r="747" spans="1:26" ht="15.75" customHeight="1">
      <c r="A747" s="64"/>
      <c r="B747" s="64"/>
      <c r="C747" s="64"/>
      <c r="D747" s="65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</row>
    <row r="748" spans="1:26" ht="15.75" customHeight="1">
      <c r="A748" s="64"/>
      <c r="B748" s="64"/>
      <c r="C748" s="64"/>
      <c r="D748" s="65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</row>
    <row r="749" spans="1:26" ht="15.75" customHeight="1">
      <c r="A749" s="64"/>
      <c r="B749" s="64"/>
      <c r="C749" s="64"/>
      <c r="D749" s="65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</row>
    <row r="750" spans="1:26" ht="15.75" customHeight="1">
      <c r="A750" s="64"/>
      <c r="B750" s="64"/>
      <c r="C750" s="64"/>
      <c r="D750" s="65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</row>
    <row r="751" spans="1:26" ht="15.75" customHeight="1">
      <c r="A751" s="64"/>
      <c r="B751" s="64"/>
      <c r="C751" s="64"/>
      <c r="D751" s="65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</row>
    <row r="752" spans="1:26" ht="15.75" customHeight="1">
      <c r="A752" s="64"/>
      <c r="B752" s="64"/>
      <c r="C752" s="64"/>
      <c r="D752" s="65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</row>
    <row r="753" spans="1:26" ht="15.75" customHeight="1">
      <c r="A753" s="64"/>
      <c r="B753" s="64"/>
      <c r="C753" s="64"/>
      <c r="D753" s="65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</row>
    <row r="754" spans="1:26" ht="15.75" customHeight="1">
      <c r="A754" s="64"/>
      <c r="B754" s="64"/>
      <c r="C754" s="64"/>
      <c r="D754" s="65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</row>
    <row r="755" spans="1:26" ht="15.75" customHeight="1">
      <c r="A755" s="64"/>
      <c r="B755" s="64"/>
      <c r="C755" s="64"/>
      <c r="D755" s="65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</row>
    <row r="756" spans="1:26" ht="15.75" customHeight="1">
      <c r="A756" s="64"/>
      <c r="B756" s="64"/>
      <c r="C756" s="64"/>
      <c r="D756" s="65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</row>
    <row r="757" spans="1:26" ht="15.75" customHeight="1">
      <c r="A757" s="64"/>
      <c r="B757" s="64"/>
      <c r="C757" s="64"/>
      <c r="D757" s="65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</row>
    <row r="758" spans="1:26" ht="15.75" customHeight="1">
      <c r="A758" s="64"/>
      <c r="B758" s="64"/>
      <c r="C758" s="64"/>
      <c r="D758" s="65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</row>
    <row r="759" spans="1:26" ht="15.75" customHeight="1">
      <c r="A759" s="64"/>
      <c r="B759" s="64"/>
      <c r="C759" s="64"/>
      <c r="D759" s="65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</row>
    <row r="760" spans="1:26" ht="15.75" customHeight="1">
      <c r="A760" s="64"/>
      <c r="B760" s="64"/>
      <c r="C760" s="64"/>
      <c r="D760" s="65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</row>
    <row r="761" spans="1:26" ht="15.75" customHeight="1">
      <c r="A761" s="64"/>
      <c r="B761" s="64"/>
      <c r="C761" s="64"/>
      <c r="D761" s="65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</row>
    <row r="762" spans="1:26" ht="15.75" customHeight="1">
      <c r="A762" s="64"/>
      <c r="B762" s="64"/>
      <c r="C762" s="64"/>
      <c r="D762" s="65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</row>
    <row r="763" spans="1:26" ht="15.75" customHeight="1">
      <c r="A763" s="64"/>
      <c r="B763" s="64"/>
      <c r="C763" s="64"/>
      <c r="D763" s="65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</row>
    <row r="764" spans="1:26" ht="15.75" customHeight="1">
      <c r="A764" s="64"/>
      <c r="B764" s="64"/>
      <c r="C764" s="64"/>
      <c r="D764" s="65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</row>
    <row r="765" spans="1:26" ht="15.75" customHeight="1">
      <c r="A765" s="64"/>
      <c r="B765" s="64"/>
      <c r="C765" s="64"/>
      <c r="D765" s="65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</row>
    <row r="766" spans="1:26" ht="15.75" customHeight="1">
      <c r="A766" s="64"/>
      <c r="B766" s="64"/>
      <c r="C766" s="64"/>
      <c r="D766" s="65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</row>
    <row r="767" spans="1:26" ht="15.75" customHeight="1">
      <c r="A767" s="64"/>
      <c r="B767" s="64"/>
      <c r="C767" s="64"/>
      <c r="D767" s="65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</row>
    <row r="768" spans="1:26" ht="15.75" customHeight="1">
      <c r="A768" s="64"/>
      <c r="B768" s="64"/>
      <c r="C768" s="64"/>
      <c r="D768" s="65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</row>
    <row r="769" spans="1:26" ht="15.75" customHeight="1">
      <c r="A769" s="64"/>
      <c r="B769" s="64"/>
      <c r="C769" s="64"/>
      <c r="D769" s="65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</row>
    <row r="770" spans="1:26" ht="15.75" customHeight="1">
      <c r="A770" s="64"/>
      <c r="B770" s="64"/>
      <c r="C770" s="64"/>
      <c r="D770" s="65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</row>
    <row r="771" spans="1:26" ht="15.75" customHeight="1">
      <c r="A771" s="64"/>
      <c r="B771" s="64"/>
      <c r="C771" s="64"/>
      <c r="D771" s="65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</row>
    <row r="772" spans="1:26" ht="15.75" customHeight="1">
      <c r="A772" s="64"/>
      <c r="B772" s="64"/>
      <c r="C772" s="64"/>
      <c r="D772" s="65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</row>
    <row r="773" spans="1:26" ht="15.75" customHeight="1">
      <c r="A773" s="64"/>
      <c r="B773" s="64"/>
      <c r="C773" s="64"/>
      <c r="D773" s="65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</row>
    <row r="774" spans="1:26" ht="15.75" customHeight="1">
      <c r="A774" s="64"/>
      <c r="B774" s="64"/>
      <c r="C774" s="64"/>
      <c r="D774" s="65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</row>
    <row r="775" spans="1:26" ht="15.75" customHeight="1">
      <c r="A775" s="64"/>
      <c r="B775" s="64"/>
      <c r="C775" s="64"/>
      <c r="D775" s="65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</row>
    <row r="776" spans="1:26" ht="15.75" customHeight="1">
      <c r="A776" s="64"/>
      <c r="B776" s="64"/>
      <c r="C776" s="64"/>
      <c r="D776" s="65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</row>
    <row r="777" spans="1:26" ht="15.75" customHeight="1">
      <c r="A777" s="64"/>
      <c r="B777" s="64"/>
      <c r="C777" s="64"/>
      <c r="D777" s="65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</row>
    <row r="778" spans="1:26" ht="15.75" customHeight="1">
      <c r="A778" s="64"/>
      <c r="B778" s="64"/>
      <c r="C778" s="64"/>
      <c r="D778" s="65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</row>
    <row r="779" spans="1:26" ht="15.75" customHeight="1">
      <c r="A779" s="64"/>
      <c r="B779" s="64"/>
      <c r="C779" s="64"/>
      <c r="D779" s="65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</row>
    <row r="780" spans="1:26" ht="15.75" customHeight="1">
      <c r="A780" s="64"/>
      <c r="B780" s="64"/>
      <c r="C780" s="64"/>
      <c r="D780" s="65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</row>
    <row r="781" spans="1:26" ht="15.75" customHeight="1">
      <c r="A781" s="64"/>
      <c r="B781" s="64"/>
      <c r="C781" s="64"/>
      <c r="D781" s="65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</row>
    <row r="782" spans="1:26" ht="15.75" customHeight="1">
      <c r="A782" s="64"/>
      <c r="B782" s="64"/>
      <c r="C782" s="64"/>
      <c r="D782" s="65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</row>
    <row r="783" spans="1:26" ht="15.75" customHeight="1">
      <c r="A783" s="64"/>
      <c r="B783" s="64"/>
      <c r="C783" s="64"/>
      <c r="D783" s="65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</row>
    <row r="784" spans="1:26" ht="15.75" customHeight="1">
      <c r="A784" s="64"/>
      <c r="B784" s="64"/>
      <c r="C784" s="64"/>
      <c r="D784" s="65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</row>
    <row r="785" spans="1:26" ht="15.75" customHeight="1">
      <c r="A785" s="64"/>
      <c r="B785" s="64"/>
      <c r="C785" s="64"/>
      <c r="D785" s="65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</row>
    <row r="786" spans="1:26" ht="15.75" customHeight="1">
      <c r="A786" s="64"/>
      <c r="B786" s="64"/>
      <c r="C786" s="64"/>
      <c r="D786" s="65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</row>
    <row r="787" spans="1:26" ht="15.75" customHeight="1">
      <c r="A787" s="64"/>
      <c r="B787" s="64"/>
      <c r="C787" s="64"/>
      <c r="D787" s="65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</row>
    <row r="788" spans="1:26" ht="15.75" customHeight="1">
      <c r="A788" s="64"/>
      <c r="B788" s="64"/>
      <c r="C788" s="64"/>
      <c r="D788" s="65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</row>
    <row r="789" spans="1:26" ht="15.75" customHeight="1">
      <c r="A789" s="64"/>
      <c r="B789" s="64"/>
      <c r="C789" s="64"/>
      <c r="D789" s="65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</row>
    <row r="790" spans="1:26" ht="15.75" customHeight="1">
      <c r="A790" s="64"/>
      <c r="B790" s="64"/>
      <c r="C790" s="64"/>
      <c r="D790" s="65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</row>
    <row r="791" spans="1:26" ht="15.75" customHeight="1">
      <c r="A791" s="64"/>
      <c r="B791" s="64"/>
      <c r="C791" s="64"/>
      <c r="D791" s="65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</row>
    <row r="792" spans="1:26" ht="15.75" customHeight="1">
      <c r="A792" s="64"/>
      <c r="B792" s="64"/>
      <c r="C792" s="64"/>
      <c r="D792" s="65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</row>
    <row r="793" spans="1:26" ht="15.75" customHeight="1">
      <c r="A793" s="64"/>
      <c r="B793" s="64"/>
      <c r="C793" s="64"/>
      <c r="D793" s="65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</row>
    <row r="794" spans="1:26" ht="15.75" customHeight="1">
      <c r="A794" s="64"/>
      <c r="B794" s="64"/>
      <c r="C794" s="64"/>
      <c r="D794" s="65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</row>
    <row r="795" spans="1:26" ht="15.75" customHeight="1">
      <c r="A795" s="64"/>
      <c r="B795" s="64"/>
      <c r="C795" s="64"/>
      <c r="D795" s="65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</row>
    <row r="796" spans="1:26" ht="15.75" customHeight="1">
      <c r="A796" s="64"/>
      <c r="B796" s="64"/>
      <c r="C796" s="64"/>
      <c r="D796" s="65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</row>
    <row r="797" spans="1:26" ht="15.75" customHeight="1">
      <c r="A797" s="64"/>
      <c r="B797" s="64"/>
      <c r="C797" s="64"/>
      <c r="D797" s="65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</row>
    <row r="798" spans="1:26" ht="15.75" customHeight="1">
      <c r="A798" s="64"/>
      <c r="B798" s="64"/>
      <c r="C798" s="64"/>
      <c r="D798" s="65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</row>
    <row r="799" spans="1:26" ht="15.75" customHeight="1">
      <c r="A799" s="64"/>
      <c r="B799" s="64"/>
      <c r="C799" s="64"/>
      <c r="D799" s="65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</row>
    <row r="800" spans="1:26" ht="15.75" customHeight="1">
      <c r="A800" s="64"/>
      <c r="B800" s="64"/>
      <c r="C800" s="64"/>
      <c r="D800" s="65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</row>
    <row r="801" spans="1:26" ht="15.75" customHeight="1">
      <c r="A801" s="64"/>
      <c r="B801" s="64"/>
      <c r="C801" s="64"/>
      <c r="D801" s="65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</row>
    <row r="802" spans="1:26" ht="15.75" customHeight="1">
      <c r="A802" s="64"/>
      <c r="B802" s="64"/>
      <c r="C802" s="64"/>
      <c r="D802" s="65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</row>
    <row r="803" spans="1:26" ht="15.75" customHeight="1">
      <c r="A803" s="64"/>
      <c r="B803" s="64"/>
      <c r="C803" s="64"/>
      <c r="D803" s="65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</row>
    <row r="804" spans="1:26" ht="15.75" customHeight="1">
      <c r="A804" s="64"/>
      <c r="B804" s="64"/>
      <c r="C804" s="64"/>
      <c r="D804" s="65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</row>
    <row r="805" spans="1:26" ht="15.75" customHeight="1">
      <c r="A805" s="64"/>
      <c r="B805" s="64"/>
      <c r="C805" s="64"/>
      <c r="D805" s="65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</row>
    <row r="806" spans="1:26" ht="15.75" customHeight="1">
      <c r="A806" s="64"/>
      <c r="B806" s="64"/>
      <c r="C806" s="64"/>
      <c r="D806" s="65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</row>
    <row r="807" spans="1:26" ht="15.75" customHeight="1">
      <c r="A807" s="64"/>
      <c r="B807" s="64"/>
      <c r="C807" s="64"/>
      <c r="D807" s="65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</row>
    <row r="808" spans="1:26" ht="15.75" customHeight="1">
      <c r="A808" s="64"/>
      <c r="B808" s="64"/>
      <c r="C808" s="64"/>
      <c r="D808" s="65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</row>
    <row r="809" spans="1:26" ht="15.75" customHeight="1">
      <c r="A809" s="64"/>
      <c r="B809" s="64"/>
      <c r="C809" s="64"/>
      <c r="D809" s="65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</row>
    <row r="810" spans="1:26" ht="15.75" customHeight="1">
      <c r="A810" s="64"/>
      <c r="B810" s="64"/>
      <c r="C810" s="64"/>
      <c r="D810" s="65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</row>
    <row r="811" spans="1:26" ht="15.75" customHeight="1">
      <c r="A811" s="64"/>
      <c r="B811" s="64"/>
      <c r="C811" s="64"/>
      <c r="D811" s="65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</row>
    <row r="812" spans="1:26" ht="15.75" customHeight="1">
      <c r="A812" s="64"/>
      <c r="B812" s="64"/>
      <c r="C812" s="64"/>
      <c r="D812" s="65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</row>
    <row r="813" spans="1:26" ht="15.75" customHeight="1">
      <c r="A813" s="64"/>
      <c r="B813" s="64"/>
      <c r="C813" s="64"/>
      <c r="D813" s="65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</row>
    <row r="814" spans="1:26" ht="15.75" customHeight="1">
      <c r="A814" s="64"/>
      <c r="B814" s="64"/>
      <c r="C814" s="64"/>
      <c r="D814" s="65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</row>
    <row r="815" spans="1:26" ht="15.75" customHeight="1">
      <c r="A815" s="64"/>
      <c r="B815" s="64"/>
      <c r="C815" s="64"/>
      <c r="D815" s="65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</row>
    <row r="816" spans="1:26" ht="15.75" customHeight="1">
      <c r="A816" s="64"/>
      <c r="B816" s="64"/>
      <c r="C816" s="64"/>
      <c r="D816" s="65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</row>
    <row r="817" spans="1:26" ht="15.75" customHeight="1">
      <c r="A817" s="64"/>
      <c r="B817" s="64"/>
      <c r="C817" s="64"/>
      <c r="D817" s="65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</row>
    <row r="818" spans="1:26" ht="15.75" customHeight="1">
      <c r="A818" s="64"/>
      <c r="B818" s="64"/>
      <c r="C818" s="64"/>
      <c r="D818" s="65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</row>
    <row r="819" spans="1:26" ht="15.75" customHeight="1">
      <c r="A819" s="64"/>
      <c r="B819" s="64"/>
      <c r="C819" s="64"/>
      <c r="D819" s="65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</row>
    <row r="820" spans="1:26" ht="15.75" customHeight="1">
      <c r="A820" s="64"/>
      <c r="B820" s="64"/>
      <c r="C820" s="64"/>
      <c r="D820" s="65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</row>
    <row r="821" spans="1:26" ht="15.75" customHeight="1">
      <c r="A821" s="64"/>
      <c r="B821" s="64"/>
      <c r="C821" s="64"/>
      <c r="D821" s="65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</row>
    <row r="822" spans="1:26" ht="15.75" customHeight="1">
      <c r="A822" s="64"/>
      <c r="B822" s="64"/>
      <c r="C822" s="64"/>
      <c r="D822" s="65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</row>
    <row r="823" spans="1:26" ht="15.75" customHeight="1">
      <c r="A823" s="64"/>
      <c r="B823" s="64"/>
      <c r="C823" s="64"/>
      <c r="D823" s="65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</row>
    <row r="824" spans="1:26" ht="15.75" customHeight="1">
      <c r="A824" s="64"/>
      <c r="B824" s="64"/>
      <c r="C824" s="64"/>
      <c r="D824" s="65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</row>
    <row r="825" spans="1:26" ht="15.75" customHeight="1">
      <c r="A825" s="64"/>
      <c r="B825" s="64"/>
      <c r="C825" s="64"/>
      <c r="D825" s="65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</row>
    <row r="826" spans="1:26" ht="15.75" customHeight="1">
      <c r="A826" s="64"/>
      <c r="B826" s="64"/>
      <c r="C826" s="64"/>
      <c r="D826" s="65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</row>
    <row r="827" spans="1:26" ht="15.75" customHeight="1">
      <c r="A827" s="64"/>
      <c r="B827" s="64"/>
      <c r="C827" s="64"/>
      <c r="D827" s="65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</row>
    <row r="828" spans="1:26" ht="15.75" customHeight="1">
      <c r="A828" s="64"/>
      <c r="B828" s="64"/>
      <c r="C828" s="64"/>
      <c r="D828" s="65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</row>
    <row r="829" spans="1:26" ht="15.75" customHeight="1">
      <c r="A829" s="64"/>
      <c r="B829" s="64"/>
      <c r="C829" s="64"/>
      <c r="D829" s="65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</row>
    <row r="830" spans="1:26" ht="15.75" customHeight="1">
      <c r="A830" s="64"/>
      <c r="B830" s="64"/>
      <c r="C830" s="64"/>
      <c r="D830" s="65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</row>
    <row r="831" spans="1:26" ht="15.75" customHeight="1">
      <c r="A831" s="64"/>
      <c r="B831" s="64"/>
      <c r="C831" s="64"/>
      <c r="D831" s="65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</row>
    <row r="832" spans="1:26" ht="15.75" customHeight="1">
      <c r="A832" s="64"/>
      <c r="B832" s="64"/>
      <c r="C832" s="64"/>
      <c r="D832" s="65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</row>
    <row r="833" spans="1:26" ht="15.75" customHeight="1">
      <c r="A833" s="64"/>
      <c r="B833" s="64"/>
      <c r="C833" s="64"/>
      <c r="D833" s="65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</row>
    <row r="834" spans="1:26" ht="15.75" customHeight="1">
      <c r="A834" s="64"/>
      <c r="B834" s="64"/>
      <c r="C834" s="64"/>
      <c r="D834" s="65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</row>
    <row r="835" spans="1:26" ht="15.75" customHeight="1">
      <c r="A835" s="64"/>
      <c r="B835" s="64"/>
      <c r="C835" s="64"/>
      <c r="D835" s="65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</row>
    <row r="836" spans="1:26" ht="15.75" customHeight="1">
      <c r="A836" s="64"/>
      <c r="B836" s="64"/>
      <c r="C836" s="64"/>
      <c r="D836" s="65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</row>
    <row r="837" spans="1:26" ht="15.75" customHeight="1">
      <c r="A837" s="64"/>
      <c r="B837" s="64"/>
      <c r="C837" s="64"/>
      <c r="D837" s="65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</row>
    <row r="838" spans="1:26" ht="15.75" customHeight="1">
      <c r="A838" s="64"/>
      <c r="B838" s="64"/>
      <c r="C838" s="64"/>
      <c r="D838" s="65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</row>
    <row r="839" spans="1:26" ht="15.75" customHeight="1">
      <c r="A839" s="64"/>
      <c r="B839" s="64"/>
      <c r="C839" s="64"/>
      <c r="D839" s="65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</row>
    <row r="840" spans="1:26" ht="15.75" customHeight="1">
      <c r="A840" s="64"/>
      <c r="B840" s="64"/>
      <c r="C840" s="64"/>
      <c r="D840" s="65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</row>
    <row r="841" spans="1:26" ht="15.75" customHeight="1">
      <c r="A841" s="64"/>
      <c r="B841" s="64"/>
      <c r="C841" s="64"/>
      <c r="D841" s="65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</row>
    <row r="842" spans="1:26" ht="15.75" customHeight="1">
      <c r="A842" s="64"/>
      <c r="B842" s="64"/>
      <c r="C842" s="64"/>
      <c r="D842" s="65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</row>
    <row r="843" spans="1:26" ht="15.75" customHeight="1">
      <c r="A843" s="64"/>
      <c r="B843" s="64"/>
      <c r="C843" s="64"/>
      <c r="D843" s="65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</row>
    <row r="844" spans="1:26" ht="15.75" customHeight="1">
      <c r="A844" s="64"/>
      <c r="B844" s="64"/>
      <c r="C844" s="64"/>
      <c r="D844" s="65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</row>
    <row r="845" spans="1:26" ht="15.75" customHeight="1">
      <c r="A845" s="64"/>
      <c r="B845" s="64"/>
      <c r="C845" s="64"/>
      <c r="D845" s="65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</row>
    <row r="846" spans="1:26" ht="15.75" customHeight="1">
      <c r="A846" s="64"/>
      <c r="B846" s="64"/>
      <c r="C846" s="64"/>
      <c r="D846" s="65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</row>
    <row r="847" spans="1:26" ht="15.75" customHeight="1">
      <c r="A847" s="64"/>
      <c r="B847" s="64"/>
      <c r="C847" s="64"/>
      <c r="D847" s="65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</row>
    <row r="848" spans="1:26" ht="15.75" customHeight="1">
      <c r="A848" s="64"/>
      <c r="B848" s="64"/>
      <c r="C848" s="64"/>
      <c r="D848" s="65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</row>
    <row r="849" spans="1:26" ht="15.75" customHeight="1">
      <c r="A849" s="64"/>
      <c r="B849" s="64"/>
      <c r="C849" s="64"/>
      <c r="D849" s="65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</row>
    <row r="850" spans="1:26" ht="15.75" customHeight="1">
      <c r="A850" s="64"/>
      <c r="B850" s="64"/>
      <c r="C850" s="64"/>
      <c r="D850" s="65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</row>
    <row r="851" spans="1:26" ht="15.75" customHeight="1">
      <c r="A851" s="64"/>
      <c r="B851" s="64"/>
      <c r="C851" s="64"/>
      <c r="D851" s="65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</row>
    <row r="852" spans="1:26" ht="15.75" customHeight="1">
      <c r="A852" s="64"/>
      <c r="B852" s="64"/>
      <c r="C852" s="64"/>
      <c r="D852" s="65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</row>
    <row r="853" spans="1:26" ht="15.75" customHeight="1">
      <c r="A853" s="64"/>
      <c r="B853" s="64"/>
      <c r="C853" s="64"/>
      <c r="D853" s="65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</row>
    <row r="854" spans="1:26" ht="15.75" customHeight="1">
      <c r="A854" s="64"/>
      <c r="B854" s="64"/>
      <c r="C854" s="64"/>
      <c r="D854" s="65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</row>
    <row r="855" spans="1:26" ht="15.75" customHeight="1">
      <c r="A855" s="64"/>
      <c r="B855" s="64"/>
      <c r="C855" s="64"/>
      <c r="D855" s="65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</row>
    <row r="856" spans="1:26" ht="15.75" customHeight="1">
      <c r="A856" s="64"/>
      <c r="B856" s="64"/>
      <c r="C856" s="64"/>
      <c r="D856" s="65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</row>
    <row r="857" spans="1:26" ht="15.75" customHeight="1">
      <c r="A857" s="64"/>
      <c r="B857" s="64"/>
      <c r="C857" s="64"/>
      <c r="D857" s="65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</row>
    <row r="858" spans="1:26" ht="15.75" customHeight="1">
      <c r="A858" s="64"/>
      <c r="B858" s="64"/>
      <c r="C858" s="64"/>
      <c r="D858" s="65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</row>
    <row r="859" spans="1:26" ht="15.75" customHeight="1">
      <c r="A859" s="64"/>
      <c r="B859" s="64"/>
      <c r="C859" s="64"/>
      <c r="D859" s="65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</row>
    <row r="860" spans="1:26" ht="15.75" customHeight="1">
      <c r="A860" s="64"/>
      <c r="B860" s="64"/>
      <c r="C860" s="64"/>
      <c r="D860" s="65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</row>
    <row r="861" spans="1:26" ht="15.75" customHeight="1">
      <c r="A861" s="64"/>
      <c r="B861" s="64"/>
      <c r="C861" s="64"/>
      <c r="D861" s="65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</row>
    <row r="862" spans="1:26" ht="15.75" customHeight="1">
      <c r="A862" s="64"/>
      <c r="B862" s="64"/>
      <c r="C862" s="64"/>
      <c r="D862" s="65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</row>
    <row r="863" spans="1:26" ht="15.75" customHeight="1">
      <c r="A863" s="64"/>
      <c r="B863" s="64"/>
      <c r="C863" s="64"/>
      <c r="D863" s="65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</row>
    <row r="864" spans="1:26" ht="15.75" customHeight="1">
      <c r="A864" s="64"/>
      <c r="B864" s="64"/>
      <c r="C864" s="64"/>
      <c r="D864" s="65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</row>
    <row r="865" spans="1:26" ht="15.75" customHeight="1">
      <c r="A865" s="64"/>
      <c r="B865" s="64"/>
      <c r="C865" s="64"/>
      <c r="D865" s="65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</row>
    <row r="866" spans="1:26" ht="15.75" customHeight="1">
      <c r="A866" s="64"/>
      <c r="B866" s="64"/>
      <c r="C866" s="64"/>
      <c r="D866" s="65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</row>
    <row r="867" spans="1:26" ht="15.75" customHeight="1">
      <c r="A867" s="64"/>
      <c r="B867" s="64"/>
      <c r="C867" s="64"/>
      <c r="D867" s="65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</row>
    <row r="868" spans="1:26" ht="15.75" customHeight="1">
      <c r="A868" s="64"/>
      <c r="B868" s="64"/>
      <c r="C868" s="64"/>
      <c r="D868" s="65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</row>
    <row r="869" spans="1:26" ht="15.75" customHeight="1">
      <c r="A869" s="64"/>
      <c r="B869" s="64"/>
      <c r="C869" s="64"/>
      <c r="D869" s="65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</row>
    <row r="870" spans="1:26" ht="15.75" customHeight="1">
      <c r="A870" s="64"/>
      <c r="B870" s="64"/>
      <c r="C870" s="64"/>
      <c r="D870" s="65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</row>
    <row r="871" spans="1:26" ht="15.75" customHeight="1">
      <c r="A871" s="64"/>
      <c r="B871" s="64"/>
      <c r="C871" s="64"/>
      <c r="D871" s="65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</row>
    <row r="872" spans="1:26" ht="15.75" customHeight="1">
      <c r="A872" s="64"/>
      <c r="B872" s="64"/>
      <c r="C872" s="64"/>
      <c r="D872" s="65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</row>
    <row r="873" spans="1:26" ht="15.75" customHeight="1">
      <c r="A873" s="64"/>
      <c r="B873" s="64"/>
      <c r="C873" s="64"/>
      <c r="D873" s="65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</row>
    <row r="874" spans="1:26" ht="15.75" customHeight="1">
      <c r="A874" s="64"/>
      <c r="B874" s="64"/>
      <c r="C874" s="64"/>
      <c r="D874" s="65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</row>
    <row r="875" spans="1:26" ht="15.75" customHeight="1">
      <c r="A875" s="64"/>
      <c r="B875" s="64"/>
      <c r="C875" s="64"/>
      <c r="D875" s="65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</row>
    <row r="876" spans="1:26" ht="15.75" customHeight="1">
      <c r="A876" s="64"/>
      <c r="B876" s="64"/>
      <c r="C876" s="64"/>
      <c r="D876" s="65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</row>
    <row r="877" spans="1:26" ht="15.75" customHeight="1">
      <c r="A877" s="64"/>
      <c r="B877" s="64"/>
      <c r="C877" s="64"/>
      <c r="D877" s="65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</row>
    <row r="878" spans="1:26" ht="15.75" customHeight="1">
      <c r="A878" s="64"/>
      <c r="B878" s="64"/>
      <c r="C878" s="64"/>
      <c r="D878" s="65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</row>
    <row r="879" spans="1:26" ht="15.75" customHeight="1">
      <c r="A879" s="64"/>
      <c r="B879" s="64"/>
      <c r="C879" s="64"/>
      <c r="D879" s="65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</row>
    <row r="880" spans="1:26" ht="15.75" customHeight="1">
      <c r="A880" s="64"/>
      <c r="B880" s="64"/>
      <c r="C880" s="64"/>
      <c r="D880" s="65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</row>
    <row r="881" spans="1:26" ht="15.75" customHeight="1">
      <c r="A881" s="64"/>
      <c r="B881" s="64"/>
      <c r="C881" s="64"/>
      <c r="D881" s="65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</row>
    <row r="882" spans="1:26" ht="15.75" customHeight="1">
      <c r="A882" s="64"/>
      <c r="B882" s="64"/>
      <c r="C882" s="64"/>
      <c r="D882" s="65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</row>
    <row r="883" spans="1:26" ht="15.75" customHeight="1">
      <c r="A883" s="64"/>
      <c r="B883" s="64"/>
      <c r="C883" s="64"/>
      <c r="D883" s="65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</row>
    <row r="884" spans="1:26" ht="15.75" customHeight="1">
      <c r="A884" s="64"/>
      <c r="B884" s="64"/>
      <c r="C884" s="64"/>
      <c r="D884" s="65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</row>
    <row r="885" spans="1:26" ht="15.75" customHeight="1">
      <c r="A885" s="64"/>
      <c r="B885" s="64"/>
      <c r="C885" s="64"/>
      <c r="D885" s="65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</row>
    <row r="886" spans="1:26" ht="15.75" customHeight="1">
      <c r="A886" s="64"/>
      <c r="B886" s="64"/>
      <c r="C886" s="64"/>
      <c r="D886" s="65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</row>
    <row r="887" spans="1:26" ht="15.75" customHeight="1">
      <c r="A887" s="64"/>
      <c r="B887" s="64"/>
      <c r="C887" s="64"/>
      <c r="D887" s="65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</row>
    <row r="888" spans="1:26" ht="15.75" customHeight="1">
      <c r="A888" s="64"/>
      <c r="B888" s="64"/>
      <c r="C888" s="64"/>
      <c r="D888" s="65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</row>
    <row r="889" spans="1:26" ht="15.75" customHeight="1">
      <c r="A889" s="64"/>
      <c r="B889" s="64"/>
      <c r="C889" s="64"/>
      <c r="D889" s="65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</row>
    <row r="890" spans="1:26" ht="15.75" customHeight="1">
      <c r="A890" s="64"/>
      <c r="B890" s="64"/>
      <c r="C890" s="64"/>
      <c r="D890" s="65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</row>
    <row r="891" spans="1:26" ht="15.75" customHeight="1">
      <c r="A891" s="64"/>
      <c r="B891" s="64"/>
      <c r="C891" s="64"/>
      <c r="D891" s="65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</row>
    <row r="892" spans="1:26" ht="15.75" customHeight="1">
      <c r="A892" s="64"/>
      <c r="B892" s="64"/>
      <c r="C892" s="64"/>
      <c r="D892" s="65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</row>
    <row r="893" spans="1:26" ht="15.75" customHeight="1">
      <c r="A893" s="64"/>
      <c r="B893" s="64"/>
      <c r="C893" s="64"/>
      <c r="D893" s="65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</row>
    <row r="894" spans="1:26" ht="15.75" customHeight="1">
      <c r="A894" s="64"/>
      <c r="B894" s="64"/>
      <c r="C894" s="64"/>
      <c r="D894" s="65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</row>
    <row r="895" spans="1:26" ht="15.75" customHeight="1">
      <c r="A895" s="64"/>
      <c r="B895" s="64"/>
      <c r="C895" s="64"/>
      <c r="D895" s="65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</row>
    <row r="896" spans="1:26" ht="15.75" customHeight="1">
      <c r="A896" s="64"/>
      <c r="B896" s="64"/>
      <c r="C896" s="64"/>
      <c r="D896" s="65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</row>
    <row r="897" spans="1:26" ht="15.75" customHeight="1">
      <c r="A897" s="64"/>
      <c r="B897" s="64"/>
      <c r="C897" s="64"/>
      <c r="D897" s="65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</row>
    <row r="898" spans="1:26" ht="15.75" customHeight="1">
      <c r="A898" s="64"/>
      <c r="B898" s="64"/>
      <c r="C898" s="64"/>
      <c r="D898" s="65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</row>
    <row r="899" spans="1:26" ht="15.75" customHeight="1">
      <c r="A899" s="64"/>
      <c r="B899" s="64"/>
      <c r="C899" s="64"/>
      <c r="D899" s="65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</row>
    <row r="900" spans="1:26" ht="15.75" customHeight="1">
      <c r="A900" s="64"/>
      <c r="B900" s="64"/>
      <c r="C900" s="64"/>
      <c r="D900" s="65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</row>
    <row r="901" spans="1:26" ht="15.75" customHeight="1">
      <c r="A901" s="64"/>
      <c r="B901" s="64"/>
      <c r="C901" s="64"/>
      <c r="D901" s="65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</row>
    <row r="902" spans="1:26" ht="15.75" customHeight="1">
      <c r="A902" s="64"/>
      <c r="B902" s="64"/>
      <c r="C902" s="64"/>
      <c r="D902" s="65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</row>
    <row r="903" spans="1:26" ht="15.75" customHeight="1">
      <c r="A903" s="64"/>
      <c r="B903" s="64"/>
      <c r="C903" s="64"/>
      <c r="D903" s="65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</row>
    <row r="904" spans="1:26" ht="15.75" customHeight="1">
      <c r="A904" s="64"/>
      <c r="B904" s="64"/>
      <c r="C904" s="64"/>
      <c r="D904" s="65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</row>
    <row r="905" spans="1:26" ht="15.75" customHeight="1">
      <c r="A905" s="64"/>
      <c r="B905" s="64"/>
      <c r="C905" s="64"/>
      <c r="D905" s="65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</row>
    <row r="906" spans="1:26" ht="15.75" customHeight="1">
      <c r="A906" s="64"/>
      <c r="B906" s="64"/>
      <c r="C906" s="64"/>
      <c r="D906" s="65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</row>
    <row r="907" spans="1:26" ht="15.75" customHeight="1">
      <c r="A907" s="64"/>
      <c r="B907" s="64"/>
      <c r="C907" s="64"/>
      <c r="D907" s="65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</row>
    <row r="908" spans="1:26" ht="15.75" customHeight="1">
      <c r="A908" s="64"/>
      <c r="B908" s="64"/>
      <c r="C908" s="64"/>
      <c r="D908" s="65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</row>
    <row r="909" spans="1:26" ht="15.75" customHeight="1">
      <c r="A909" s="64"/>
      <c r="B909" s="64"/>
      <c r="C909" s="64"/>
      <c r="D909" s="65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</row>
    <row r="910" spans="1:26" ht="15.75" customHeight="1">
      <c r="A910" s="64"/>
      <c r="B910" s="64"/>
      <c r="C910" s="64"/>
      <c r="D910" s="65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</row>
    <row r="911" spans="1:26" ht="15.75" customHeight="1">
      <c r="A911" s="64"/>
      <c r="B911" s="64"/>
      <c r="C911" s="64"/>
      <c r="D911" s="65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</row>
    <row r="912" spans="1:26" ht="15.75" customHeight="1">
      <c r="A912" s="64"/>
      <c r="B912" s="64"/>
      <c r="C912" s="64"/>
      <c r="D912" s="65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</row>
    <row r="913" spans="1:26" ht="15.75" customHeight="1">
      <c r="A913" s="64"/>
      <c r="B913" s="64"/>
      <c r="C913" s="64"/>
      <c r="D913" s="65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</row>
    <row r="914" spans="1:26" ht="15.75" customHeight="1">
      <c r="A914" s="64"/>
      <c r="B914" s="64"/>
      <c r="C914" s="64"/>
      <c r="D914" s="65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</row>
    <row r="915" spans="1:26" ht="15.75" customHeight="1">
      <c r="A915" s="64"/>
      <c r="B915" s="64"/>
      <c r="C915" s="64"/>
      <c r="D915" s="65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</row>
    <row r="916" spans="1:26" ht="15.75" customHeight="1">
      <c r="A916" s="64"/>
      <c r="B916" s="64"/>
      <c r="C916" s="64"/>
      <c r="D916" s="65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</row>
    <row r="917" spans="1:26" ht="15.75" customHeight="1">
      <c r="A917" s="64"/>
      <c r="B917" s="64"/>
      <c r="C917" s="64"/>
      <c r="D917" s="65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</row>
    <row r="918" spans="1:26" ht="15.75" customHeight="1">
      <c r="A918" s="64"/>
      <c r="B918" s="64"/>
      <c r="C918" s="64"/>
      <c r="D918" s="65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</row>
    <row r="919" spans="1:26" ht="15.75" customHeight="1">
      <c r="A919" s="64"/>
      <c r="B919" s="64"/>
      <c r="C919" s="64"/>
      <c r="D919" s="65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</row>
    <row r="920" spans="1:26" ht="15.75" customHeight="1">
      <c r="A920" s="64"/>
      <c r="B920" s="64"/>
      <c r="C920" s="64"/>
      <c r="D920" s="65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</row>
    <row r="921" spans="1:26" ht="15.75" customHeight="1">
      <c r="A921" s="64"/>
      <c r="B921" s="64"/>
      <c r="C921" s="64"/>
      <c r="D921" s="65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</row>
    <row r="922" spans="1:26" ht="15.75" customHeight="1">
      <c r="A922" s="64"/>
      <c r="B922" s="64"/>
      <c r="C922" s="64"/>
      <c r="D922" s="65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</row>
    <row r="923" spans="1:26" ht="15.75" customHeight="1">
      <c r="A923" s="64"/>
      <c r="B923" s="64"/>
      <c r="C923" s="64"/>
      <c r="D923" s="65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</row>
    <row r="924" spans="1:26" ht="15.75" customHeight="1">
      <c r="A924" s="64"/>
      <c r="B924" s="64"/>
      <c r="C924" s="64"/>
      <c r="D924" s="65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</row>
    <row r="925" spans="1:26" ht="15.75" customHeight="1">
      <c r="A925" s="64"/>
      <c r="B925" s="64"/>
      <c r="C925" s="64"/>
      <c r="D925" s="65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</row>
    <row r="926" spans="1:26" ht="15.75" customHeight="1">
      <c r="A926" s="64"/>
      <c r="B926" s="64"/>
      <c r="C926" s="64"/>
      <c r="D926" s="65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</row>
    <row r="927" spans="1:26" ht="15.75" customHeight="1">
      <c r="A927" s="64"/>
      <c r="B927" s="64"/>
      <c r="C927" s="64"/>
      <c r="D927" s="65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</row>
    <row r="928" spans="1:26" ht="15.75" customHeight="1">
      <c r="A928" s="64"/>
      <c r="B928" s="64"/>
      <c r="C928" s="64"/>
      <c r="D928" s="65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</row>
    <row r="929" spans="1:26" ht="15.75" customHeight="1">
      <c r="A929" s="64"/>
      <c r="B929" s="64"/>
      <c r="C929" s="64"/>
      <c r="D929" s="65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</row>
    <row r="930" spans="1:26" ht="15.75" customHeight="1">
      <c r="A930" s="64"/>
      <c r="B930" s="64"/>
      <c r="C930" s="64"/>
      <c r="D930" s="65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</row>
    <row r="931" spans="1:26" ht="15.75" customHeight="1">
      <c r="A931" s="64"/>
      <c r="B931" s="64"/>
      <c r="C931" s="64"/>
      <c r="D931" s="65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</row>
    <row r="932" spans="1:26" ht="15.75" customHeight="1">
      <c r="A932" s="64"/>
      <c r="B932" s="64"/>
      <c r="C932" s="64"/>
      <c r="D932" s="65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</row>
    <row r="933" spans="1:26" ht="15.75" customHeight="1">
      <c r="A933" s="64"/>
      <c r="B933" s="64"/>
      <c r="C933" s="64"/>
      <c r="D933" s="65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</row>
    <row r="934" spans="1:26" ht="15.75" customHeight="1">
      <c r="A934" s="64"/>
      <c r="B934" s="64"/>
      <c r="C934" s="64"/>
      <c r="D934" s="65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</row>
    <row r="935" spans="1:26" ht="15.75" customHeight="1">
      <c r="A935" s="64"/>
      <c r="B935" s="64"/>
      <c r="C935" s="64"/>
      <c r="D935" s="65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</row>
    <row r="936" spans="1:26" ht="15.75" customHeight="1">
      <c r="A936" s="64"/>
      <c r="B936" s="64"/>
      <c r="C936" s="64"/>
      <c r="D936" s="65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</row>
    <row r="937" spans="1:26" ht="15.75" customHeight="1">
      <c r="A937" s="64"/>
      <c r="B937" s="64"/>
      <c r="C937" s="64"/>
      <c r="D937" s="65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</row>
    <row r="938" spans="1:26" ht="15.75" customHeight="1">
      <c r="A938" s="64"/>
      <c r="B938" s="64"/>
      <c r="C938" s="64"/>
      <c r="D938" s="65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</row>
    <row r="939" spans="1:26" ht="15.75" customHeight="1">
      <c r="A939" s="64"/>
      <c r="B939" s="64"/>
      <c r="C939" s="64"/>
      <c r="D939" s="65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</row>
    <row r="940" spans="1:26" ht="15.75" customHeight="1">
      <c r="A940" s="64"/>
      <c r="B940" s="64"/>
      <c r="C940" s="64"/>
      <c r="D940" s="65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</row>
    <row r="941" spans="1:26" ht="15.75" customHeight="1">
      <c r="A941" s="64"/>
      <c r="B941" s="64"/>
      <c r="C941" s="64"/>
      <c r="D941" s="65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</row>
    <row r="942" spans="1:26" ht="15.75" customHeight="1">
      <c r="A942" s="64"/>
      <c r="B942" s="64"/>
      <c r="C942" s="64"/>
      <c r="D942" s="65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</row>
    <row r="943" spans="1:26" ht="15.75" customHeight="1">
      <c r="A943" s="64"/>
      <c r="B943" s="64"/>
      <c r="C943" s="64"/>
      <c r="D943" s="65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</row>
    <row r="944" spans="1:26" ht="15.75" customHeight="1">
      <c r="A944" s="64"/>
      <c r="B944" s="64"/>
      <c r="C944" s="64"/>
      <c r="D944" s="65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</row>
    <row r="945" spans="1:26" ht="15.75" customHeight="1">
      <c r="A945" s="64"/>
      <c r="B945" s="64"/>
      <c r="C945" s="64"/>
      <c r="D945" s="65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</row>
    <row r="946" spans="1:26" ht="15.75" customHeight="1">
      <c r="A946" s="64"/>
      <c r="B946" s="64"/>
      <c r="C946" s="64"/>
      <c r="D946" s="65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</row>
    <row r="947" spans="1:26" ht="15.75" customHeight="1">
      <c r="A947" s="64"/>
      <c r="B947" s="64"/>
      <c r="C947" s="64"/>
      <c r="D947" s="65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</row>
    <row r="948" spans="1:26" ht="15.75" customHeight="1">
      <c r="A948" s="64"/>
      <c r="B948" s="64"/>
      <c r="C948" s="64"/>
      <c r="D948" s="65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</row>
    <row r="949" spans="1:26" ht="15.75" customHeight="1">
      <c r="A949" s="64"/>
      <c r="B949" s="64"/>
      <c r="C949" s="64"/>
      <c r="D949" s="65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</row>
    <row r="950" spans="1:26" ht="15.75" customHeight="1">
      <c r="A950" s="64"/>
      <c r="B950" s="64"/>
      <c r="C950" s="64"/>
      <c r="D950" s="65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</row>
    <row r="951" spans="1:26" ht="15.75" customHeight="1">
      <c r="A951" s="64"/>
      <c r="B951" s="64"/>
      <c r="C951" s="64"/>
      <c r="D951" s="65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</row>
    <row r="952" spans="1:26" ht="15.75" customHeight="1">
      <c r="A952" s="64"/>
      <c r="B952" s="64"/>
      <c r="C952" s="64"/>
      <c r="D952" s="65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</row>
    <row r="953" spans="1:26" ht="15.75" customHeight="1">
      <c r="A953" s="64"/>
      <c r="B953" s="64"/>
      <c r="C953" s="64"/>
      <c r="D953" s="65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</row>
    <row r="954" spans="1:26" ht="15.75" customHeight="1">
      <c r="A954" s="64"/>
      <c r="B954" s="64"/>
      <c r="C954" s="64"/>
      <c r="D954" s="65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</row>
    <row r="955" spans="1:26" ht="15.75" customHeight="1">
      <c r="A955" s="64"/>
      <c r="B955" s="64"/>
      <c r="C955" s="64"/>
      <c r="D955" s="65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</row>
    <row r="956" spans="1:26" ht="15.75" customHeight="1">
      <c r="A956" s="64"/>
      <c r="B956" s="64"/>
      <c r="C956" s="64"/>
      <c r="D956" s="65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</row>
    <row r="957" spans="1:26" ht="15.75" customHeight="1">
      <c r="A957" s="64"/>
      <c r="B957" s="64"/>
      <c r="C957" s="64"/>
      <c r="D957" s="65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</row>
    <row r="958" spans="1:26" ht="15.75" customHeight="1">
      <c r="A958" s="64"/>
      <c r="B958" s="64"/>
      <c r="C958" s="64"/>
      <c r="D958" s="65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</row>
    <row r="959" spans="1:26" ht="15.75" customHeight="1">
      <c r="A959" s="64"/>
      <c r="B959" s="64"/>
      <c r="C959" s="64"/>
      <c r="D959" s="65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</row>
    <row r="960" spans="1:26" ht="15.75" customHeight="1">
      <c r="A960" s="64"/>
      <c r="B960" s="64"/>
      <c r="C960" s="64"/>
      <c r="D960" s="65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</row>
    <row r="961" spans="1:26" ht="15.75" customHeight="1">
      <c r="A961" s="64"/>
      <c r="B961" s="64"/>
      <c r="C961" s="64"/>
      <c r="D961" s="65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</row>
    <row r="962" spans="1:26" ht="15.75" customHeight="1">
      <c r="A962" s="64"/>
      <c r="B962" s="64"/>
      <c r="C962" s="64"/>
      <c r="D962" s="65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</row>
    <row r="963" spans="1:26" ht="15.75" customHeight="1">
      <c r="A963" s="64"/>
      <c r="B963" s="64"/>
      <c r="C963" s="64"/>
      <c r="D963" s="65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</row>
    <row r="964" spans="1:26" ht="15.75" customHeight="1">
      <c r="A964" s="64"/>
      <c r="B964" s="64"/>
      <c r="C964" s="64"/>
      <c r="D964" s="65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</row>
    <row r="965" spans="1:26" ht="15.75" customHeight="1">
      <c r="A965" s="64"/>
      <c r="B965" s="64"/>
      <c r="C965" s="64"/>
      <c r="D965" s="65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</row>
    <row r="966" spans="1:26" ht="15.75" customHeight="1">
      <c r="A966" s="64"/>
      <c r="B966" s="64"/>
      <c r="C966" s="64"/>
      <c r="D966" s="65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</row>
    <row r="967" spans="1:26" ht="15.75" customHeight="1">
      <c r="A967" s="64"/>
      <c r="B967" s="64"/>
      <c r="C967" s="64"/>
      <c r="D967" s="65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</row>
    <row r="968" spans="1:26" ht="15.75" customHeight="1">
      <c r="A968" s="64"/>
      <c r="B968" s="64"/>
      <c r="C968" s="64"/>
      <c r="D968" s="65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</row>
    <row r="969" spans="1:26" ht="15.75" customHeight="1">
      <c r="A969" s="64"/>
      <c r="B969" s="64"/>
      <c r="C969" s="64"/>
      <c r="D969" s="65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</row>
    <row r="970" spans="1:26" ht="15.75" customHeight="1">
      <c r="A970" s="64"/>
      <c r="B970" s="64"/>
      <c r="C970" s="64"/>
      <c r="D970" s="65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</row>
    <row r="971" spans="1:26" ht="15.75" customHeight="1">
      <c r="A971" s="64"/>
      <c r="B971" s="64"/>
      <c r="C971" s="64"/>
      <c r="D971" s="65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</row>
    <row r="972" spans="1:26" ht="15.75" customHeight="1">
      <c r="A972" s="64"/>
      <c r="B972" s="64"/>
      <c r="C972" s="64"/>
      <c r="D972" s="65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</row>
    <row r="973" spans="1:26" ht="15.75" customHeight="1">
      <c r="A973" s="64"/>
      <c r="B973" s="64"/>
      <c r="C973" s="64"/>
      <c r="D973" s="65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</row>
    <row r="974" spans="1:26" ht="15.75" customHeight="1">
      <c r="A974" s="64"/>
      <c r="B974" s="64"/>
      <c r="C974" s="64"/>
      <c r="D974" s="65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</row>
    <row r="975" spans="1:26" ht="15.75" customHeight="1">
      <c r="A975" s="64"/>
      <c r="B975" s="64"/>
      <c r="C975" s="64"/>
      <c r="D975" s="65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</row>
    <row r="976" spans="1:26" ht="15.75" customHeight="1">
      <c r="A976" s="64"/>
      <c r="B976" s="64"/>
      <c r="C976" s="64"/>
      <c r="D976" s="65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</row>
    <row r="977" spans="1:26" ht="15.75" customHeight="1">
      <c r="A977" s="64"/>
      <c r="B977" s="64"/>
      <c r="C977" s="64"/>
      <c r="D977" s="65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</row>
    <row r="978" spans="1:26" ht="15.75" customHeight="1">
      <c r="A978" s="64"/>
      <c r="B978" s="64"/>
      <c r="C978" s="64"/>
      <c r="D978" s="65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</row>
    <row r="979" spans="1:26" ht="15.75" customHeight="1">
      <c r="A979" s="64"/>
      <c r="B979" s="64"/>
      <c r="C979" s="64"/>
      <c r="D979" s="65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</row>
    <row r="980" spans="1:26" ht="15.75" customHeight="1">
      <c r="A980" s="64"/>
      <c r="B980" s="64"/>
      <c r="C980" s="64"/>
      <c r="D980" s="65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</row>
    <row r="981" spans="1:26" ht="15.75" customHeight="1">
      <c r="A981" s="64"/>
      <c r="B981" s="64"/>
      <c r="C981" s="64"/>
      <c r="D981" s="65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</row>
    <row r="982" spans="1:26" ht="15.75" customHeight="1">
      <c r="A982" s="64"/>
      <c r="B982" s="64"/>
      <c r="C982" s="64"/>
      <c r="D982" s="65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</row>
    <row r="983" spans="1:26" ht="15.75" customHeight="1">
      <c r="A983" s="64"/>
      <c r="B983" s="64"/>
      <c r="C983" s="64"/>
      <c r="D983" s="65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</row>
    <row r="984" spans="1:26" ht="15.75" customHeight="1">
      <c r="A984" s="64"/>
      <c r="B984" s="64"/>
      <c r="C984" s="64"/>
      <c r="D984" s="65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</row>
    <row r="985" spans="1:26" ht="15.75" customHeight="1">
      <c r="A985" s="64"/>
      <c r="B985" s="64"/>
      <c r="C985" s="64"/>
      <c r="D985" s="65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</row>
    <row r="986" spans="1:26" ht="15.75" customHeight="1">
      <c r="A986" s="64"/>
      <c r="B986" s="64"/>
      <c r="C986" s="64"/>
      <c r="D986" s="65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</row>
    <row r="987" spans="1:26" ht="15.75" customHeight="1">
      <c r="A987" s="64"/>
      <c r="B987" s="64"/>
      <c r="C987" s="64"/>
      <c r="D987" s="65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</row>
    <row r="988" spans="1:26" ht="15.75" customHeight="1">
      <c r="A988" s="64"/>
      <c r="B988" s="64"/>
      <c r="C988" s="64"/>
      <c r="D988" s="65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</row>
    <row r="989" spans="1:26" ht="15.75" customHeight="1">
      <c r="A989" s="64"/>
      <c r="B989" s="64"/>
      <c r="C989" s="64"/>
      <c r="D989" s="65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</row>
    <row r="990" spans="1:26" ht="15.75" customHeight="1">
      <c r="A990" s="64"/>
      <c r="B990" s="64"/>
      <c r="C990" s="64"/>
      <c r="D990" s="65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</row>
    <row r="991" spans="1:26" ht="15.75" customHeight="1">
      <c r="A991" s="64"/>
      <c r="B991" s="64"/>
      <c r="C991" s="64"/>
      <c r="D991" s="65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</row>
    <row r="992" spans="1:26" ht="15.75" customHeight="1">
      <c r="A992" s="64"/>
      <c r="B992" s="64"/>
      <c r="C992" s="64"/>
      <c r="D992" s="65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</row>
    <row r="993" spans="1:26" ht="15.75" customHeight="1">
      <c r="A993" s="64"/>
      <c r="B993" s="64"/>
      <c r="C993" s="64"/>
      <c r="D993" s="65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</row>
    <row r="994" spans="1:26" ht="15.75" customHeight="1">
      <c r="A994" s="64"/>
      <c r="B994" s="64"/>
      <c r="C994" s="64"/>
      <c r="D994" s="65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</row>
    <row r="995" spans="1:26" ht="15.75" customHeight="1">
      <c r="A995" s="64"/>
      <c r="B995" s="64"/>
      <c r="C995" s="64"/>
      <c r="D995" s="65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</row>
    <row r="996" spans="1:26" ht="15.75" customHeight="1">
      <c r="A996" s="64"/>
      <c r="B996" s="64"/>
      <c r="C996" s="64"/>
      <c r="D996" s="65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</row>
    <row r="997" spans="1:26" ht="15.75" customHeight="1">
      <c r="A997" s="64"/>
      <c r="B997" s="64"/>
      <c r="C997" s="64"/>
      <c r="D997" s="65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</row>
    <row r="998" spans="1:26" ht="15.75" customHeight="1">
      <c r="A998" s="64"/>
      <c r="B998" s="64"/>
      <c r="C998" s="64"/>
      <c r="D998" s="65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</row>
    <row r="999" spans="1:26" ht="15.75" customHeight="1">
      <c r="A999" s="64"/>
      <c r="B999" s="64"/>
      <c r="C999" s="64"/>
      <c r="D999" s="65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</row>
    <row r="1000" spans="1:26" ht="15.75" customHeight="1">
      <c r="A1000" s="64"/>
      <c r="B1000" s="64"/>
      <c r="C1000" s="64"/>
      <c r="D1000" s="65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</row>
    <row r="1001" spans="1:26" ht="15.75" customHeight="1">
      <c r="A1001" s="64"/>
      <c r="B1001" s="64"/>
      <c r="C1001" s="64"/>
      <c r="D1001" s="65"/>
      <c r="E1001" s="64"/>
      <c r="F1001" s="64"/>
      <c r="G1001" s="64"/>
      <c r="H1001" s="64"/>
      <c r="I1001" s="64"/>
      <c r="J1001" s="64"/>
      <c r="K1001" s="64"/>
      <c r="L1001" s="64"/>
      <c r="M1001" s="64"/>
      <c r="N1001" s="64"/>
      <c r="O1001" s="64"/>
      <c r="P1001" s="64"/>
      <c r="Q1001" s="64"/>
      <c r="R1001" s="64"/>
      <c r="S1001" s="64"/>
      <c r="T1001" s="64"/>
      <c r="U1001" s="64"/>
      <c r="V1001" s="64"/>
      <c r="W1001" s="64"/>
      <c r="X1001" s="64"/>
      <c r="Y1001" s="64"/>
      <c r="Z1001" s="64"/>
    </row>
    <row r="1002" spans="1:26" ht="15.75" customHeight="1">
      <c r="A1002" s="64"/>
      <c r="B1002" s="64"/>
      <c r="C1002" s="64"/>
      <c r="D1002" s="65"/>
      <c r="E1002" s="64"/>
      <c r="F1002" s="64"/>
      <c r="G1002" s="64"/>
      <c r="H1002" s="64"/>
      <c r="I1002" s="64"/>
      <c r="J1002" s="64"/>
      <c r="K1002" s="64"/>
      <c r="L1002" s="64"/>
      <c r="M1002" s="64"/>
      <c r="N1002" s="64"/>
      <c r="O1002" s="64"/>
      <c r="P1002" s="64"/>
      <c r="Q1002" s="64"/>
      <c r="R1002" s="64"/>
      <c r="S1002" s="64"/>
      <c r="T1002" s="64"/>
      <c r="U1002" s="64"/>
      <c r="V1002" s="64"/>
      <c r="W1002" s="64"/>
      <c r="X1002" s="64"/>
      <c r="Y1002" s="64"/>
      <c r="Z1002" s="64"/>
    </row>
    <row r="1003" spans="1:26" ht="15.75" customHeight="1">
      <c r="A1003" s="64"/>
      <c r="B1003" s="64"/>
      <c r="C1003" s="64"/>
      <c r="D1003" s="65"/>
      <c r="E1003" s="64"/>
      <c r="F1003" s="64"/>
      <c r="G1003" s="64"/>
      <c r="H1003" s="64"/>
      <c r="I1003" s="64"/>
      <c r="J1003" s="64"/>
      <c r="K1003" s="64"/>
      <c r="L1003" s="64"/>
      <c r="M1003" s="64"/>
      <c r="N1003" s="64"/>
      <c r="O1003" s="64"/>
      <c r="P1003" s="64"/>
      <c r="Q1003" s="64"/>
      <c r="R1003" s="64"/>
      <c r="S1003" s="64"/>
      <c r="T1003" s="64"/>
      <c r="U1003" s="64"/>
      <c r="V1003" s="64"/>
      <c r="W1003" s="64"/>
      <c r="X1003" s="64"/>
      <c r="Y1003" s="64"/>
      <c r="Z1003" s="64"/>
    </row>
    <row r="1004" spans="1:26" ht="15.75" customHeight="1">
      <c r="A1004" s="64"/>
      <c r="B1004" s="64"/>
      <c r="C1004" s="64"/>
      <c r="D1004" s="65"/>
      <c r="E1004" s="64"/>
      <c r="F1004" s="64"/>
      <c r="G1004" s="64"/>
      <c r="H1004" s="64"/>
      <c r="I1004" s="64"/>
      <c r="J1004" s="64"/>
      <c r="K1004" s="64"/>
      <c r="L1004" s="64"/>
      <c r="M1004" s="64"/>
      <c r="N1004" s="64"/>
      <c r="O1004" s="64"/>
      <c r="P1004" s="64"/>
      <c r="Q1004" s="64"/>
      <c r="R1004" s="64"/>
      <c r="S1004" s="64"/>
      <c r="T1004" s="64"/>
      <c r="U1004" s="64"/>
      <c r="V1004" s="64"/>
      <c r="W1004" s="64"/>
      <c r="X1004" s="64"/>
      <c r="Y1004" s="64"/>
      <c r="Z1004" s="64"/>
    </row>
    <row r="1005" spans="1:26" ht="15.75" customHeight="1">
      <c r="A1005" s="64"/>
      <c r="B1005" s="64"/>
      <c r="C1005" s="64"/>
      <c r="D1005" s="65"/>
      <c r="E1005" s="64"/>
      <c r="F1005" s="64"/>
      <c r="G1005" s="64"/>
      <c r="H1005" s="64"/>
      <c r="I1005" s="64"/>
      <c r="J1005" s="64"/>
      <c r="K1005" s="64"/>
      <c r="L1005" s="64"/>
      <c r="M1005" s="64"/>
      <c r="N1005" s="64"/>
      <c r="O1005" s="64"/>
      <c r="P1005" s="64"/>
      <c r="Q1005" s="64"/>
      <c r="R1005" s="64"/>
      <c r="S1005" s="64"/>
      <c r="T1005" s="64"/>
      <c r="U1005" s="64"/>
      <c r="V1005" s="64"/>
      <c r="W1005" s="64"/>
      <c r="X1005" s="64"/>
      <c r="Y1005" s="64"/>
      <c r="Z1005" s="64"/>
    </row>
    <row r="1006" spans="1:26" ht="15.75" customHeight="1">
      <c r="A1006" s="64"/>
      <c r="B1006" s="64"/>
      <c r="C1006" s="64"/>
      <c r="D1006" s="65"/>
      <c r="E1006" s="64"/>
      <c r="F1006" s="64"/>
      <c r="G1006" s="64"/>
      <c r="H1006" s="64"/>
      <c r="I1006" s="64"/>
      <c r="J1006" s="64"/>
      <c r="K1006" s="64"/>
      <c r="L1006" s="64"/>
      <c r="M1006" s="64"/>
      <c r="N1006" s="64"/>
      <c r="O1006" s="64"/>
      <c r="P1006" s="64"/>
      <c r="Q1006" s="64"/>
      <c r="R1006" s="64"/>
      <c r="S1006" s="64"/>
      <c r="T1006" s="64"/>
      <c r="U1006" s="64"/>
      <c r="V1006" s="64"/>
      <c r="W1006" s="64"/>
      <c r="X1006" s="64"/>
      <c r="Y1006" s="64"/>
      <c r="Z1006" s="64"/>
    </row>
    <row r="1007" spans="1:26" ht="15.75" customHeight="1">
      <c r="A1007" s="64"/>
      <c r="B1007" s="64"/>
      <c r="C1007" s="64"/>
      <c r="D1007" s="65"/>
      <c r="E1007" s="64"/>
      <c r="F1007" s="64"/>
      <c r="G1007" s="64"/>
      <c r="H1007" s="64"/>
      <c r="I1007" s="64"/>
      <c r="J1007" s="64"/>
      <c r="K1007" s="64"/>
      <c r="L1007" s="64"/>
      <c r="M1007" s="64"/>
      <c r="N1007" s="64"/>
      <c r="O1007" s="64"/>
      <c r="P1007" s="64"/>
      <c r="Q1007" s="64"/>
      <c r="R1007" s="64"/>
      <c r="S1007" s="64"/>
      <c r="T1007" s="64"/>
      <c r="U1007" s="64"/>
      <c r="V1007" s="64"/>
      <c r="W1007" s="64"/>
      <c r="X1007" s="64"/>
      <c r="Y1007" s="64"/>
      <c r="Z1007" s="64"/>
    </row>
    <row r="1008" spans="1:26" ht="15.75" customHeight="1">
      <c r="A1008" s="64"/>
      <c r="B1008" s="64"/>
      <c r="C1008" s="64"/>
      <c r="D1008" s="65"/>
      <c r="E1008" s="64"/>
      <c r="F1008" s="64"/>
      <c r="G1008" s="64"/>
      <c r="H1008" s="64"/>
      <c r="I1008" s="64"/>
      <c r="J1008" s="64"/>
      <c r="K1008" s="64"/>
      <c r="L1008" s="64"/>
      <c r="M1008" s="64"/>
      <c r="N1008" s="64"/>
      <c r="O1008" s="64"/>
      <c r="P1008" s="64"/>
      <c r="Q1008" s="64"/>
      <c r="R1008" s="64"/>
      <c r="S1008" s="64"/>
      <c r="T1008" s="64"/>
      <c r="U1008" s="64"/>
      <c r="V1008" s="64"/>
      <c r="W1008" s="64"/>
      <c r="X1008" s="64"/>
      <c r="Y1008" s="64"/>
      <c r="Z1008" s="64"/>
    </row>
    <row r="1009" spans="1:26" ht="15.75" customHeight="1">
      <c r="A1009" s="64"/>
      <c r="B1009" s="64"/>
      <c r="C1009" s="64"/>
      <c r="D1009" s="65"/>
      <c r="E1009" s="64"/>
      <c r="F1009" s="64"/>
      <c r="G1009" s="64"/>
      <c r="H1009" s="64"/>
      <c r="I1009" s="64"/>
      <c r="J1009" s="64"/>
      <c r="K1009" s="64"/>
      <c r="L1009" s="64"/>
      <c r="M1009" s="64"/>
      <c r="N1009" s="64"/>
      <c r="O1009" s="64"/>
      <c r="P1009" s="64"/>
      <c r="Q1009" s="64"/>
      <c r="R1009" s="64"/>
      <c r="S1009" s="64"/>
      <c r="T1009" s="64"/>
      <c r="U1009" s="64"/>
      <c r="V1009" s="64"/>
      <c r="W1009" s="64"/>
      <c r="X1009" s="64"/>
      <c r="Y1009" s="64"/>
      <c r="Z1009" s="64"/>
    </row>
    <row r="1010" spans="1:26" ht="15.75" customHeight="1">
      <c r="A1010" s="64"/>
      <c r="B1010" s="64"/>
      <c r="C1010" s="64"/>
      <c r="D1010" s="65"/>
      <c r="E1010" s="64"/>
      <c r="F1010" s="64"/>
      <c r="G1010" s="64"/>
      <c r="H1010" s="64"/>
      <c r="I1010" s="64"/>
      <c r="J1010" s="64"/>
      <c r="K1010" s="64"/>
      <c r="L1010" s="64"/>
      <c r="M1010" s="64"/>
      <c r="N1010" s="64"/>
      <c r="O1010" s="64"/>
      <c r="P1010" s="64"/>
      <c r="Q1010" s="64"/>
      <c r="R1010" s="64"/>
      <c r="S1010" s="64"/>
      <c r="T1010" s="64"/>
      <c r="U1010" s="64"/>
      <c r="V1010" s="64"/>
      <c r="W1010" s="64"/>
      <c r="X1010" s="64"/>
      <c r="Y1010" s="64"/>
      <c r="Z1010" s="64"/>
    </row>
    <row r="1011" spans="1:26" ht="15.75" customHeight="1">
      <c r="A1011" s="64"/>
      <c r="B1011" s="64"/>
      <c r="C1011" s="64"/>
      <c r="D1011" s="65"/>
      <c r="E1011" s="64"/>
      <c r="F1011" s="64"/>
      <c r="G1011" s="64"/>
      <c r="H1011" s="64"/>
      <c r="I1011" s="64"/>
      <c r="J1011" s="64"/>
      <c r="K1011" s="64"/>
      <c r="L1011" s="64"/>
      <c r="M1011" s="64"/>
      <c r="N1011" s="64"/>
      <c r="O1011" s="64"/>
      <c r="P1011" s="64"/>
      <c r="Q1011" s="64"/>
      <c r="R1011" s="64"/>
      <c r="S1011" s="64"/>
      <c r="T1011" s="64"/>
      <c r="U1011" s="64"/>
      <c r="V1011" s="64"/>
      <c r="W1011" s="64"/>
      <c r="X1011" s="64"/>
      <c r="Y1011" s="64"/>
      <c r="Z1011" s="64"/>
    </row>
    <row r="1012" spans="1:26" ht="15.75" customHeight="1">
      <c r="A1012" s="64"/>
      <c r="B1012" s="64"/>
      <c r="C1012" s="64"/>
      <c r="D1012" s="65"/>
      <c r="E1012" s="64"/>
      <c r="F1012" s="64"/>
      <c r="G1012" s="64"/>
      <c r="H1012" s="64"/>
      <c r="I1012" s="64"/>
      <c r="J1012" s="64"/>
      <c r="K1012" s="64"/>
      <c r="L1012" s="64"/>
      <c r="M1012" s="64"/>
      <c r="N1012" s="64"/>
      <c r="O1012" s="64"/>
      <c r="P1012" s="64"/>
      <c r="Q1012" s="64"/>
      <c r="R1012" s="64"/>
      <c r="S1012" s="64"/>
      <c r="T1012" s="64"/>
      <c r="U1012" s="64"/>
      <c r="V1012" s="64"/>
      <c r="W1012" s="64"/>
      <c r="X1012" s="64"/>
      <c r="Y1012" s="64"/>
      <c r="Z1012" s="64"/>
    </row>
    <row r="1013" spans="1:26" ht="15.75" customHeight="1">
      <c r="A1013" s="64"/>
      <c r="B1013" s="64"/>
      <c r="C1013" s="64"/>
      <c r="D1013" s="65"/>
      <c r="E1013" s="64"/>
      <c r="F1013" s="64"/>
      <c r="G1013" s="64"/>
      <c r="H1013" s="64"/>
      <c r="I1013" s="64"/>
      <c r="J1013" s="64"/>
      <c r="K1013" s="64"/>
      <c r="L1013" s="64"/>
      <c r="M1013" s="64"/>
      <c r="N1013" s="64"/>
      <c r="O1013" s="64"/>
      <c r="P1013" s="64"/>
      <c r="Q1013" s="64"/>
      <c r="R1013" s="64"/>
      <c r="S1013" s="64"/>
      <c r="T1013" s="64"/>
      <c r="U1013" s="64"/>
      <c r="V1013" s="64"/>
      <c r="W1013" s="64"/>
      <c r="X1013" s="64"/>
      <c r="Y1013" s="64"/>
      <c r="Z1013" s="64"/>
    </row>
    <row r="1014" spans="1:26" ht="15.75" customHeight="1">
      <c r="A1014" s="64"/>
      <c r="B1014" s="64"/>
      <c r="C1014" s="64"/>
      <c r="D1014" s="65"/>
      <c r="E1014" s="64"/>
      <c r="F1014" s="64"/>
      <c r="G1014" s="64"/>
      <c r="H1014" s="64"/>
      <c r="I1014" s="64"/>
      <c r="J1014" s="64"/>
      <c r="K1014" s="64"/>
      <c r="L1014" s="64"/>
      <c r="M1014" s="64"/>
      <c r="N1014" s="64"/>
      <c r="O1014" s="64"/>
      <c r="P1014" s="64"/>
      <c r="Q1014" s="64"/>
      <c r="R1014" s="64"/>
      <c r="S1014" s="64"/>
      <c r="T1014" s="64"/>
      <c r="U1014" s="64"/>
      <c r="V1014" s="64"/>
      <c r="W1014" s="64"/>
      <c r="X1014" s="64"/>
      <c r="Y1014" s="64"/>
      <c r="Z1014" s="64"/>
    </row>
    <row r="1015" spans="1:26" ht="15.75" customHeight="1">
      <c r="A1015" s="64"/>
      <c r="B1015" s="64"/>
      <c r="C1015" s="64"/>
      <c r="D1015" s="65"/>
      <c r="E1015" s="64"/>
      <c r="F1015" s="64"/>
      <c r="G1015" s="64"/>
      <c r="H1015" s="64"/>
      <c r="I1015" s="64"/>
      <c r="J1015" s="64"/>
      <c r="K1015" s="64"/>
      <c r="L1015" s="64"/>
      <c r="M1015" s="64"/>
      <c r="N1015" s="64"/>
      <c r="O1015" s="64"/>
      <c r="P1015" s="64"/>
      <c r="Q1015" s="64"/>
      <c r="R1015" s="64"/>
      <c r="S1015" s="64"/>
      <c r="T1015" s="64"/>
      <c r="U1015" s="64"/>
      <c r="V1015" s="64"/>
      <c r="W1015" s="64"/>
      <c r="X1015" s="64"/>
      <c r="Y1015" s="64"/>
      <c r="Z1015" s="64"/>
    </row>
    <row r="1016" spans="1:26" ht="15.75" customHeight="1">
      <c r="A1016" s="64"/>
      <c r="B1016" s="64"/>
      <c r="C1016" s="64"/>
      <c r="D1016" s="65"/>
      <c r="E1016" s="64"/>
      <c r="F1016" s="64"/>
      <c r="G1016" s="64"/>
      <c r="H1016" s="64"/>
      <c r="I1016" s="64"/>
      <c r="J1016" s="64"/>
      <c r="K1016" s="64"/>
      <c r="L1016" s="64"/>
      <c r="M1016" s="64"/>
      <c r="N1016" s="64"/>
      <c r="O1016" s="64"/>
      <c r="P1016" s="64"/>
      <c r="Q1016" s="64"/>
      <c r="R1016" s="64"/>
      <c r="S1016" s="64"/>
      <c r="T1016" s="64"/>
      <c r="U1016" s="64"/>
      <c r="V1016" s="64"/>
      <c r="W1016" s="64"/>
      <c r="X1016" s="64"/>
      <c r="Y1016" s="64"/>
      <c r="Z1016" s="64"/>
    </row>
    <row r="1017" spans="1:26" ht="15.75" customHeight="1">
      <c r="A1017" s="64"/>
      <c r="B1017" s="64"/>
      <c r="C1017" s="64"/>
      <c r="D1017" s="65"/>
      <c r="E1017" s="64"/>
      <c r="F1017" s="64"/>
      <c r="G1017" s="64"/>
      <c r="H1017" s="64"/>
      <c r="I1017" s="64"/>
      <c r="J1017" s="64"/>
      <c r="K1017" s="64"/>
      <c r="L1017" s="64"/>
      <c r="M1017" s="64"/>
      <c r="N1017" s="64"/>
      <c r="O1017" s="64"/>
      <c r="P1017" s="64"/>
      <c r="Q1017" s="64"/>
      <c r="R1017" s="64"/>
      <c r="S1017" s="64"/>
      <c r="T1017" s="64"/>
      <c r="U1017" s="64"/>
      <c r="V1017" s="64"/>
      <c r="W1017" s="64"/>
      <c r="X1017" s="64"/>
      <c r="Y1017" s="64"/>
      <c r="Z1017" s="64"/>
    </row>
    <row r="1018" spans="1:26" ht="15.75" customHeight="1">
      <c r="A1018" s="64"/>
      <c r="B1018" s="64"/>
      <c r="C1018" s="64"/>
      <c r="D1018" s="65"/>
      <c r="E1018" s="64"/>
      <c r="F1018" s="64"/>
      <c r="G1018" s="64"/>
      <c r="H1018" s="64"/>
      <c r="I1018" s="64"/>
      <c r="J1018" s="64"/>
      <c r="K1018" s="64"/>
      <c r="L1018" s="64"/>
      <c r="M1018" s="64"/>
      <c r="N1018" s="64"/>
      <c r="O1018" s="64"/>
      <c r="P1018" s="64"/>
      <c r="Q1018" s="64"/>
      <c r="R1018" s="64"/>
      <c r="S1018" s="64"/>
      <c r="T1018" s="64"/>
      <c r="U1018" s="64"/>
      <c r="V1018" s="64"/>
      <c r="W1018" s="64"/>
      <c r="X1018" s="64"/>
      <c r="Y1018" s="64"/>
      <c r="Z1018" s="64"/>
    </row>
    <row r="1019" spans="1:26" ht="15.75" customHeight="1">
      <c r="A1019" s="64"/>
      <c r="B1019" s="64"/>
      <c r="C1019" s="64"/>
      <c r="D1019" s="65"/>
      <c r="E1019" s="64"/>
      <c r="F1019" s="64"/>
      <c r="G1019" s="64"/>
      <c r="H1019" s="64"/>
      <c r="I1019" s="64"/>
      <c r="J1019" s="64"/>
      <c r="K1019" s="64"/>
      <c r="L1019" s="64"/>
      <c r="M1019" s="64"/>
      <c r="N1019" s="64"/>
      <c r="O1019" s="64"/>
      <c r="P1019" s="64"/>
      <c r="Q1019" s="64"/>
      <c r="R1019" s="64"/>
      <c r="S1019" s="64"/>
      <c r="T1019" s="64"/>
      <c r="U1019" s="64"/>
      <c r="V1019" s="64"/>
      <c r="W1019" s="64"/>
      <c r="X1019" s="64"/>
      <c r="Y1019" s="64"/>
      <c r="Z1019" s="64"/>
    </row>
    <row r="1020" spans="1:26" ht="15.75" customHeight="1">
      <c r="A1020" s="64"/>
      <c r="B1020" s="64"/>
      <c r="C1020" s="64"/>
      <c r="D1020" s="65"/>
      <c r="E1020" s="64"/>
      <c r="F1020" s="64"/>
      <c r="G1020" s="64"/>
      <c r="H1020" s="64"/>
      <c r="I1020" s="64"/>
      <c r="J1020" s="64"/>
      <c r="K1020" s="64"/>
      <c r="L1020" s="64"/>
      <c r="M1020" s="64"/>
      <c r="N1020" s="64"/>
      <c r="O1020" s="64"/>
      <c r="P1020" s="64"/>
      <c r="Q1020" s="64"/>
      <c r="R1020" s="64"/>
      <c r="S1020" s="64"/>
      <c r="T1020" s="64"/>
      <c r="U1020" s="64"/>
      <c r="V1020" s="64"/>
      <c r="W1020" s="64"/>
      <c r="X1020" s="64"/>
      <c r="Y1020" s="64"/>
      <c r="Z1020" s="64"/>
    </row>
    <row r="1021" spans="1:26" ht="15.75" customHeight="1">
      <c r="A1021" s="64"/>
      <c r="B1021" s="64"/>
      <c r="C1021" s="64"/>
      <c r="D1021" s="65"/>
      <c r="E1021" s="64"/>
      <c r="F1021" s="64"/>
      <c r="G1021" s="64"/>
      <c r="H1021" s="64"/>
      <c r="I1021" s="64"/>
      <c r="J1021" s="64"/>
      <c r="K1021" s="64"/>
      <c r="L1021" s="64"/>
      <c r="M1021" s="64"/>
      <c r="N1021" s="64"/>
      <c r="O1021" s="64"/>
      <c r="P1021" s="64"/>
      <c r="Q1021" s="64"/>
      <c r="R1021" s="64"/>
      <c r="S1021" s="64"/>
      <c r="T1021" s="64"/>
      <c r="U1021" s="64"/>
      <c r="V1021" s="64"/>
      <c r="W1021" s="64"/>
      <c r="X1021" s="64"/>
      <c r="Y1021" s="64"/>
      <c r="Z1021" s="64"/>
    </row>
    <row r="1022" spans="1:26" ht="15.75" customHeight="1">
      <c r="A1022" s="64"/>
      <c r="B1022" s="64"/>
      <c r="C1022" s="64"/>
      <c r="D1022" s="65"/>
      <c r="E1022" s="64"/>
      <c r="F1022" s="64"/>
      <c r="G1022" s="64"/>
      <c r="H1022" s="64"/>
      <c r="I1022" s="64"/>
      <c r="J1022" s="64"/>
      <c r="K1022" s="64"/>
      <c r="L1022" s="64"/>
      <c r="M1022" s="64"/>
      <c r="N1022" s="64"/>
      <c r="O1022" s="64"/>
      <c r="P1022" s="64"/>
      <c r="Q1022" s="64"/>
      <c r="R1022" s="64"/>
      <c r="S1022" s="64"/>
      <c r="T1022" s="64"/>
      <c r="U1022" s="64"/>
      <c r="V1022" s="64"/>
      <c r="W1022" s="64"/>
      <c r="X1022" s="64"/>
      <c r="Y1022" s="64"/>
      <c r="Z1022" s="64"/>
    </row>
    <row r="1023" spans="1:26" ht="15.75" customHeight="1">
      <c r="A1023" s="64"/>
      <c r="B1023" s="64"/>
      <c r="C1023" s="64"/>
      <c r="D1023" s="65"/>
      <c r="E1023" s="64"/>
      <c r="F1023" s="64"/>
      <c r="G1023" s="64"/>
      <c r="H1023" s="64"/>
      <c r="I1023" s="64"/>
      <c r="J1023" s="64"/>
      <c r="K1023" s="64"/>
      <c r="L1023" s="64"/>
      <c r="M1023" s="64"/>
      <c r="N1023" s="64"/>
      <c r="O1023" s="64"/>
      <c r="P1023" s="64"/>
      <c r="Q1023" s="64"/>
      <c r="R1023" s="64"/>
      <c r="S1023" s="64"/>
      <c r="T1023" s="64"/>
      <c r="U1023" s="64"/>
      <c r="V1023" s="64"/>
      <c r="W1023" s="64"/>
      <c r="X1023" s="64"/>
      <c r="Y1023" s="64"/>
      <c r="Z1023" s="64"/>
    </row>
    <row r="1024" spans="1:26" ht="15.75" customHeight="1">
      <c r="A1024" s="64"/>
      <c r="B1024" s="64"/>
      <c r="C1024" s="64"/>
      <c r="D1024" s="65"/>
      <c r="E1024" s="64"/>
      <c r="F1024" s="64"/>
      <c r="G1024" s="64"/>
      <c r="H1024" s="64"/>
      <c r="I1024" s="64"/>
      <c r="J1024" s="64"/>
      <c r="K1024" s="64"/>
      <c r="L1024" s="64"/>
      <c r="M1024" s="64"/>
      <c r="N1024" s="64"/>
      <c r="O1024" s="64"/>
      <c r="P1024" s="64"/>
      <c r="Q1024" s="64"/>
      <c r="R1024" s="64"/>
      <c r="S1024" s="64"/>
      <c r="T1024" s="64"/>
      <c r="U1024" s="64"/>
      <c r="V1024" s="64"/>
      <c r="W1024" s="64"/>
      <c r="X1024" s="64"/>
      <c r="Y1024" s="64"/>
      <c r="Z1024" s="64"/>
    </row>
    <row r="1025" spans="1:26" ht="15.75" customHeight="1">
      <c r="A1025" s="64"/>
      <c r="B1025" s="64"/>
      <c r="C1025" s="64"/>
      <c r="D1025" s="65"/>
      <c r="E1025" s="64"/>
      <c r="F1025" s="64"/>
      <c r="G1025" s="64"/>
      <c r="H1025" s="64"/>
      <c r="I1025" s="64"/>
      <c r="J1025" s="64"/>
      <c r="K1025" s="64"/>
      <c r="L1025" s="64"/>
      <c r="M1025" s="64"/>
      <c r="N1025" s="64"/>
      <c r="O1025" s="64"/>
      <c r="P1025" s="64"/>
      <c r="Q1025" s="64"/>
      <c r="R1025" s="64"/>
      <c r="S1025" s="64"/>
      <c r="T1025" s="64"/>
      <c r="U1025" s="64"/>
      <c r="V1025" s="64"/>
      <c r="W1025" s="64"/>
      <c r="X1025" s="64"/>
      <c r="Y1025" s="64"/>
      <c r="Z1025" s="64"/>
    </row>
    <row r="1026" spans="1:26" ht="15.75" customHeight="1">
      <c r="A1026" s="64"/>
      <c r="B1026" s="64"/>
      <c r="C1026" s="64"/>
      <c r="D1026" s="65"/>
      <c r="E1026" s="64"/>
      <c r="F1026" s="64"/>
      <c r="G1026" s="64"/>
      <c r="H1026" s="64"/>
      <c r="I1026" s="64"/>
      <c r="J1026" s="64"/>
      <c r="K1026" s="64"/>
      <c r="L1026" s="64"/>
      <c r="M1026" s="64"/>
      <c r="N1026" s="64"/>
      <c r="O1026" s="64"/>
      <c r="P1026" s="64"/>
      <c r="Q1026" s="64"/>
      <c r="R1026" s="64"/>
      <c r="S1026" s="64"/>
      <c r="T1026" s="64"/>
      <c r="U1026" s="64"/>
      <c r="V1026" s="64"/>
      <c r="W1026" s="64"/>
      <c r="X1026" s="64"/>
      <c r="Y1026" s="64"/>
      <c r="Z1026" s="64"/>
    </row>
    <row r="1027" spans="1:26" ht="15.75" customHeight="1">
      <c r="A1027" s="64"/>
      <c r="B1027" s="64"/>
      <c r="C1027" s="64"/>
      <c r="D1027" s="65"/>
      <c r="E1027" s="64"/>
      <c r="F1027" s="64"/>
      <c r="G1027" s="64"/>
      <c r="H1027" s="64"/>
      <c r="I1027" s="64"/>
      <c r="J1027" s="64"/>
      <c r="K1027" s="64"/>
      <c r="L1027" s="64"/>
      <c r="M1027" s="64"/>
      <c r="N1027" s="64"/>
      <c r="O1027" s="64"/>
      <c r="P1027" s="64"/>
      <c r="Q1027" s="64"/>
      <c r="R1027" s="64"/>
      <c r="S1027" s="64"/>
      <c r="T1027" s="64"/>
      <c r="U1027" s="64"/>
      <c r="V1027" s="64"/>
      <c r="W1027" s="64"/>
      <c r="X1027" s="64"/>
      <c r="Y1027" s="64"/>
      <c r="Z1027" s="64"/>
    </row>
    <row r="1028" spans="1:26" ht="15.75" customHeight="1">
      <c r="A1028" s="64"/>
      <c r="B1028" s="64"/>
      <c r="C1028" s="64"/>
      <c r="D1028" s="65"/>
      <c r="E1028" s="64"/>
      <c r="F1028" s="64"/>
      <c r="G1028" s="64"/>
      <c r="H1028" s="64"/>
      <c r="I1028" s="64"/>
      <c r="J1028" s="64"/>
      <c r="K1028" s="64"/>
      <c r="L1028" s="64"/>
      <c r="M1028" s="64"/>
      <c r="N1028" s="64"/>
      <c r="O1028" s="64"/>
      <c r="P1028" s="64"/>
      <c r="Q1028" s="64"/>
      <c r="R1028" s="64"/>
      <c r="S1028" s="64"/>
      <c r="T1028" s="64"/>
      <c r="U1028" s="64"/>
      <c r="V1028" s="64"/>
      <c r="W1028" s="64"/>
      <c r="X1028" s="64"/>
      <c r="Y1028" s="64"/>
      <c r="Z1028" s="64"/>
    </row>
    <row r="1029" spans="1:26" ht="15.75" customHeight="1">
      <c r="A1029" s="64"/>
      <c r="B1029" s="64"/>
      <c r="C1029" s="64"/>
      <c r="D1029" s="65"/>
      <c r="E1029" s="64"/>
      <c r="F1029" s="64"/>
      <c r="G1029" s="64"/>
      <c r="H1029" s="64"/>
      <c r="I1029" s="64"/>
      <c r="J1029" s="64"/>
      <c r="K1029" s="64"/>
      <c r="L1029" s="64"/>
      <c r="M1029" s="64"/>
      <c r="N1029" s="64"/>
      <c r="O1029" s="64"/>
      <c r="P1029" s="64"/>
      <c r="Q1029" s="64"/>
      <c r="R1029" s="64"/>
      <c r="S1029" s="64"/>
      <c r="T1029" s="64"/>
      <c r="U1029" s="64"/>
      <c r="V1029" s="64"/>
      <c r="W1029" s="64"/>
      <c r="X1029" s="64"/>
      <c r="Y1029" s="64"/>
      <c r="Z1029" s="64"/>
    </row>
    <row r="1030" spans="1:26" ht="15.75" customHeight="1">
      <c r="A1030" s="64"/>
      <c r="B1030" s="64"/>
      <c r="C1030" s="64"/>
      <c r="D1030" s="65"/>
      <c r="E1030" s="64"/>
      <c r="F1030" s="64"/>
      <c r="G1030" s="64"/>
      <c r="H1030" s="64"/>
      <c r="I1030" s="64"/>
      <c r="J1030" s="64"/>
      <c r="K1030" s="64"/>
      <c r="L1030" s="64"/>
      <c r="M1030" s="64"/>
      <c r="N1030" s="64"/>
      <c r="O1030" s="64"/>
      <c r="P1030" s="64"/>
      <c r="Q1030" s="64"/>
      <c r="R1030" s="64"/>
      <c r="S1030" s="64"/>
      <c r="T1030" s="64"/>
      <c r="U1030" s="64"/>
      <c r="V1030" s="64"/>
      <c r="W1030" s="64"/>
      <c r="X1030" s="64"/>
      <c r="Y1030" s="64"/>
      <c r="Z1030" s="64"/>
    </row>
    <row r="1031" spans="1:26" ht="15.75" customHeight="1">
      <c r="A1031" s="64"/>
      <c r="B1031" s="64"/>
      <c r="C1031" s="64"/>
      <c r="D1031" s="65"/>
      <c r="E1031" s="64"/>
      <c r="F1031" s="64"/>
      <c r="G1031" s="64"/>
      <c r="H1031" s="64"/>
      <c r="I1031" s="64"/>
      <c r="J1031" s="64"/>
      <c r="K1031" s="64"/>
      <c r="L1031" s="64"/>
      <c r="M1031" s="64"/>
      <c r="N1031" s="64"/>
      <c r="O1031" s="64"/>
      <c r="P1031" s="64"/>
      <c r="Q1031" s="64"/>
      <c r="R1031" s="64"/>
      <c r="S1031" s="64"/>
      <c r="T1031" s="64"/>
      <c r="U1031" s="64"/>
      <c r="V1031" s="64"/>
      <c r="W1031" s="64"/>
      <c r="X1031" s="64"/>
      <c r="Y1031" s="64"/>
      <c r="Z1031" s="64"/>
    </row>
    <row r="1032" spans="1:26" ht="15.75" customHeight="1">
      <c r="A1032" s="64"/>
      <c r="B1032" s="64"/>
      <c r="C1032" s="64"/>
      <c r="D1032" s="65"/>
      <c r="E1032" s="64"/>
      <c r="F1032" s="64"/>
      <c r="G1032" s="64"/>
      <c r="H1032" s="64"/>
      <c r="I1032" s="64"/>
      <c r="J1032" s="64"/>
      <c r="K1032" s="64"/>
      <c r="L1032" s="64"/>
      <c r="M1032" s="64"/>
      <c r="N1032" s="64"/>
      <c r="O1032" s="64"/>
      <c r="P1032" s="64"/>
      <c r="Q1032" s="64"/>
      <c r="R1032" s="64"/>
      <c r="S1032" s="64"/>
      <c r="T1032" s="64"/>
      <c r="U1032" s="64"/>
      <c r="V1032" s="64"/>
      <c r="W1032" s="64"/>
      <c r="X1032" s="64"/>
      <c r="Y1032" s="64"/>
      <c r="Z1032" s="64"/>
    </row>
    <row r="1033" spans="1:26" ht="15.75" customHeight="1">
      <c r="A1033" s="64"/>
      <c r="B1033" s="64"/>
      <c r="C1033" s="64"/>
      <c r="D1033" s="65"/>
      <c r="E1033" s="64"/>
      <c r="F1033" s="64"/>
      <c r="G1033" s="64"/>
      <c r="H1033" s="64"/>
      <c r="I1033" s="64"/>
      <c r="J1033" s="64"/>
      <c r="K1033" s="64"/>
      <c r="L1033" s="64"/>
      <c r="M1033" s="64"/>
      <c r="N1033" s="64"/>
      <c r="O1033" s="64"/>
      <c r="P1033" s="64"/>
      <c r="Q1033" s="64"/>
      <c r="R1033" s="64"/>
      <c r="S1033" s="64"/>
      <c r="T1033" s="64"/>
      <c r="U1033" s="64"/>
      <c r="V1033" s="64"/>
      <c r="W1033" s="64"/>
      <c r="X1033" s="64"/>
      <c r="Y1033" s="64"/>
      <c r="Z1033" s="64"/>
    </row>
    <row r="1034" spans="1:26" ht="15.75" customHeight="1">
      <c r="A1034" s="64"/>
      <c r="B1034" s="64"/>
      <c r="C1034" s="64"/>
      <c r="D1034" s="65"/>
      <c r="E1034" s="64"/>
      <c r="F1034" s="64"/>
      <c r="G1034" s="64"/>
      <c r="H1034" s="64"/>
      <c r="I1034" s="64"/>
      <c r="J1034" s="64"/>
      <c r="K1034" s="64"/>
      <c r="L1034" s="64"/>
      <c r="M1034" s="64"/>
      <c r="N1034" s="64"/>
      <c r="O1034" s="64"/>
      <c r="P1034" s="64"/>
      <c r="Q1034" s="64"/>
      <c r="R1034" s="64"/>
      <c r="S1034" s="64"/>
      <c r="T1034" s="64"/>
      <c r="U1034" s="64"/>
      <c r="V1034" s="64"/>
      <c r="W1034" s="64"/>
      <c r="X1034" s="64"/>
      <c r="Y1034" s="64"/>
      <c r="Z1034" s="64"/>
    </row>
    <row r="1035" spans="1:26" ht="15.75" customHeight="1">
      <c r="A1035" s="64"/>
      <c r="B1035" s="64"/>
      <c r="C1035" s="64"/>
      <c r="D1035" s="65"/>
      <c r="E1035" s="64"/>
      <c r="F1035" s="64"/>
      <c r="G1035" s="64"/>
      <c r="H1035" s="64"/>
      <c r="I1035" s="64"/>
      <c r="J1035" s="64"/>
      <c r="K1035" s="64"/>
      <c r="L1035" s="64"/>
      <c r="M1035" s="64"/>
      <c r="N1035" s="64"/>
      <c r="O1035" s="64"/>
      <c r="P1035" s="64"/>
      <c r="Q1035" s="64"/>
      <c r="R1035" s="64"/>
      <c r="S1035" s="64"/>
      <c r="T1035" s="64"/>
      <c r="U1035" s="64"/>
      <c r="V1035" s="64"/>
      <c r="W1035" s="64"/>
      <c r="X1035" s="64"/>
      <c r="Y1035" s="64"/>
      <c r="Z1035" s="64"/>
    </row>
    <row r="1036" spans="1:26" ht="15.75" customHeight="1">
      <c r="A1036" s="64"/>
      <c r="B1036" s="64"/>
      <c r="C1036" s="64"/>
      <c r="D1036" s="65"/>
      <c r="E1036" s="64"/>
      <c r="F1036" s="64"/>
      <c r="G1036" s="64"/>
      <c r="H1036" s="64"/>
      <c r="I1036" s="64"/>
      <c r="J1036" s="64"/>
      <c r="K1036" s="64"/>
      <c r="L1036" s="64"/>
      <c r="M1036" s="64"/>
      <c r="N1036" s="64"/>
      <c r="O1036" s="64"/>
      <c r="P1036" s="64"/>
      <c r="Q1036" s="64"/>
      <c r="R1036" s="64"/>
      <c r="S1036" s="64"/>
      <c r="T1036" s="64"/>
      <c r="U1036" s="64"/>
      <c r="V1036" s="64"/>
      <c r="W1036" s="64"/>
      <c r="X1036" s="64"/>
      <c r="Y1036" s="64"/>
      <c r="Z1036" s="64"/>
    </row>
    <row r="1037" spans="1:26" ht="15.75" customHeight="1">
      <c r="A1037" s="64"/>
      <c r="B1037" s="64"/>
      <c r="C1037" s="64"/>
      <c r="D1037" s="65"/>
      <c r="E1037" s="64"/>
      <c r="F1037" s="64"/>
      <c r="G1037" s="64"/>
      <c r="H1037" s="64"/>
      <c r="I1037" s="64"/>
      <c r="J1037" s="64"/>
      <c r="K1037" s="64"/>
      <c r="L1037" s="64"/>
      <c r="M1037" s="64"/>
      <c r="N1037" s="64"/>
      <c r="O1037" s="64"/>
      <c r="P1037" s="64"/>
      <c r="Q1037" s="64"/>
      <c r="R1037" s="64"/>
      <c r="S1037" s="64"/>
      <c r="T1037" s="64"/>
      <c r="U1037" s="64"/>
      <c r="V1037" s="64"/>
      <c r="W1037" s="64"/>
      <c r="X1037" s="64"/>
      <c r="Y1037" s="64"/>
      <c r="Z1037" s="64"/>
    </row>
    <row r="1038" spans="1:26" ht="15.75" customHeight="1">
      <c r="A1038" s="64"/>
      <c r="B1038" s="64"/>
      <c r="C1038" s="64"/>
      <c r="D1038" s="65"/>
      <c r="E1038" s="64"/>
      <c r="F1038" s="64"/>
      <c r="G1038" s="64"/>
      <c r="H1038" s="64"/>
      <c r="I1038" s="64"/>
      <c r="J1038" s="64"/>
      <c r="K1038" s="64"/>
      <c r="L1038" s="64"/>
      <c r="M1038" s="64"/>
      <c r="N1038" s="64"/>
      <c r="O1038" s="64"/>
      <c r="P1038" s="64"/>
      <c r="Q1038" s="64"/>
      <c r="R1038" s="64"/>
      <c r="S1038" s="64"/>
      <c r="T1038" s="64"/>
      <c r="U1038" s="64"/>
      <c r="V1038" s="64"/>
      <c r="W1038" s="64"/>
      <c r="X1038" s="64"/>
      <c r="Y1038" s="64"/>
      <c r="Z1038" s="64"/>
    </row>
    <row r="1039" spans="1:26" ht="15.75" customHeight="1">
      <c r="A1039" s="64"/>
      <c r="B1039" s="64"/>
      <c r="C1039" s="64"/>
      <c r="D1039" s="65"/>
      <c r="E1039" s="64"/>
      <c r="F1039" s="64"/>
      <c r="G1039" s="64"/>
      <c r="H1039" s="64"/>
      <c r="I1039" s="64"/>
      <c r="J1039" s="64"/>
      <c r="K1039" s="64"/>
      <c r="L1039" s="64"/>
      <c r="M1039" s="64"/>
      <c r="N1039" s="64"/>
      <c r="O1039" s="64"/>
      <c r="P1039" s="64"/>
      <c r="Q1039" s="64"/>
      <c r="R1039" s="64"/>
      <c r="S1039" s="64"/>
      <c r="T1039" s="64"/>
      <c r="U1039" s="64"/>
      <c r="V1039" s="64"/>
      <c r="W1039" s="64"/>
      <c r="X1039" s="64"/>
      <c r="Y1039" s="64"/>
      <c r="Z1039" s="64"/>
    </row>
    <row r="1040" spans="1:26" ht="15.75" customHeight="1">
      <c r="A1040" s="64"/>
      <c r="B1040" s="64"/>
      <c r="C1040" s="64"/>
      <c r="D1040" s="65"/>
      <c r="E1040" s="64"/>
      <c r="F1040" s="64"/>
      <c r="G1040" s="64"/>
      <c r="H1040" s="64"/>
      <c r="I1040" s="64"/>
      <c r="J1040" s="64"/>
      <c r="K1040" s="64"/>
      <c r="L1040" s="64"/>
      <c r="M1040" s="64"/>
      <c r="N1040" s="64"/>
      <c r="O1040" s="64"/>
      <c r="P1040" s="64"/>
      <c r="Q1040" s="64"/>
      <c r="R1040" s="64"/>
      <c r="S1040" s="64"/>
      <c r="T1040" s="64"/>
      <c r="U1040" s="64"/>
      <c r="V1040" s="64"/>
      <c r="W1040" s="64"/>
      <c r="X1040" s="64"/>
      <c r="Y1040" s="64"/>
      <c r="Z1040" s="64"/>
    </row>
    <row r="1041" spans="1:26" ht="15.75" customHeight="1">
      <c r="A1041" s="64"/>
      <c r="B1041" s="64"/>
      <c r="C1041" s="64"/>
      <c r="D1041" s="65"/>
      <c r="E1041" s="64"/>
      <c r="F1041" s="64"/>
      <c r="G1041" s="64"/>
      <c r="H1041" s="64"/>
      <c r="I1041" s="64"/>
      <c r="J1041" s="64"/>
      <c r="K1041" s="64"/>
      <c r="L1041" s="64"/>
      <c r="M1041" s="64"/>
      <c r="N1041" s="64"/>
      <c r="O1041" s="64"/>
      <c r="P1041" s="64"/>
      <c r="Q1041" s="64"/>
      <c r="R1041" s="64"/>
      <c r="S1041" s="64"/>
      <c r="T1041" s="64"/>
      <c r="U1041" s="64"/>
      <c r="V1041" s="64"/>
      <c r="W1041" s="64"/>
      <c r="X1041" s="64"/>
      <c r="Y1041" s="64"/>
      <c r="Z1041" s="64"/>
    </row>
    <row r="1042" spans="1:26" ht="15.75" customHeight="1">
      <c r="A1042" s="64"/>
      <c r="B1042" s="64"/>
      <c r="C1042" s="64"/>
      <c r="D1042" s="65"/>
      <c r="E1042" s="64"/>
      <c r="F1042" s="64"/>
      <c r="G1042" s="64"/>
      <c r="H1042" s="64"/>
      <c r="I1042" s="64"/>
      <c r="J1042" s="64"/>
      <c r="K1042" s="64"/>
      <c r="L1042" s="64"/>
      <c r="M1042" s="64"/>
      <c r="N1042" s="64"/>
      <c r="O1042" s="64"/>
      <c r="P1042" s="64"/>
      <c r="Q1042" s="64"/>
      <c r="R1042" s="64"/>
      <c r="S1042" s="64"/>
      <c r="T1042" s="64"/>
      <c r="U1042" s="64"/>
      <c r="V1042" s="64"/>
      <c r="W1042" s="64"/>
      <c r="X1042" s="64"/>
      <c r="Y1042" s="64"/>
      <c r="Z1042" s="64"/>
    </row>
    <row r="1043" spans="1:26" ht="15.75" customHeight="1">
      <c r="A1043" s="64"/>
      <c r="B1043" s="64"/>
      <c r="C1043" s="64"/>
      <c r="D1043" s="65"/>
      <c r="E1043" s="64"/>
      <c r="F1043" s="64"/>
      <c r="G1043" s="64"/>
      <c r="H1043" s="64"/>
      <c r="I1043" s="64"/>
      <c r="J1043" s="64"/>
      <c r="K1043" s="64"/>
      <c r="L1043" s="64"/>
      <c r="M1043" s="64"/>
      <c r="N1043" s="64"/>
      <c r="O1043" s="64"/>
      <c r="P1043" s="64"/>
      <c r="Q1043" s="64"/>
      <c r="R1043" s="64"/>
      <c r="S1043" s="64"/>
      <c r="T1043" s="64"/>
      <c r="U1043" s="64"/>
      <c r="V1043" s="64"/>
      <c r="W1043" s="64"/>
      <c r="X1043" s="64"/>
      <c r="Y1043" s="64"/>
      <c r="Z1043" s="64"/>
    </row>
    <row r="1044" spans="1:26" ht="15.75" customHeight="1">
      <c r="A1044" s="64"/>
      <c r="B1044" s="64"/>
      <c r="C1044" s="64"/>
      <c r="D1044" s="65"/>
      <c r="E1044" s="64"/>
      <c r="F1044" s="64"/>
      <c r="G1044" s="64"/>
      <c r="H1044" s="64"/>
      <c r="I1044" s="64"/>
      <c r="J1044" s="64"/>
      <c r="K1044" s="64"/>
      <c r="L1044" s="64"/>
      <c r="M1044" s="64"/>
      <c r="N1044" s="64"/>
      <c r="O1044" s="64"/>
      <c r="P1044" s="64"/>
      <c r="Q1044" s="64"/>
      <c r="R1044" s="64"/>
      <c r="S1044" s="64"/>
      <c r="T1044" s="64"/>
      <c r="U1044" s="64"/>
      <c r="V1044" s="64"/>
      <c r="W1044" s="64"/>
      <c r="X1044" s="64"/>
      <c r="Y1044" s="64"/>
      <c r="Z1044" s="64"/>
    </row>
  </sheetData>
  <sortState xmlns:xlrd2="http://schemas.microsoft.com/office/spreadsheetml/2017/richdata2" ref="T5:T98">
    <sortCondition ref="T5:T98"/>
  </sortState>
  <mergeCells count="1">
    <mergeCell ref="D2:E2"/>
  </mergeCells>
  <pageMargins left="0.7" right="0.7" top="0.75" bottom="0.75" header="0" footer="0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1000"/>
  <sheetViews>
    <sheetView showGridLines="0" workbookViewId="0">
      <selection activeCell="E7" sqref="E7"/>
    </sheetView>
  </sheetViews>
  <sheetFormatPr defaultColWidth="14.44140625" defaultRowHeight="15" customHeight="1"/>
  <cols>
    <col min="1" max="2" width="10.6640625" customWidth="1"/>
    <col min="3" max="3" width="4.6640625" customWidth="1"/>
    <col min="4" max="4" width="4.44140625" customWidth="1"/>
    <col min="5" max="10" width="20.6640625" customWidth="1"/>
    <col min="11" max="26" width="8.6640625" customWidth="1"/>
  </cols>
  <sheetData>
    <row r="1" spans="1:26" ht="15" customHeight="1">
      <c r="A1" s="63"/>
      <c r="B1" s="63"/>
      <c r="C1" s="64"/>
      <c r="D1" s="65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spans="1:26" ht="18.75" customHeight="1">
      <c r="A2" s="63"/>
      <c r="B2" s="63"/>
      <c r="C2" s="64"/>
      <c r="D2" s="66" t="s">
        <v>569</v>
      </c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 spans="1:26" ht="18.75" customHeight="1">
      <c r="A3" s="63"/>
      <c r="B3" s="63"/>
      <c r="C3" s="64"/>
      <c r="D3" s="65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spans="1:26" ht="15" customHeight="1">
      <c r="A4" s="63"/>
      <c r="B4" s="63"/>
      <c r="C4" s="64"/>
      <c r="D4" s="80" t="s">
        <v>570</v>
      </c>
      <c r="E4" s="80" t="s">
        <v>571</v>
      </c>
      <c r="F4" s="80" t="s">
        <v>572</v>
      </c>
      <c r="G4" s="81" t="s">
        <v>573</v>
      </c>
      <c r="H4" s="81" t="s">
        <v>574</v>
      </c>
      <c r="I4" s="81" t="s">
        <v>575</v>
      </c>
      <c r="J4" s="80" t="s">
        <v>4</v>
      </c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 spans="1:26" ht="15" customHeight="1">
      <c r="A5" s="63"/>
      <c r="B5" s="63"/>
      <c r="C5" s="64"/>
      <c r="D5" s="78" t="str">
        <f>IF(E5="","","1")</f>
        <v>1</v>
      </c>
      <c r="E5" s="79" t="str">
        <f>IF(F5="","","Januari")</f>
        <v>Januari</v>
      </c>
      <c r="F5" s="79">
        <f>IF(COUNT('1'!$D$6:$D$55)&gt;0, COUNTIFS('1'!$D$6:$D$55,"&lt;&gt;",'1'!$K$6:$K$55,"&lt;&gt;DOCUMENT"), "")</f>
        <v>18</v>
      </c>
      <c r="G5" s="79">
        <f>IF(COUNT('1'!$D$6:$D$55)&gt;0, (COUNTIFS('1'!$D$6:$D$55,"&lt;&gt;",'1'!$J$6:$J$55,"*CUSTOM CLEARANCE*",'1'!$J$6:$J$55,"&lt;&gt;DOC EXTENSION")),"")</f>
        <v>3</v>
      </c>
      <c r="H5" s="79">
        <f>IF(COUNT('1'!$D$6:$D$55)&gt;0, (COUNTIFS('1'!$D$6:$D$55,"&lt;&gt;",'1'!$K$6:$K$55,"DOCUMENT",'1'!$J$6:$J$55,"&lt;&gt;*CUSTOM CLEARANCE*")),"")</f>
        <v>0</v>
      </c>
      <c r="I5" s="79">
        <f>IF(COUNT('1'!$D$6:$D$55)&gt;0, (COUNTIFS('1'!$D$6:$D$55,"&lt;&gt;",'1'!$J$6:$J$55,"&lt;&gt;CUSTOM CLEARANCE",'1'!$J$6:$J$55,"&lt;&gt;DOC EXTENSION",'1'!$J$6:$J$55,"*CANCELED*")),"")</f>
        <v>1</v>
      </c>
      <c r="J5" s="79">
        <f>IFERROR((Analysis!$F5+Analysis!$G5+Analysis!$H5-Analysis!$I5),"")</f>
        <v>20</v>
      </c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</row>
    <row r="6" spans="1:26" ht="14.4">
      <c r="A6" s="63"/>
      <c r="B6" s="63"/>
      <c r="C6" s="64"/>
      <c r="D6" s="78" t="str">
        <f>IF(E6="","","2")</f>
        <v>2</v>
      </c>
      <c r="E6" s="79" t="str">
        <f>IF(F6="","","Februari")</f>
        <v>Februari</v>
      </c>
      <c r="F6" s="79">
        <f>IF(COUNT('2'!$D$6:$D$55)&gt;0, COUNTIFS('2'!$D$6:$D$55,"&lt;&gt;",'2'!$K$6:$K$55,"&lt;&gt;DOCUMENT"), "")</f>
        <v>36</v>
      </c>
      <c r="G6" s="79">
        <f>IF(COUNT('2'!$D$6:$D$55)&gt;0, (COUNTIFS('2'!$D$6:$D$55,"&lt;&gt;",'2'!$J$6:$J$55,"*CUSTOM CLEARANCE*",'2'!$J$6:$J$55,"&lt;&gt;DOC EXTENSION")),"")</f>
        <v>3</v>
      </c>
      <c r="H6" s="79">
        <f>IF(COUNT('2'!$D$6:$D$55)&gt;0, (COUNTIFS('2'!$D$6:$D$55,"&lt;&gt;",'2'!$K$6:$K$55,"DOCUMENT",'2'!$J$6:$J$55,"&lt;&gt;*CUSTOM CLEARANCE*")),"")</f>
        <v>0</v>
      </c>
      <c r="I6" s="79">
        <f>IF(COUNT('2'!$D$6:$D$55)&gt;0, (COUNTIFS('2'!$D$6:$D$55,"&lt;&gt;",'2'!$J$6:$J$55,"&lt;&gt;CUSTOM CLEARANCE",'2'!$J$6:$J$55,"&lt;&gt;DOC EXTENSION",'2'!$J$6:$J$55,"*CANCELED*")),"")</f>
        <v>3</v>
      </c>
      <c r="J6" s="79">
        <f>IFERROR((Analysis!$F6+Analysis!$G6+Analysis!$H6-Analysis!$I6),"")</f>
        <v>36</v>
      </c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</row>
    <row r="7" spans="1:26" ht="14.4">
      <c r="A7" s="63"/>
      <c r="B7" s="63"/>
      <c r="C7" s="64"/>
      <c r="D7" s="78" t="str">
        <f>IF(E7="","","3")</f>
        <v>3</v>
      </c>
      <c r="E7" s="79" t="str">
        <f>IF(F7="","","Maret")</f>
        <v>Maret</v>
      </c>
      <c r="F7" s="79">
        <f>IF(COUNT('3'!$D$6:$D$55)&gt;0, COUNTIFS('3'!$D$6:$D$55,"&lt;&gt;",'3'!$K$6:$K$55,"&lt;&gt;DOCUMENT"), "")</f>
        <v>32</v>
      </c>
      <c r="G7" s="79">
        <f>IF(COUNT('3'!$D$6:$D$55)&gt;0, (COUNTIFS('3'!$D$6:$D$55,"&lt;&gt;",'3'!$J$6:$J$55,"*CUSTOM CLEARANCE*",'3'!$J$6:$J$55,"&lt;&gt;DOC EXTENSION")),"")</f>
        <v>3</v>
      </c>
      <c r="H7" s="79">
        <f>IF(COUNT('3'!$D$6:$D$55)&gt;0, (COUNTIFS('3'!$D$6:$D$55,"&lt;&gt;",'3'!$K$6:$K$55,"DOCUMENT",'3'!$J$6:$J$55,"&lt;&gt;*CUSTOM CLEARANCE*")),"")</f>
        <v>0</v>
      </c>
      <c r="I7" s="79">
        <f>IF(COUNT('3'!$D$6:$D$55)&gt;0, (COUNTIFS('3'!$D$6:$D$55,"&lt;&gt;",'3'!$J$6:$J$55,"&lt;&gt;CUSTOM CLEARANCE",'3'!$J$6:$J$55,"&lt;&gt;DOC EXTENSION",'3'!$J$6:$J$55,"*CANCELED*")),"")</f>
        <v>2</v>
      </c>
      <c r="J7" s="79">
        <f>IFERROR((Analysis!$F7+Analysis!$G7+Analysis!$H7-Analysis!$I7),"")</f>
        <v>33</v>
      </c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 spans="1:26" ht="14.4">
      <c r="A8" s="63"/>
      <c r="B8" s="63"/>
      <c r="C8" s="64"/>
      <c r="D8" s="78" t="str">
        <f>IF(E8="","","4")</f>
        <v>4</v>
      </c>
      <c r="E8" s="79" t="str">
        <f>IF(F8="","","April")</f>
        <v>April</v>
      </c>
      <c r="F8" s="79">
        <f>IF(COUNT('4'!$D$6:$D$55)&gt;0, COUNTIFS('4'!$D$6:$D$55,"&lt;&gt;",'4'!$K$6:$K$55,"&lt;&gt;DOCUMENT"), "")</f>
        <v>23</v>
      </c>
      <c r="G8" s="79">
        <f>IF(COUNT('4'!$D$6:$D$55)&gt;0, (COUNTIFS('4'!$D$6:$D$55,"&lt;&gt;",'4'!$J$6:$J$55,"*CUSTOM CLEARANCE*",'4'!$J$6:$J$55,"&lt;&gt;DOC EXTENSION")),"")</f>
        <v>1</v>
      </c>
      <c r="H8" s="79">
        <f>IF(COUNT('4'!$D$6:$D$55)&gt;0, (COUNTIFS('4'!$D$6:$D$55,"&lt;&gt;",'4'!$K$6:$K$55,"DOCUMENT",'4'!$J$6:$J$55,"&lt;&gt;*CUSTOM CLEARANCE*")),"")</f>
        <v>2</v>
      </c>
      <c r="I8" s="79">
        <f>IF(COUNT('4'!$D$6:$D$55)&gt;0, (COUNTIFS('4'!$D$6:$D$55,"&lt;&gt;",'4'!$J$6:$J$55,"&lt;&gt;CUSTOM CLEARANCE",'4'!$J$6:$J$55,"&lt;&gt;DOC EXTENSION",'4'!$J$6:$J$55,"*CANCELED*")),"")</f>
        <v>0</v>
      </c>
      <c r="J8" s="79">
        <f>IFERROR((Analysis!$F8+Analysis!$G8+Analysis!$H8-Analysis!$I8),"")</f>
        <v>26</v>
      </c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</row>
    <row r="9" spans="1:26" ht="14.4">
      <c r="A9" s="63"/>
      <c r="B9" s="63"/>
      <c r="C9" s="64"/>
      <c r="D9" s="78" t="str">
        <f>IF(E9="","","5")</f>
        <v>5</v>
      </c>
      <c r="E9" s="79" t="str">
        <f>IF(F9="","","Mei")</f>
        <v>Mei</v>
      </c>
      <c r="F9" s="79">
        <f>IF(COUNT('5'!$D$6:$D$55)&gt;0, COUNTIFS('5'!$D$6:$D$55,"&lt;&gt;",'5'!$K$6:$K$55,"&lt;&gt;DOCUMENT"), "")</f>
        <v>31</v>
      </c>
      <c r="G9" s="79">
        <f>IF(COUNT('5'!$D$6:$D$55)&gt;0, (COUNTIFS('5'!$D$6:$D$55,"&lt;&gt;",'5'!$J$6:$J$55,"*CUSTOM CLEARANCE*",'5'!$J$6:$J$55,"&lt;&gt;DOC EXTENSION")),"")</f>
        <v>5</v>
      </c>
      <c r="H9" s="79">
        <f>IF(COUNT('5'!$D$6:$D$55)&gt;0, (COUNTIFS('5'!$D$6:$D$55,"&lt;&gt;",'5'!$K$6:$K$55,"DOCUMENT",'5'!$J$6:$J$55,"&lt;&gt;*CUSTOM CLEARANCE*")),"")</f>
        <v>1</v>
      </c>
      <c r="I9" s="79">
        <f>IF(COUNT('5'!$D$6:$D$55)&gt;0, (COUNTIFS('5'!$D$6:$D$55,"&lt;&gt;",'5'!$J$6:$J$55,"&lt;&gt;CUSTOM CLEARANCE",'5'!$J$6:$J$55,"&lt;&gt;DOC EXTENSION",'5'!$J$6:$J$55,"*CANCELED*")),"")</f>
        <v>0</v>
      </c>
      <c r="J9" s="79">
        <f>IFERROR((Analysis!$F9+Analysis!$G9+Analysis!$H9-Analysis!$I9),"")</f>
        <v>37</v>
      </c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 spans="1:26" ht="14.4">
      <c r="A10" s="63"/>
      <c r="B10" s="63"/>
      <c r="C10" s="64"/>
      <c r="D10" s="78" t="str">
        <f>IF(E10="","","6")</f>
        <v>6</v>
      </c>
      <c r="E10" s="79" t="str">
        <f>IF(F10="","","Juni")</f>
        <v>Juni</v>
      </c>
      <c r="F10" s="79">
        <f>IF(COUNT('6'!$D$6:$D$55)&gt;0, COUNTIFS('6'!$D$6:$D$55,"&lt;&gt;",'6'!$K$6:$K$55,"&lt;&gt;DOCUMENT"), "")</f>
        <v>5</v>
      </c>
      <c r="G10" s="79">
        <f>IF(COUNT('6'!$D$6:$D$55)&gt;0, (COUNTIFS('6'!$D$6:$D$55,"&lt;&gt;",'6'!$J$6:$J$55,"*CUSTOM CLEARANCE*",'6'!$J$6:$J$55,"&lt;&gt;DOC EXTENSION")),"")</f>
        <v>0</v>
      </c>
      <c r="H10" s="79">
        <f>IF(COUNT('6'!$D$6:$D$55)&gt;0, (COUNTIFS('6'!$D$6:$D$55,"&lt;&gt;",'6'!$K$6:$K$55,"DOCUMENT",'6'!$J$6:$J$55,"&lt;&gt;*CUSTOM CLEARANCE*")),"")</f>
        <v>0</v>
      </c>
      <c r="I10" s="79">
        <f>IF(COUNT('6'!$D$6:$D$55)&gt;0, (COUNTIFS('6'!$D$6:$D$55,"&lt;&gt;",'6'!$J$6:$J$55,"&lt;&gt;CUSTOM CLEARANCE",'6'!$J$6:$J$55,"&lt;&gt;DOC EXTENSION",'6'!$J$6:$J$55,"*CANCELED*")),"")</f>
        <v>0</v>
      </c>
      <c r="J10" s="79">
        <f>IFERROR((Analysis!$F10+Analysis!$G10+Analysis!$H10-Analysis!$I10),"")</f>
        <v>5</v>
      </c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</row>
    <row r="11" spans="1:26" ht="14.4">
      <c r="A11" s="63"/>
      <c r="B11" s="63"/>
      <c r="C11" s="64"/>
      <c r="D11" s="78" t="str">
        <f>IF(E11="","","7")</f>
        <v/>
      </c>
      <c r="E11" s="79" t="str">
        <f>IF(F11="","","Juli")</f>
        <v/>
      </c>
      <c r="F11" s="79" t="str">
        <f>IF(COUNT('7'!$D$6:$D$55)&gt;0, COUNTIFS('7'!$D$6:$D$55,"&lt;&gt;",'7'!$K$6:$K$55,"&lt;&gt;DOCUMENT"), "")</f>
        <v/>
      </c>
      <c r="G11" s="79" t="str">
        <f>IF(COUNT('7'!$D$6:$D$55)&gt;0, (COUNTIFS('7'!$D$6:$D$55,"&lt;&gt;",'7'!$J$6:$J$55,"*CUSTOM CLEARANCE*",'7'!$J$6:$J$55,"&lt;&gt;DOC EXTENSION")),"")</f>
        <v/>
      </c>
      <c r="H11" s="79" t="str">
        <f>IF(COUNT('7'!$D$6:$D$55)&gt;0, (COUNTIFS('7'!$D$6:$D$55,"&lt;&gt;",'7'!$K$6:$K$55,"DOCUMENT",'7'!$J$6:$J$55,"&lt;&gt;*CUSTOM CLEARANCE*")),"")</f>
        <v/>
      </c>
      <c r="I11" s="79" t="str">
        <f>IF(COUNT('7'!$D$6:$D$55)&gt;0, (COUNTIFS('7'!$D$6:$D$55,"&lt;&gt;",'7'!$J$6:$J$55,"&lt;&gt;CUSTOM CLEARANCE",'7'!$J$6:$J$55,"&lt;&gt;DOC EXTENSION",'7'!$J$6:$J$55,"*CANCELED*")),"")</f>
        <v/>
      </c>
      <c r="J11" s="79" t="str">
        <f>IFERROR((Analysis!$F11+Analysis!$G11+Analysis!$H11-Analysis!$I11),"")</f>
        <v/>
      </c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</row>
    <row r="12" spans="1:26" ht="14.4">
      <c r="A12" s="63"/>
      <c r="B12" s="63"/>
      <c r="C12" s="64"/>
      <c r="D12" s="78" t="str">
        <f>IF(E12="","","8")</f>
        <v/>
      </c>
      <c r="E12" s="79" t="str">
        <f>IF(F12="","","Agustus")</f>
        <v/>
      </c>
      <c r="F12" s="79" t="str">
        <f>IF(COUNT('8'!$D$6:$D$55)&gt;0, COUNTIFS('8'!$D$6:$D$55,"&lt;&gt;",'8'!$K$6:$K$55,"&lt;&gt;DOCUMENT"), "")</f>
        <v/>
      </c>
      <c r="G12" s="79" t="str">
        <f>IF(COUNT('8'!$D$6:$D$55)&gt;0, (COUNTIFS('8'!$D$6:$D$55,"&lt;&gt;",'8'!$J$6:$J$55,"*CUSTOM CLEARANCE*",'8'!$J$6:$J$55,"&lt;&gt;DOC EXTENSION")),"")</f>
        <v/>
      </c>
      <c r="H12" s="79" t="str">
        <f>IF(COUNT('8'!$D$6:$D$55)&gt;0, (COUNTIFS('8'!$D$6:$D$55,"&lt;&gt;",'8'!$K$6:$K$55,"DOCUMENT",'8'!$J$6:$J$55,"&lt;&gt;*CUSTOM CLEARANCE*")),"")</f>
        <v/>
      </c>
      <c r="I12" s="79" t="str">
        <f>IF(COUNT('8'!$D$6:$D$55)&gt;0, (COUNTIFS('8'!$D$6:$D$55,"&lt;&gt;",'8'!$J$6:$J$55,"&lt;&gt;CUSTOM CLEARANCE",'8'!$J$6:$J$55,"&lt;&gt;DOC EXTENSION",'8'!$J$6:$J$55,"*CANCELED*")),"")</f>
        <v/>
      </c>
      <c r="J12" s="79" t="str">
        <f>IFERROR((Analysis!$F12+Analysis!$G12+Analysis!$H12-Analysis!$I12),"")</f>
        <v/>
      </c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</row>
    <row r="13" spans="1:26" ht="14.4">
      <c r="A13" s="63"/>
      <c r="B13" s="63"/>
      <c r="C13" s="64"/>
      <c r="D13" s="78" t="str">
        <f>IF(E13="","","9")</f>
        <v/>
      </c>
      <c r="E13" s="79" t="str">
        <f>IF(F13="","","September")</f>
        <v/>
      </c>
      <c r="F13" s="79" t="str">
        <f>IF(COUNT('9'!$D$6:$D$55)&gt;0, COUNTIFS('9'!$D$6:$D$55,"&lt;&gt;",'9'!$K$6:$K$55,"&lt;&gt;DOCUMENT"), "")</f>
        <v/>
      </c>
      <c r="G13" s="79" t="str">
        <f>IF(COUNT('9'!$D$6:$D$55)&gt;0, (COUNTIFS('9'!$D$6:$D$55,"&lt;&gt;",'9'!$J$6:$J$55,"*CUSTOM CLEARANCE*",'9'!$J$6:$J$55,"&lt;&gt;DOC EXTENSION")),"")</f>
        <v/>
      </c>
      <c r="H13" s="79" t="str">
        <f>IF(COUNT('9'!$D$6:$D$55)&gt;0, (COUNTIFS('9'!$D$6:$D$55,"&lt;&gt;",'9'!$K$6:$K$55,"DOCUMENT",'9'!$J$6:$J$55,"&lt;&gt;*CUSTOM CLEARANCE*")),"")</f>
        <v/>
      </c>
      <c r="I13" s="79" t="str">
        <f>IF(COUNT('9'!$D$6:$D$55)&gt;0, (COUNTIFS('9'!$D$6:$D$55,"&lt;&gt;",'9'!$J$6:$J$55,"&lt;&gt;CUSTOM CLEARANCE",'9'!$J$6:$J$55,"&lt;&gt;DOC EXTENSION",'9'!$J$6:$J$55,"*CANCELED*")),"")</f>
        <v/>
      </c>
      <c r="J13" s="79" t="str">
        <f>IFERROR((Analysis!$F13+Analysis!$G13+Analysis!$H13-Analysis!$I13),"")</f>
        <v/>
      </c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</row>
    <row r="14" spans="1:26" ht="14.4">
      <c r="A14" s="63"/>
      <c r="B14" s="63"/>
      <c r="C14" s="64"/>
      <c r="D14" s="78" t="str">
        <f>IF(E14="","","10")</f>
        <v/>
      </c>
      <c r="E14" s="79" t="str">
        <f>IF(F14="","","Oktober")</f>
        <v/>
      </c>
      <c r="F14" s="79" t="str">
        <f>IF(COUNT('10'!$D$6:$D$55)&gt;0, COUNTIFS('10'!$D$6:$D$55,"&lt;&gt;",'10'!$K$6:$K$55,"&lt;&gt;DOCUMENT"), "")</f>
        <v/>
      </c>
      <c r="G14" s="79" t="str">
        <f>IF(COUNT('10'!$D$6:$D$55)&gt;0, (COUNTIFS('10'!$D$6:$D$55,"&lt;&gt;",'10'!$J$6:$J$55,"*CUSTOM CLEARANCE*",'10'!$J$6:$J$55,"&lt;&gt;DOC EXTENSION")),"")</f>
        <v/>
      </c>
      <c r="H14" s="79" t="str">
        <f>IF(COUNT('10'!$D$6:$D$55)&gt;0, (COUNTIFS('10'!$D$6:$D$55,"&lt;&gt;",'10'!$K$6:$K$55,"DOCUMENT",'10'!$J$6:$J$55,"&lt;&gt;*CUSTOM CLEARANCE*")),"")</f>
        <v/>
      </c>
      <c r="I14" s="79" t="str">
        <f>IF(COUNT('10'!$D$6:$D$55)&gt;0, (COUNTIFS('10'!$D$6:$D$55,"&lt;&gt;",'10'!$J$6:$J$55,"&lt;&gt;CUSTOM CLEARANCE",'10'!$J$6:$J$55,"&lt;&gt;DOC EXTENSION",'10'!$J$6:$J$55,"*CANCELED*")),"")</f>
        <v/>
      </c>
      <c r="J14" s="79" t="str">
        <f>IFERROR((Analysis!$F14+Analysis!$G14+Analysis!$H14-Analysis!$I14),"")</f>
        <v/>
      </c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</row>
    <row r="15" spans="1:26" ht="14.4">
      <c r="A15" s="63"/>
      <c r="B15" s="63"/>
      <c r="C15" s="64"/>
      <c r="D15" s="78" t="str">
        <f>IF(E15="","","11")</f>
        <v/>
      </c>
      <c r="E15" s="79" t="str">
        <f>IF(F15="","","November")</f>
        <v/>
      </c>
      <c r="F15" s="79" t="str">
        <f>IF(COUNT('11'!$D$6:$D$55)&gt;0, COUNTIFS('11'!$D$6:$D$55,"&lt;&gt;",'11'!$K$6:$K$55,"&lt;&gt;DOCUMENT"), "")</f>
        <v/>
      </c>
      <c r="G15" s="79" t="str">
        <f>IF(COUNT('11'!$D$6:$D$55)&gt;0, (COUNTIFS('11'!$D$6:$D$55,"&lt;&gt;",'11'!$J$6:$J$55,"*CUSTOM CLEARANCE*",'11'!$J$6:$J$55,"&lt;&gt;DOC EXTENSION")),"")</f>
        <v/>
      </c>
      <c r="H15" s="79" t="str">
        <f>IF(COUNT('11'!$D$6:$D$55)&gt;0, (COUNTIFS('11'!$D$6:$D$55,"&lt;&gt;",'11'!$K$6:$K$55,"DOCUMENT",'11'!$J$6:$J$55,"&lt;&gt;*CUSTOM CLEARANCE*")),"")</f>
        <v/>
      </c>
      <c r="I15" s="79" t="str">
        <f>IF(COUNT('11'!$D$6:$D$55)&gt;0, (COUNTIFS('11'!$D$6:$D$55,"&lt;&gt;",'11'!$J$6:$J$55,"&lt;&gt;CUSTOM CLEARANCE",'11'!$J$6:$J$55,"&lt;&gt;DOC EXTENSION",'11'!$J$6:$J$55,"*CANCELED*")),"")</f>
        <v/>
      </c>
      <c r="J15" s="79" t="str">
        <f>IFERROR((Analysis!$F15+Analysis!$G15+Analysis!$H15-Analysis!$I15),"")</f>
        <v/>
      </c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</row>
    <row r="16" spans="1:26" ht="14.4">
      <c r="A16" s="63"/>
      <c r="B16" s="63"/>
      <c r="C16" s="64"/>
      <c r="D16" s="78" t="str">
        <f>IF(E16="","","12")</f>
        <v/>
      </c>
      <c r="E16" s="79" t="str">
        <f>IF(F16="","","Desember")</f>
        <v/>
      </c>
      <c r="F16" s="79" t="str">
        <f>IF(COUNT('12'!$D$6:$D$55)&gt;0, COUNTIFS('12'!$D$6:$D$55,"&lt;&gt;",'12'!$K$6:$K$55,"&lt;&gt;DOCUMENT"), "")</f>
        <v/>
      </c>
      <c r="G16" s="79" t="str">
        <f>IF(COUNT('12'!$D$6:$D$55)&gt;0, (COUNTIFS('12'!$D$6:$D$55,"&lt;&gt;",'12'!$J$6:$J$55,"*CUSTOM CLEARANCE*",'12'!$J$6:$J$55,"&lt;&gt;DOC EXTENSION")),"")</f>
        <v/>
      </c>
      <c r="H16" s="79" t="str">
        <f>IF(COUNT('12'!$D$6:$D$55)&gt;0, (COUNTIFS('12'!$D$6:$D$55,"&lt;&gt;",'12'!$K$6:$K$55,"DOCUMENT",'12'!$J$6:$J$55,"&lt;&gt;*CUSTOM CLEARANCE*")),"")</f>
        <v/>
      </c>
      <c r="I16" s="79" t="str">
        <f>IF(COUNT('12'!$D$6:$D$55)&gt;0, (COUNTIFS('12'!$D$6:$D$55,"&lt;&gt;",'12'!$J$6:$J$55,"&lt;&gt;CUSTOM CLEARANCE",'12'!$J$6:$J$55,"&lt;&gt;DOC EXTENSION",'12'!$J$6:$J$55,"*CANCELED*")),"")</f>
        <v/>
      </c>
      <c r="J16" s="79" t="str">
        <f>IFERROR((Analysis!$F16+Analysis!$G16+Analysis!$H16-Analysis!$I16),"")</f>
        <v/>
      </c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</row>
    <row r="17" spans="1:26" ht="14.4">
      <c r="A17" s="63"/>
      <c r="B17" s="63"/>
      <c r="C17" s="64"/>
      <c r="D17" s="65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 spans="1:26" ht="14.4">
      <c r="A18" s="63"/>
      <c r="B18" s="63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</row>
    <row r="19" spans="1:26" ht="14.4">
      <c r="A19" s="63"/>
      <c r="B19" s="63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</row>
    <row r="20" spans="1:26" ht="14.4">
      <c r="A20" s="63"/>
      <c r="B20" s="63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</row>
    <row r="21" spans="1:26" ht="15.75" customHeight="1">
      <c r="A21" s="63"/>
      <c r="B21" s="63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</row>
    <row r="22" spans="1:26" ht="15.75" customHeight="1">
      <c r="A22" s="63"/>
      <c r="B22" s="63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</row>
    <row r="23" spans="1:26" ht="15.75" customHeight="1">
      <c r="A23" s="63"/>
      <c r="B23" s="63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</row>
    <row r="24" spans="1:26" ht="15.75" customHeight="1">
      <c r="A24" s="63"/>
      <c r="B24" s="63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</row>
    <row r="25" spans="1:26" ht="15.75" customHeight="1">
      <c r="A25" s="63"/>
      <c r="B25" s="63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</row>
    <row r="26" spans="1:26" ht="15.75" customHeight="1">
      <c r="A26" s="63"/>
      <c r="B26" s="63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</row>
    <row r="27" spans="1:26" ht="15.75" customHeight="1">
      <c r="A27" s="63"/>
      <c r="B27" s="63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</row>
    <row r="28" spans="1:26" ht="15.75" customHeight="1">
      <c r="A28" s="63"/>
      <c r="B28" s="63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</row>
    <row r="29" spans="1:26" ht="15.75" customHeight="1">
      <c r="A29" s="63"/>
      <c r="B29" s="63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</row>
    <row r="30" spans="1:26" ht="15.75" customHeight="1">
      <c r="A30" s="63"/>
      <c r="B30" s="63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</row>
    <row r="31" spans="1:26" ht="15.75" customHeight="1">
      <c r="A31" s="63"/>
      <c r="B31" s="63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</row>
    <row r="32" spans="1:26" ht="15.75" customHeight="1">
      <c r="A32" s="63"/>
      <c r="B32" s="63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</row>
    <row r="33" spans="1:26" ht="15.75" customHeight="1">
      <c r="A33" s="63"/>
      <c r="B33" s="63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</row>
    <row r="34" spans="1:26" ht="15.75" customHeight="1">
      <c r="A34" s="63"/>
      <c r="B34" s="63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</row>
    <row r="35" spans="1:26" ht="15.75" customHeight="1">
      <c r="A35" s="63"/>
      <c r="B35" s="63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</row>
    <row r="36" spans="1:26" ht="15.75" customHeight="1">
      <c r="A36" s="63"/>
      <c r="B36" s="63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</row>
    <row r="37" spans="1:26" ht="15.75" customHeight="1">
      <c r="A37" s="63"/>
      <c r="B37" s="63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</row>
    <row r="38" spans="1:26" ht="15.75" customHeight="1">
      <c r="A38" s="63"/>
      <c r="B38" s="63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</row>
    <row r="39" spans="1:26" ht="15.75" customHeight="1">
      <c r="A39" s="63"/>
      <c r="B39" s="63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</row>
    <row r="40" spans="1:26" ht="15.75" customHeight="1">
      <c r="A40" s="63"/>
      <c r="B40" s="63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</row>
    <row r="41" spans="1:26" ht="15.75" customHeight="1">
      <c r="A41" s="63"/>
      <c r="B41" s="63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</row>
    <row r="42" spans="1:26" ht="15.75" customHeight="1">
      <c r="A42" s="63"/>
      <c r="B42" s="63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</row>
    <row r="43" spans="1:26" ht="15.75" customHeight="1">
      <c r="A43" s="63"/>
      <c r="B43" s="63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</row>
    <row r="44" spans="1:26" ht="15.75" customHeight="1">
      <c r="A44" s="63"/>
      <c r="B44" s="63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</row>
    <row r="45" spans="1:26" ht="15.75" customHeight="1">
      <c r="A45" s="63"/>
      <c r="B45" s="63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</row>
    <row r="46" spans="1:26" ht="15.75" customHeight="1">
      <c r="A46" s="63"/>
      <c r="B46" s="63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</row>
    <row r="47" spans="1:26" ht="15.75" customHeight="1">
      <c r="A47" s="63"/>
      <c r="B47" s="63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</row>
    <row r="48" spans="1:26" ht="15.75" customHeight="1">
      <c r="A48" s="63"/>
      <c r="B48" s="63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</row>
    <row r="49" spans="1:26" ht="15.75" customHeight="1">
      <c r="A49" s="63"/>
      <c r="B49" s="63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</row>
    <row r="50" spans="1:26" ht="15.75" customHeight="1">
      <c r="A50" s="63"/>
      <c r="B50" s="63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</row>
    <row r="51" spans="1:26" ht="15.75" customHeight="1">
      <c r="A51" s="63"/>
      <c r="B51" s="63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</row>
    <row r="52" spans="1:26" ht="15.75" customHeight="1">
      <c r="A52" s="63"/>
      <c r="B52" s="63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</row>
    <row r="53" spans="1:26" ht="15.75" customHeight="1">
      <c r="A53" s="63"/>
      <c r="B53" s="63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</row>
    <row r="54" spans="1:26" ht="15.75" customHeight="1">
      <c r="A54" s="63"/>
      <c r="B54" s="63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</row>
    <row r="55" spans="1:26" ht="15.75" customHeight="1">
      <c r="A55" s="63"/>
      <c r="B55" s="63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</row>
    <row r="56" spans="1:26" ht="15.75" customHeight="1">
      <c r="A56" s="63"/>
      <c r="B56" s="63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</row>
    <row r="57" spans="1:26" ht="15.75" customHeight="1">
      <c r="A57" s="63"/>
      <c r="B57" s="63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</row>
    <row r="58" spans="1:26" ht="15.75" customHeight="1">
      <c r="A58" s="63"/>
      <c r="B58" s="63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</row>
    <row r="59" spans="1:26" ht="15.75" customHeight="1">
      <c r="A59" s="63"/>
      <c r="B59" s="63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</row>
    <row r="60" spans="1:26" ht="15.75" customHeight="1">
      <c r="A60" s="63"/>
      <c r="B60" s="63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</row>
    <row r="61" spans="1:26" ht="15.75" customHeight="1">
      <c r="A61" s="63"/>
      <c r="B61" s="63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</row>
    <row r="62" spans="1:26" ht="15.75" customHeight="1">
      <c r="A62" s="63"/>
      <c r="B62" s="63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</row>
    <row r="63" spans="1:26" ht="15.75" customHeight="1">
      <c r="A63" s="63"/>
      <c r="B63" s="63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</row>
    <row r="64" spans="1:26" ht="15.75" customHeight="1">
      <c r="A64" s="63"/>
      <c r="B64" s="63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</row>
    <row r="65" spans="1:26" ht="15.75" customHeight="1">
      <c r="A65" s="63"/>
      <c r="B65" s="63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</row>
    <row r="66" spans="1:26" ht="15.75" customHeight="1">
      <c r="A66" s="63"/>
      <c r="B66" s="63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</row>
    <row r="67" spans="1:26" ht="15.75" customHeight="1">
      <c r="A67" s="63"/>
      <c r="B67" s="63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</row>
    <row r="68" spans="1:26" ht="15.75" customHeight="1">
      <c r="A68" s="63"/>
      <c r="B68" s="63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</row>
    <row r="69" spans="1:26" ht="15.75" customHeight="1">
      <c r="A69" s="63"/>
      <c r="B69" s="63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</row>
    <row r="70" spans="1:26" ht="15.75" customHeight="1">
      <c r="A70" s="63"/>
      <c r="B70" s="63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</row>
    <row r="71" spans="1:26" ht="15.75" customHeight="1">
      <c r="A71" s="63"/>
      <c r="B71" s="63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</row>
    <row r="72" spans="1:26" ht="15.75" customHeight="1">
      <c r="A72" s="63"/>
      <c r="B72" s="63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</row>
    <row r="73" spans="1:26" ht="15.75" customHeight="1">
      <c r="A73" s="63"/>
      <c r="B73" s="63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</row>
    <row r="74" spans="1:26" ht="15.75" customHeight="1">
      <c r="A74" s="63"/>
      <c r="B74" s="63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</row>
    <row r="75" spans="1:26" ht="15.75" customHeight="1">
      <c r="A75" s="63"/>
      <c r="B75" s="63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</row>
    <row r="76" spans="1:26" ht="15.75" customHeight="1">
      <c r="A76" s="63"/>
      <c r="B76" s="63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</row>
    <row r="77" spans="1:26" ht="15.75" customHeight="1">
      <c r="A77" s="63"/>
      <c r="B77" s="63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</row>
    <row r="78" spans="1:26" ht="15.75" customHeight="1">
      <c r="A78" s="63"/>
      <c r="B78" s="63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</row>
    <row r="79" spans="1:26" ht="15.75" customHeight="1">
      <c r="A79" s="63"/>
      <c r="B79" s="63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</row>
    <row r="80" spans="1:26" ht="15.75" customHeight="1">
      <c r="A80" s="63"/>
      <c r="B80" s="63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</row>
    <row r="81" spans="1:26" ht="15.75" customHeight="1">
      <c r="A81" s="63"/>
      <c r="B81" s="63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</row>
    <row r="82" spans="1:26" ht="15.75" customHeight="1">
      <c r="A82" s="63"/>
      <c r="B82" s="63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</row>
    <row r="83" spans="1:26" ht="15.75" customHeight="1">
      <c r="A83" s="63"/>
      <c r="B83" s="63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</row>
    <row r="84" spans="1:26" ht="15.75" customHeight="1">
      <c r="A84" s="63"/>
      <c r="B84" s="63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</row>
    <row r="85" spans="1:26" ht="15.75" customHeight="1">
      <c r="A85" s="63"/>
      <c r="B85" s="63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</row>
    <row r="86" spans="1:26" ht="15.75" customHeight="1">
      <c r="A86" s="63"/>
      <c r="B86" s="63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</row>
    <row r="87" spans="1:26" ht="15.75" customHeight="1">
      <c r="A87" s="63"/>
      <c r="B87" s="63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</row>
    <row r="88" spans="1:26" ht="15.75" customHeight="1">
      <c r="A88" s="63"/>
      <c r="B88" s="63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</row>
    <row r="89" spans="1:26" ht="15.75" customHeight="1">
      <c r="A89" s="63"/>
      <c r="B89" s="63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</row>
    <row r="90" spans="1:26" ht="15.75" customHeight="1">
      <c r="A90" s="63"/>
      <c r="B90" s="63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</row>
    <row r="91" spans="1:26" ht="15.75" customHeight="1">
      <c r="A91" s="63"/>
      <c r="B91" s="63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</row>
    <row r="92" spans="1:26" ht="15.75" customHeight="1">
      <c r="A92" s="63"/>
      <c r="B92" s="63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</row>
    <row r="93" spans="1:26" ht="15.75" customHeight="1">
      <c r="A93" s="63"/>
      <c r="B93" s="63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</row>
    <row r="94" spans="1:26" ht="15.75" customHeight="1">
      <c r="A94" s="63"/>
      <c r="B94" s="63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</row>
    <row r="95" spans="1:26" ht="15.75" customHeight="1">
      <c r="A95" s="63"/>
      <c r="B95" s="63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</row>
    <row r="96" spans="1:26" ht="15.75" customHeight="1">
      <c r="A96" s="63"/>
      <c r="B96" s="63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</row>
    <row r="97" spans="1:26" ht="15.75" customHeight="1">
      <c r="A97" s="63"/>
      <c r="B97" s="63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</row>
    <row r="98" spans="1:26" ht="15.75" customHeight="1">
      <c r="A98" s="63"/>
      <c r="B98" s="63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</row>
    <row r="99" spans="1:26" ht="15.75" customHeight="1">
      <c r="A99" s="63"/>
      <c r="B99" s="63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</row>
    <row r="100" spans="1:26" ht="15.75" customHeight="1">
      <c r="A100" s="63"/>
      <c r="B100" s="63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</row>
    <row r="101" spans="1:26" ht="15.75" customHeight="1">
      <c r="A101" s="63"/>
      <c r="B101" s="63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</row>
    <row r="102" spans="1:26" ht="15.75" customHeight="1">
      <c r="A102" s="63"/>
      <c r="B102" s="63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</row>
    <row r="103" spans="1:26" ht="15.75" customHeight="1">
      <c r="A103" s="63"/>
      <c r="B103" s="63"/>
      <c r="C103" s="64"/>
      <c r="D103" s="65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</row>
    <row r="104" spans="1:26" ht="15.75" customHeight="1">
      <c r="A104" s="63"/>
      <c r="B104" s="63"/>
      <c r="C104" s="64"/>
      <c r="D104" s="65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</row>
    <row r="105" spans="1:26" ht="15.75" customHeight="1">
      <c r="A105" s="64"/>
      <c r="B105" s="64"/>
      <c r="C105" s="64"/>
      <c r="D105" s="65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</row>
    <row r="106" spans="1:26" ht="15.75" customHeight="1">
      <c r="A106" s="64"/>
      <c r="B106" s="64"/>
      <c r="C106" s="64"/>
      <c r="D106" s="65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</row>
    <row r="107" spans="1:26" ht="15.75" customHeight="1">
      <c r="A107" s="64"/>
      <c r="B107" s="64"/>
      <c r="C107" s="64"/>
      <c r="D107" s="65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</row>
    <row r="108" spans="1:26" ht="15.75" customHeight="1">
      <c r="A108" s="64"/>
      <c r="B108" s="64"/>
      <c r="C108" s="64"/>
      <c r="D108" s="65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</row>
    <row r="109" spans="1:26" ht="15.75" customHeight="1">
      <c r="A109" s="64"/>
      <c r="B109" s="64"/>
      <c r="C109" s="64"/>
      <c r="D109" s="65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</row>
    <row r="110" spans="1:26" ht="15.75" customHeight="1">
      <c r="A110" s="64"/>
      <c r="B110" s="64"/>
      <c r="C110" s="64"/>
      <c r="D110" s="65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</row>
    <row r="111" spans="1:26" ht="15.75" customHeight="1">
      <c r="A111" s="64"/>
      <c r="B111" s="64"/>
      <c r="C111" s="64"/>
      <c r="D111" s="65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</row>
    <row r="112" spans="1:26" ht="15.75" customHeight="1">
      <c r="A112" s="64"/>
      <c r="B112" s="64"/>
      <c r="C112" s="64"/>
      <c r="D112" s="65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</row>
    <row r="113" spans="1:26" ht="15.75" customHeight="1">
      <c r="A113" s="64"/>
      <c r="B113" s="64"/>
      <c r="C113" s="64"/>
      <c r="D113" s="65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</row>
    <row r="114" spans="1:26" ht="15.75" customHeight="1">
      <c r="A114" s="64"/>
      <c r="B114" s="64"/>
      <c r="C114" s="64"/>
      <c r="D114" s="65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</row>
    <row r="115" spans="1:26" ht="15.75" customHeight="1">
      <c r="A115" s="64"/>
      <c r="B115" s="64"/>
      <c r="C115" s="64"/>
      <c r="D115" s="65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</row>
    <row r="116" spans="1:26" ht="15.75" customHeight="1">
      <c r="A116" s="64"/>
      <c r="B116" s="64"/>
      <c r="C116" s="64"/>
      <c r="D116" s="65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</row>
    <row r="117" spans="1:26" ht="15.75" customHeight="1">
      <c r="A117" s="64"/>
      <c r="B117" s="64"/>
      <c r="C117" s="64"/>
      <c r="D117" s="65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</row>
    <row r="118" spans="1:26" ht="15.75" customHeight="1">
      <c r="A118" s="64"/>
      <c r="B118" s="64"/>
      <c r="C118" s="64"/>
      <c r="D118" s="65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</row>
    <row r="119" spans="1:26" ht="15.75" customHeight="1">
      <c r="A119" s="64"/>
      <c r="B119" s="64"/>
      <c r="C119" s="64"/>
      <c r="D119" s="65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</row>
    <row r="120" spans="1:26" ht="15.75" customHeight="1">
      <c r="A120" s="64"/>
      <c r="B120" s="64"/>
      <c r="C120" s="64"/>
      <c r="D120" s="65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</row>
    <row r="121" spans="1:26" ht="15.75" customHeight="1">
      <c r="A121" s="64"/>
      <c r="B121" s="64"/>
      <c r="C121" s="64"/>
      <c r="D121" s="65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</row>
    <row r="122" spans="1:26" ht="15.75" customHeight="1">
      <c r="A122" s="64"/>
      <c r="B122" s="64"/>
      <c r="C122" s="64"/>
      <c r="D122" s="65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</row>
    <row r="123" spans="1:26" ht="15.75" customHeight="1">
      <c r="A123" s="64"/>
      <c r="B123" s="64"/>
      <c r="C123" s="64"/>
      <c r="D123" s="65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</row>
    <row r="124" spans="1:26" ht="15.75" customHeight="1">
      <c r="A124" s="64"/>
      <c r="B124" s="64"/>
      <c r="C124" s="64"/>
      <c r="D124" s="65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</row>
    <row r="125" spans="1:26" ht="15.75" customHeight="1">
      <c r="A125" s="64"/>
      <c r="B125" s="64"/>
      <c r="C125" s="64"/>
      <c r="D125" s="65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</row>
    <row r="126" spans="1:26" ht="15.75" customHeight="1">
      <c r="A126" s="64"/>
      <c r="B126" s="64"/>
      <c r="C126" s="64"/>
      <c r="D126" s="65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</row>
    <row r="127" spans="1:26" ht="15.75" customHeight="1">
      <c r="A127" s="64"/>
      <c r="B127" s="64"/>
      <c r="C127" s="64"/>
      <c r="D127" s="65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</row>
    <row r="128" spans="1:26" ht="15.75" customHeight="1">
      <c r="A128" s="64"/>
      <c r="B128" s="64"/>
      <c r="C128" s="64"/>
      <c r="D128" s="65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</row>
    <row r="129" spans="1:26" ht="15.75" customHeight="1">
      <c r="A129" s="64"/>
      <c r="B129" s="64"/>
      <c r="C129" s="64"/>
      <c r="D129" s="65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</row>
    <row r="130" spans="1:26" ht="15.75" customHeight="1">
      <c r="A130" s="64"/>
      <c r="B130" s="64"/>
      <c r="C130" s="64"/>
      <c r="D130" s="65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</row>
    <row r="131" spans="1:26" ht="15.75" customHeight="1">
      <c r="A131" s="64"/>
      <c r="B131" s="64"/>
      <c r="C131" s="64"/>
      <c r="D131" s="65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</row>
    <row r="132" spans="1:26" ht="15.75" customHeight="1">
      <c r="A132" s="64"/>
      <c r="B132" s="64"/>
      <c r="C132" s="64"/>
      <c r="D132" s="65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</row>
    <row r="133" spans="1:26" ht="15.75" customHeight="1">
      <c r="A133" s="64"/>
      <c r="B133" s="64"/>
      <c r="C133" s="64"/>
      <c r="D133" s="65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</row>
    <row r="134" spans="1:26" ht="15.75" customHeight="1">
      <c r="A134" s="64"/>
      <c r="B134" s="64"/>
      <c r="C134" s="64"/>
      <c r="D134" s="65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</row>
    <row r="135" spans="1:26" ht="15.75" customHeight="1">
      <c r="A135" s="64"/>
      <c r="B135" s="64"/>
      <c r="C135" s="64"/>
      <c r="D135" s="65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</row>
    <row r="136" spans="1:26" ht="15.75" customHeight="1">
      <c r="A136" s="64"/>
      <c r="B136" s="64"/>
      <c r="C136" s="64"/>
      <c r="D136" s="65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</row>
    <row r="137" spans="1:26" ht="15.75" customHeight="1">
      <c r="A137" s="64"/>
      <c r="B137" s="64"/>
      <c r="C137" s="64"/>
      <c r="D137" s="65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</row>
    <row r="138" spans="1:26" ht="15.75" customHeight="1">
      <c r="A138" s="64"/>
      <c r="B138" s="64"/>
      <c r="C138" s="64"/>
      <c r="D138" s="65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</row>
    <row r="139" spans="1:26" ht="15.75" customHeight="1">
      <c r="A139" s="64"/>
      <c r="B139" s="64"/>
      <c r="C139" s="64"/>
      <c r="D139" s="65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</row>
    <row r="140" spans="1:26" ht="15.75" customHeight="1">
      <c r="A140" s="64"/>
      <c r="B140" s="64"/>
      <c r="C140" s="64"/>
      <c r="D140" s="65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 spans="1:26" ht="15.75" customHeight="1">
      <c r="A141" s="64"/>
      <c r="B141" s="64"/>
      <c r="C141" s="64"/>
      <c r="D141" s="65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 spans="1:26" ht="15.75" customHeight="1">
      <c r="A142" s="64"/>
      <c r="B142" s="64"/>
      <c r="C142" s="64"/>
      <c r="D142" s="65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 spans="1:26" ht="15.75" customHeight="1">
      <c r="A143" s="64"/>
      <c r="B143" s="64"/>
      <c r="C143" s="64"/>
      <c r="D143" s="65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 spans="1:26" ht="15.75" customHeight="1">
      <c r="A144" s="64"/>
      <c r="B144" s="64"/>
      <c r="C144" s="64"/>
      <c r="D144" s="65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 spans="1:26" ht="15.75" customHeight="1">
      <c r="A145" s="64"/>
      <c r="B145" s="64"/>
      <c r="C145" s="64"/>
      <c r="D145" s="65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 spans="1:26" ht="15.75" customHeight="1">
      <c r="A146" s="64"/>
      <c r="B146" s="64"/>
      <c r="C146" s="64"/>
      <c r="D146" s="65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</row>
    <row r="147" spans="1:26" ht="15.75" customHeight="1">
      <c r="A147" s="64"/>
      <c r="B147" s="64"/>
      <c r="C147" s="64"/>
      <c r="D147" s="65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</row>
    <row r="148" spans="1:26" ht="15.75" customHeight="1">
      <c r="A148" s="64"/>
      <c r="B148" s="64"/>
      <c r="C148" s="64"/>
      <c r="D148" s="65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</row>
    <row r="149" spans="1:26" ht="15.75" customHeight="1">
      <c r="A149" s="64"/>
      <c r="B149" s="64"/>
      <c r="C149" s="64"/>
      <c r="D149" s="65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</row>
    <row r="150" spans="1:26" ht="15.75" customHeight="1">
      <c r="A150" s="64"/>
      <c r="B150" s="64"/>
      <c r="C150" s="64"/>
      <c r="D150" s="65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</row>
    <row r="151" spans="1:26" ht="15.75" customHeight="1">
      <c r="A151" s="64"/>
      <c r="B151" s="64"/>
      <c r="C151" s="64"/>
      <c r="D151" s="65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</row>
    <row r="152" spans="1:26" ht="15.75" customHeight="1">
      <c r="A152" s="64"/>
      <c r="B152" s="64"/>
      <c r="C152" s="64"/>
      <c r="D152" s="65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</row>
    <row r="153" spans="1:26" ht="15.75" customHeight="1">
      <c r="A153" s="64"/>
      <c r="B153" s="64"/>
      <c r="C153" s="64"/>
      <c r="D153" s="65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</row>
    <row r="154" spans="1:26" ht="15.75" customHeight="1">
      <c r="A154" s="64"/>
      <c r="B154" s="64"/>
      <c r="C154" s="64"/>
      <c r="D154" s="65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</row>
    <row r="155" spans="1:26" ht="15.75" customHeight="1">
      <c r="A155" s="64"/>
      <c r="B155" s="64"/>
      <c r="C155" s="64"/>
      <c r="D155" s="65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</row>
    <row r="156" spans="1:26" ht="15.75" customHeight="1">
      <c r="A156" s="64"/>
      <c r="B156" s="64"/>
      <c r="C156" s="64"/>
      <c r="D156" s="65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</row>
    <row r="157" spans="1:26" ht="15.75" customHeight="1">
      <c r="A157" s="64"/>
      <c r="B157" s="64"/>
      <c r="C157" s="64"/>
      <c r="D157" s="65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</row>
    <row r="158" spans="1:26" ht="15.75" customHeight="1">
      <c r="A158" s="64"/>
      <c r="B158" s="64"/>
      <c r="C158" s="64"/>
      <c r="D158" s="65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</row>
    <row r="159" spans="1:26" ht="15.75" customHeight="1">
      <c r="A159" s="64"/>
      <c r="B159" s="64"/>
      <c r="C159" s="64"/>
      <c r="D159" s="65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</row>
    <row r="160" spans="1:26" ht="15.75" customHeight="1">
      <c r="A160" s="64"/>
      <c r="B160" s="64"/>
      <c r="C160" s="64"/>
      <c r="D160" s="65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</row>
    <row r="161" spans="1:26" ht="15.75" customHeight="1">
      <c r="A161" s="64"/>
      <c r="B161" s="64"/>
      <c r="C161" s="64"/>
      <c r="D161" s="65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</row>
    <row r="162" spans="1:26" ht="15.75" customHeight="1">
      <c r="A162" s="64"/>
      <c r="B162" s="64"/>
      <c r="C162" s="64"/>
      <c r="D162" s="65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</row>
    <row r="163" spans="1:26" ht="15.75" customHeight="1">
      <c r="A163" s="64"/>
      <c r="B163" s="64"/>
      <c r="C163" s="64"/>
      <c r="D163" s="65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</row>
    <row r="164" spans="1:26" ht="15.75" customHeight="1">
      <c r="A164" s="64"/>
      <c r="B164" s="64"/>
      <c r="C164" s="64"/>
      <c r="D164" s="65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</row>
    <row r="165" spans="1:26" ht="15.75" customHeight="1">
      <c r="A165" s="64"/>
      <c r="B165" s="64"/>
      <c r="C165" s="64"/>
      <c r="D165" s="65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</row>
    <row r="166" spans="1:26" ht="15.75" customHeight="1">
      <c r="A166" s="64"/>
      <c r="B166" s="64"/>
      <c r="C166" s="64"/>
      <c r="D166" s="65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</row>
    <row r="167" spans="1:26" ht="15.75" customHeight="1">
      <c r="A167" s="64"/>
      <c r="B167" s="64"/>
      <c r="C167" s="64"/>
      <c r="D167" s="65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</row>
    <row r="168" spans="1:26" ht="15.75" customHeight="1">
      <c r="A168" s="64"/>
      <c r="B168" s="64"/>
      <c r="C168" s="64"/>
      <c r="D168" s="65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</row>
    <row r="169" spans="1:26" ht="15.75" customHeight="1">
      <c r="A169" s="64"/>
      <c r="B169" s="64"/>
      <c r="C169" s="64"/>
      <c r="D169" s="65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</row>
    <row r="170" spans="1:26" ht="15.75" customHeight="1">
      <c r="A170" s="64"/>
      <c r="B170" s="64"/>
      <c r="C170" s="64"/>
      <c r="D170" s="65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</row>
    <row r="171" spans="1:26" ht="15.75" customHeight="1">
      <c r="A171" s="64"/>
      <c r="B171" s="64"/>
      <c r="C171" s="64"/>
      <c r="D171" s="65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</row>
    <row r="172" spans="1:26" ht="15.75" customHeight="1">
      <c r="A172" s="64"/>
      <c r="B172" s="64"/>
      <c r="C172" s="64"/>
      <c r="D172" s="65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</row>
    <row r="173" spans="1:26" ht="15.75" customHeight="1">
      <c r="A173" s="64"/>
      <c r="B173" s="64"/>
      <c r="C173" s="64"/>
      <c r="D173" s="65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</row>
    <row r="174" spans="1:26" ht="15.75" customHeight="1">
      <c r="A174" s="64"/>
      <c r="B174" s="64"/>
      <c r="C174" s="64"/>
      <c r="D174" s="65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</row>
    <row r="175" spans="1:26" ht="15.75" customHeight="1">
      <c r="A175" s="64"/>
      <c r="B175" s="64"/>
      <c r="C175" s="64"/>
      <c r="D175" s="65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</row>
    <row r="176" spans="1:26" ht="15.75" customHeight="1">
      <c r="A176" s="64"/>
      <c r="B176" s="64"/>
      <c r="C176" s="64"/>
      <c r="D176" s="65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</row>
    <row r="177" spans="1:26" ht="15.75" customHeight="1">
      <c r="A177" s="64"/>
      <c r="B177" s="64"/>
      <c r="C177" s="64"/>
      <c r="D177" s="65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</row>
    <row r="178" spans="1:26" ht="15.75" customHeight="1">
      <c r="A178" s="64"/>
      <c r="B178" s="64"/>
      <c r="C178" s="64"/>
      <c r="D178" s="65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</row>
    <row r="179" spans="1:26" ht="15.75" customHeight="1">
      <c r="A179" s="64"/>
      <c r="B179" s="64"/>
      <c r="C179" s="64"/>
      <c r="D179" s="65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</row>
    <row r="180" spans="1:26" ht="15.75" customHeight="1">
      <c r="A180" s="64"/>
      <c r="B180" s="64"/>
      <c r="C180" s="64"/>
      <c r="D180" s="65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</row>
    <row r="181" spans="1:26" ht="15.75" customHeight="1">
      <c r="A181" s="64"/>
      <c r="B181" s="64"/>
      <c r="C181" s="64"/>
      <c r="D181" s="65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</row>
    <row r="182" spans="1:26" ht="15.75" customHeight="1">
      <c r="A182" s="64"/>
      <c r="B182" s="64"/>
      <c r="C182" s="64"/>
      <c r="D182" s="65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</row>
    <row r="183" spans="1:26" ht="15.75" customHeight="1">
      <c r="A183" s="64"/>
      <c r="B183" s="64"/>
      <c r="C183" s="64"/>
      <c r="D183" s="65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</row>
    <row r="184" spans="1:26" ht="15.75" customHeight="1">
      <c r="A184" s="64"/>
      <c r="B184" s="64"/>
      <c r="C184" s="64"/>
      <c r="D184" s="65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</row>
    <row r="185" spans="1:26" ht="15.75" customHeight="1">
      <c r="A185" s="64"/>
      <c r="B185" s="64"/>
      <c r="C185" s="64"/>
      <c r="D185" s="65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</row>
    <row r="186" spans="1:26" ht="15.75" customHeight="1">
      <c r="A186" s="64"/>
      <c r="B186" s="64"/>
      <c r="C186" s="64"/>
      <c r="D186" s="65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</row>
    <row r="187" spans="1:26" ht="15.75" customHeight="1">
      <c r="A187" s="64"/>
      <c r="B187" s="64"/>
      <c r="C187" s="64"/>
      <c r="D187" s="65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</row>
    <row r="188" spans="1:26" ht="15.75" customHeight="1">
      <c r="A188" s="64"/>
      <c r="B188" s="64"/>
      <c r="C188" s="64"/>
      <c r="D188" s="65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</row>
    <row r="189" spans="1:26" ht="15.75" customHeight="1">
      <c r="A189" s="64"/>
      <c r="B189" s="64"/>
      <c r="C189" s="64"/>
      <c r="D189" s="65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</row>
    <row r="190" spans="1:26" ht="15.75" customHeight="1">
      <c r="A190" s="64"/>
      <c r="B190" s="64"/>
      <c r="C190" s="64"/>
      <c r="D190" s="65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</row>
    <row r="191" spans="1:26" ht="15.75" customHeight="1">
      <c r="A191" s="64"/>
      <c r="B191" s="64"/>
      <c r="C191" s="64"/>
      <c r="D191" s="65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</row>
    <row r="192" spans="1:26" ht="15.75" customHeight="1">
      <c r="A192" s="64"/>
      <c r="B192" s="64"/>
      <c r="C192" s="64"/>
      <c r="D192" s="65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</row>
    <row r="193" spans="1:26" ht="15.75" customHeight="1">
      <c r="A193" s="64"/>
      <c r="B193" s="64"/>
      <c r="C193" s="64"/>
      <c r="D193" s="65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</row>
    <row r="194" spans="1:26" ht="15.75" customHeight="1">
      <c r="A194" s="64"/>
      <c r="B194" s="64"/>
      <c r="C194" s="64"/>
      <c r="D194" s="65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</row>
    <row r="195" spans="1:26" ht="15.75" customHeight="1">
      <c r="A195" s="64"/>
      <c r="B195" s="64"/>
      <c r="C195" s="64"/>
      <c r="D195" s="65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</row>
    <row r="196" spans="1:26" ht="15.75" customHeight="1">
      <c r="A196" s="64"/>
      <c r="B196" s="64"/>
      <c r="C196" s="64"/>
      <c r="D196" s="65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</row>
    <row r="197" spans="1:26" ht="15.75" customHeight="1">
      <c r="A197" s="64"/>
      <c r="B197" s="64"/>
      <c r="C197" s="64"/>
      <c r="D197" s="65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</row>
    <row r="198" spans="1:26" ht="15.75" customHeight="1">
      <c r="A198" s="64"/>
      <c r="B198" s="64"/>
      <c r="C198" s="64"/>
      <c r="D198" s="65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</row>
    <row r="199" spans="1:26" ht="15.75" customHeight="1">
      <c r="A199" s="64"/>
      <c r="B199" s="64"/>
      <c r="C199" s="64"/>
      <c r="D199" s="65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</row>
    <row r="200" spans="1:26" ht="15.75" customHeight="1">
      <c r="A200" s="64"/>
      <c r="B200" s="64"/>
      <c r="C200" s="64"/>
      <c r="D200" s="65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</row>
    <row r="201" spans="1:26" ht="15.75" customHeight="1">
      <c r="A201" s="64"/>
      <c r="B201" s="64"/>
      <c r="C201" s="64"/>
      <c r="D201" s="65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</row>
    <row r="202" spans="1:26" ht="15.75" customHeight="1">
      <c r="A202" s="64"/>
      <c r="B202" s="64"/>
      <c r="C202" s="64"/>
      <c r="D202" s="65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</row>
    <row r="203" spans="1:26" ht="15.75" customHeight="1">
      <c r="A203" s="64"/>
      <c r="B203" s="64"/>
      <c r="C203" s="64"/>
      <c r="D203" s="65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</row>
    <row r="204" spans="1:26" ht="15.75" customHeight="1">
      <c r="A204" s="64"/>
      <c r="B204" s="64"/>
      <c r="C204" s="64"/>
      <c r="D204" s="65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</row>
    <row r="205" spans="1:26" ht="15.75" customHeight="1">
      <c r="A205" s="64"/>
      <c r="B205" s="64"/>
      <c r="C205" s="64"/>
      <c r="D205" s="65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</row>
    <row r="206" spans="1:26" ht="15.75" customHeight="1">
      <c r="A206" s="64"/>
      <c r="B206" s="64"/>
      <c r="C206" s="64"/>
      <c r="D206" s="65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</row>
    <row r="207" spans="1:26" ht="15.75" customHeight="1">
      <c r="A207" s="64"/>
      <c r="B207" s="64"/>
      <c r="C207" s="64"/>
      <c r="D207" s="65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</row>
    <row r="208" spans="1:26" ht="15.75" customHeight="1">
      <c r="A208" s="64"/>
      <c r="B208" s="64"/>
      <c r="C208" s="64"/>
      <c r="D208" s="65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</row>
    <row r="209" spans="1:26" ht="15.75" customHeight="1">
      <c r="A209" s="64"/>
      <c r="B209" s="64"/>
      <c r="C209" s="64"/>
      <c r="D209" s="65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</row>
    <row r="210" spans="1:26" ht="15.75" customHeight="1">
      <c r="A210" s="64"/>
      <c r="B210" s="64"/>
      <c r="C210" s="64"/>
      <c r="D210" s="65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</row>
    <row r="211" spans="1:26" ht="15.75" customHeight="1">
      <c r="A211" s="64"/>
      <c r="B211" s="64"/>
      <c r="C211" s="64"/>
      <c r="D211" s="65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</row>
    <row r="212" spans="1:26" ht="15.75" customHeight="1">
      <c r="A212" s="64"/>
      <c r="B212" s="64"/>
      <c r="C212" s="64"/>
      <c r="D212" s="65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</row>
    <row r="213" spans="1:26" ht="15.75" customHeight="1">
      <c r="A213" s="64"/>
      <c r="B213" s="64"/>
      <c r="C213" s="64"/>
      <c r="D213" s="65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</row>
    <row r="214" spans="1:26" ht="15.75" customHeight="1">
      <c r="A214" s="64"/>
      <c r="B214" s="64"/>
      <c r="C214" s="64"/>
      <c r="D214" s="65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</row>
    <row r="215" spans="1:26" ht="15.75" customHeight="1">
      <c r="A215" s="64"/>
      <c r="B215" s="64"/>
      <c r="C215" s="64"/>
      <c r="D215" s="65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</row>
    <row r="216" spans="1:26" ht="15.75" customHeight="1">
      <c r="A216" s="64"/>
      <c r="B216" s="64"/>
      <c r="C216" s="64"/>
      <c r="D216" s="65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</row>
    <row r="217" spans="1:26" ht="15.75" customHeight="1">
      <c r="A217" s="64"/>
      <c r="B217" s="64"/>
      <c r="C217" s="64"/>
      <c r="D217" s="65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</row>
    <row r="218" spans="1:26" ht="15.75" customHeight="1">
      <c r="A218" s="64"/>
      <c r="B218" s="64"/>
      <c r="C218" s="64"/>
      <c r="D218" s="65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</row>
    <row r="219" spans="1:26" ht="15.75" customHeight="1">
      <c r="A219" s="64"/>
      <c r="B219" s="64"/>
      <c r="C219" s="64"/>
      <c r="D219" s="65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</row>
    <row r="220" spans="1:26" ht="15.75" customHeight="1">
      <c r="A220" s="64"/>
      <c r="B220" s="64"/>
      <c r="C220" s="64"/>
      <c r="D220" s="65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</row>
    <row r="221" spans="1:26" ht="15.75" customHeight="1">
      <c r="A221" s="64"/>
      <c r="B221" s="64"/>
      <c r="C221" s="64"/>
      <c r="D221" s="65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</row>
    <row r="222" spans="1:26" ht="15.75" customHeight="1">
      <c r="A222" s="64"/>
      <c r="B222" s="64"/>
      <c r="C222" s="64"/>
      <c r="D222" s="65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</row>
    <row r="223" spans="1:26" ht="15.75" customHeight="1">
      <c r="A223" s="64"/>
      <c r="B223" s="64"/>
      <c r="C223" s="64"/>
      <c r="D223" s="65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</row>
    <row r="224" spans="1:26" ht="15.75" customHeight="1">
      <c r="A224" s="64"/>
      <c r="B224" s="64"/>
      <c r="C224" s="64"/>
      <c r="D224" s="65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</row>
    <row r="225" spans="1:26" ht="15.75" customHeight="1">
      <c r="A225" s="64"/>
      <c r="B225" s="64"/>
      <c r="C225" s="64"/>
      <c r="D225" s="65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</row>
    <row r="226" spans="1:26" ht="15.75" customHeight="1">
      <c r="A226" s="64"/>
      <c r="B226" s="64"/>
      <c r="C226" s="64"/>
      <c r="D226" s="65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</row>
    <row r="227" spans="1:26" ht="15.75" customHeight="1">
      <c r="A227" s="64"/>
      <c r="B227" s="64"/>
      <c r="C227" s="64"/>
      <c r="D227" s="65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</row>
    <row r="228" spans="1:26" ht="15.75" customHeight="1">
      <c r="A228" s="64"/>
      <c r="B228" s="64"/>
      <c r="C228" s="64"/>
      <c r="D228" s="65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</row>
    <row r="229" spans="1:26" ht="15.75" customHeight="1">
      <c r="A229" s="64"/>
      <c r="B229" s="64"/>
      <c r="C229" s="64"/>
      <c r="D229" s="65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</row>
    <row r="230" spans="1:26" ht="15.75" customHeight="1">
      <c r="A230" s="64"/>
      <c r="B230" s="64"/>
      <c r="C230" s="64"/>
      <c r="D230" s="65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</row>
    <row r="231" spans="1:26" ht="15.75" customHeight="1">
      <c r="A231" s="64"/>
      <c r="B231" s="64"/>
      <c r="C231" s="64"/>
      <c r="D231" s="65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</row>
    <row r="232" spans="1:26" ht="15.75" customHeight="1">
      <c r="A232" s="64"/>
      <c r="B232" s="64"/>
      <c r="C232" s="64"/>
      <c r="D232" s="65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</row>
    <row r="233" spans="1:26" ht="15.75" customHeight="1">
      <c r="A233" s="64"/>
      <c r="B233" s="64"/>
      <c r="C233" s="64"/>
      <c r="D233" s="65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</row>
    <row r="234" spans="1:26" ht="15.75" customHeight="1">
      <c r="A234" s="64"/>
      <c r="B234" s="64"/>
      <c r="C234" s="64"/>
      <c r="D234" s="65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</row>
    <row r="235" spans="1:26" ht="15.75" customHeight="1">
      <c r="A235" s="64"/>
      <c r="B235" s="64"/>
      <c r="C235" s="64"/>
      <c r="D235" s="65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</row>
    <row r="236" spans="1:26" ht="15.75" customHeight="1">
      <c r="A236" s="64"/>
      <c r="B236" s="64"/>
      <c r="C236" s="64"/>
      <c r="D236" s="65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</row>
    <row r="237" spans="1:26" ht="15.75" customHeight="1">
      <c r="A237" s="64"/>
      <c r="B237" s="64"/>
      <c r="C237" s="64"/>
      <c r="D237" s="65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</row>
    <row r="238" spans="1:26" ht="15.75" customHeight="1">
      <c r="A238" s="64"/>
      <c r="B238" s="64"/>
      <c r="C238" s="64"/>
      <c r="D238" s="65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</row>
    <row r="239" spans="1:26" ht="15.75" customHeight="1">
      <c r="A239" s="64"/>
      <c r="B239" s="64"/>
      <c r="C239" s="64"/>
      <c r="D239" s="65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</row>
    <row r="240" spans="1:26" ht="15.75" customHeight="1">
      <c r="A240" s="64"/>
      <c r="B240" s="64"/>
      <c r="C240" s="64"/>
      <c r="D240" s="65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</row>
    <row r="241" spans="1:26" ht="15.75" customHeight="1">
      <c r="A241" s="64"/>
      <c r="B241" s="64"/>
      <c r="C241" s="64"/>
      <c r="D241" s="65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</row>
    <row r="242" spans="1:26" ht="15.75" customHeight="1">
      <c r="A242" s="64"/>
      <c r="B242" s="64"/>
      <c r="C242" s="64"/>
      <c r="D242" s="65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</row>
    <row r="243" spans="1:26" ht="15.75" customHeight="1">
      <c r="A243" s="64"/>
      <c r="B243" s="64"/>
      <c r="C243" s="64"/>
      <c r="D243" s="65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</row>
    <row r="244" spans="1:26" ht="15.75" customHeight="1">
      <c r="A244" s="64"/>
      <c r="B244" s="64"/>
      <c r="C244" s="64"/>
      <c r="D244" s="65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</row>
    <row r="245" spans="1:26" ht="15.75" customHeight="1">
      <c r="A245" s="64"/>
      <c r="B245" s="64"/>
      <c r="C245" s="64"/>
      <c r="D245" s="65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</row>
    <row r="246" spans="1:26" ht="15.75" customHeight="1">
      <c r="A246" s="64"/>
      <c r="B246" s="64"/>
      <c r="C246" s="64"/>
      <c r="D246" s="65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</row>
    <row r="247" spans="1:26" ht="15.75" customHeight="1">
      <c r="A247" s="64"/>
      <c r="B247" s="64"/>
      <c r="C247" s="64"/>
      <c r="D247" s="65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</row>
    <row r="248" spans="1:26" ht="15.75" customHeight="1">
      <c r="A248" s="64"/>
      <c r="B248" s="64"/>
      <c r="C248" s="64"/>
      <c r="D248" s="65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</row>
    <row r="249" spans="1:26" ht="15.75" customHeight="1">
      <c r="A249" s="64"/>
      <c r="B249" s="64"/>
      <c r="C249" s="64"/>
      <c r="D249" s="65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</row>
    <row r="250" spans="1:26" ht="15.75" customHeight="1">
      <c r="A250" s="64"/>
      <c r="B250" s="64"/>
      <c r="C250" s="64"/>
      <c r="D250" s="65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</row>
    <row r="251" spans="1:26" ht="15.75" customHeight="1">
      <c r="A251" s="64"/>
      <c r="B251" s="64"/>
      <c r="C251" s="64"/>
      <c r="D251" s="65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</row>
    <row r="252" spans="1:26" ht="15.75" customHeight="1">
      <c r="A252" s="64"/>
      <c r="B252" s="64"/>
      <c r="C252" s="64"/>
      <c r="D252" s="65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</row>
    <row r="253" spans="1:26" ht="15.75" customHeight="1">
      <c r="A253" s="64"/>
      <c r="B253" s="64"/>
      <c r="C253" s="64"/>
      <c r="D253" s="65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</row>
    <row r="254" spans="1:26" ht="15.75" customHeight="1">
      <c r="A254" s="64"/>
      <c r="B254" s="64"/>
      <c r="C254" s="64"/>
      <c r="D254" s="65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</row>
    <row r="255" spans="1:26" ht="15.75" customHeight="1">
      <c r="A255" s="64"/>
      <c r="B255" s="64"/>
      <c r="C255" s="64"/>
      <c r="D255" s="65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</row>
    <row r="256" spans="1:26" ht="15.75" customHeight="1">
      <c r="A256" s="64"/>
      <c r="B256" s="64"/>
      <c r="C256" s="64"/>
      <c r="D256" s="65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</row>
    <row r="257" spans="1:26" ht="15.75" customHeight="1">
      <c r="A257" s="64"/>
      <c r="B257" s="64"/>
      <c r="C257" s="64"/>
      <c r="D257" s="65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</row>
    <row r="258" spans="1:26" ht="15.75" customHeight="1">
      <c r="A258" s="64"/>
      <c r="B258" s="64"/>
      <c r="C258" s="64"/>
      <c r="D258" s="65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</row>
    <row r="259" spans="1:26" ht="15.75" customHeight="1">
      <c r="A259" s="64"/>
      <c r="B259" s="64"/>
      <c r="C259" s="64"/>
      <c r="D259" s="65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</row>
    <row r="260" spans="1:26" ht="15.75" customHeight="1">
      <c r="A260" s="64"/>
      <c r="B260" s="64"/>
      <c r="C260" s="64"/>
      <c r="D260" s="65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</row>
    <row r="261" spans="1:26" ht="15.75" customHeight="1">
      <c r="A261" s="64"/>
      <c r="B261" s="64"/>
      <c r="C261" s="64"/>
      <c r="D261" s="65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</row>
    <row r="262" spans="1:26" ht="15.75" customHeight="1">
      <c r="A262" s="64"/>
      <c r="B262" s="64"/>
      <c r="C262" s="64"/>
      <c r="D262" s="65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</row>
    <row r="263" spans="1:26" ht="15.75" customHeight="1">
      <c r="A263" s="64"/>
      <c r="B263" s="64"/>
      <c r="C263" s="64"/>
      <c r="D263" s="65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</row>
    <row r="264" spans="1:26" ht="15.75" customHeight="1">
      <c r="A264" s="64"/>
      <c r="B264" s="64"/>
      <c r="C264" s="64"/>
      <c r="D264" s="65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</row>
    <row r="265" spans="1:26" ht="15.75" customHeight="1">
      <c r="A265" s="64"/>
      <c r="B265" s="64"/>
      <c r="C265" s="64"/>
      <c r="D265" s="65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</row>
    <row r="266" spans="1:26" ht="15.75" customHeight="1">
      <c r="A266" s="64"/>
      <c r="B266" s="64"/>
      <c r="C266" s="64"/>
      <c r="D266" s="65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</row>
    <row r="267" spans="1:26" ht="15.75" customHeight="1">
      <c r="A267" s="64"/>
      <c r="B267" s="64"/>
      <c r="C267" s="64"/>
      <c r="D267" s="65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</row>
    <row r="268" spans="1:26" ht="15.75" customHeight="1">
      <c r="A268" s="64"/>
      <c r="B268" s="64"/>
      <c r="C268" s="64"/>
      <c r="D268" s="65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</row>
    <row r="269" spans="1:26" ht="15.75" customHeight="1">
      <c r="A269" s="64"/>
      <c r="B269" s="64"/>
      <c r="C269" s="64"/>
      <c r="D269" s="65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</row>
    <row r="270" spans="1:26" ht="15.75" customHeight="1">
      <c r="A270" s="64"/>
      <c r="B270" s="64"/>
      <c r="C270" s="64"/>
      <c r="D270" s="65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</row>
    <row r="271" spans="1:26" ht="15.75" customHeight="1">
      <c r="A271" s="64"/>
      <c r="B271" s="64"/>
      <c r="C271" s="64"/>
      <c r="D271" s="65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</row>
    <row r="272" spans="1:26" ht="15.75" customHeight="1">
      <c r="A272" s="64"/>
      <c r="B272" s="64"/>
      <c r="C272" s="64"/>
      <c r="D272" s="65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</row>
    <row r="273" spans="1:26" ht="15.75" customHeight="1">
      <c r="A273" s="64"/>
      <c r="B273" s="64"/>
      <c r="C273" s="64"/>
      <c r="D273" s="65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</row>
    <row r="274" spans="1:26" ht="15.75" customHeight="1">
      <c r="A274" s="64"/>
      <c r="B274" s="64"/>
      <c r="C274" s="64"/>
      <c r="D274" s="65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</row>
    <row r="275" spans="1:26" ht="15.75" customHeight="1">
      <c r="A275" s="64"/>
      <c r="B275" s="64"/>
      <c r="C275" s="64"/>
      <c r="D275" s="65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</row>
    <row r="276" spans="1:26" ht="15.75" customHeight="1">
      <c r="A276" s="64"/>
      <c r="B276" s="64"/>
      <c r="C276" s="64"/>
      <c r="D276" s="65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</row>
    <row r="277" spans="1:26" ht="15.75" customHeight="1">
      <c r="A277" s="64"/>
      <c r="B277" s="64"/>
      <c r="C277" s="64"/>
      <c r="D277" s="65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</row>
    <row r="278" spans="1:26" ht="15.75" customHeight="1">
      <c r="A278" s="64"/>
      <c r="B278" s="64"/>
      <c r="C278" s="64"/>
      <c r="D278" s="65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</row>
    <row r="279" spans="1:26" ht="15.75" customHeight="1">
      <c r="A279" s="64"/>
      <c r="B279" s="64"/>
      <c r="C279" s="64"/>
      <c r="D279" s="65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</row>
    <row r="280" spans="1:26" ht="15.75" customHeight="1">
      <c r="A280" s="64"/>
      <c r="B280" s="64"/>
      <c r="C280" s="64"/>
      <c r="D280" s="65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</row>
    <row r="281" spans="1:26" ht="15.75" customHeight="1">
      <c r="A281" s="64"/>
      <c r="B281" s="64"/>
      <c r="C281" s="64"/>
      <c r="D281" s="65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</row>
    <row r="282" spans="1:26" ht="15.75" customHeight="1">
      <c r="A282" s="64"/>
      <c r="B282" s="64"/>
      <c r="C282" s="64"/>
      <c r="D282" s="65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</row>
    <row r="283" spans="1:26" ht="15.75" customHeight="1">
      <c r="A283" s="64"/>
      <c r="B283" s="64"/>
      <c r="C283" s="64"/>
      <c r="D283" s="65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</row>
    <row r="284" spans="1:26" ht="15.75" customHeight="1">
      <c r="A284" s="64"/>
      <c r="B284" s="64"/>
      <c r="C284" s="64"/>
      <c r="D284" s="65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</row>
    <row r="285" spans="1:26" ht="15.75" customHeight="1">
      <c r="A285" s="64"/>
      <c r="B285" s="64"/>
      <c r="C285" s="64"/>
      <c r="D285" s="65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</row>
    <row r="286" spans="1:26" ht="15.75" customHeight="1">
      <c r="A286" s="64"/>
      <c r="B286" s="64"/>
      <c r="C286" s="64"/>
      <c r="D286" s="65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</row>
    <row r="287" spans="1:26" ht="15.75" customHeight="1">
      <c r="A287" s="64"/>
      <c r="B287" s="64"/>
      <c r="C287" s="64"/>
      <c r="D287" s="65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</row>
    <row r="288" spans="1:26" ht="15.75" customHeight="1">
      <c r="A288" s="64"/>
      <c r="B288" s="64"/>
      <c r="C288" s="64"/>
      <c r="D288" s="65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</row>
    <row r="289" spans="1:26" ht="15.75" customHeight="1">
      <c r="A289" s="64"/>
      <c r="B289" s="64"/>
      <c r="C289" s="64"/>
      <c r="D289" s="65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</row>
    <row r="290" spans="1:26" ht="15.75" customHeight="1">
      <c r="A290" s="64"/>
      <c r="B290" s="64"/>
      <c r="C290" s="64"/>
      <c r="D290" s="65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</row>
    <row r="291" spans="1:26" ht="15.75" customHeight="1">
      <c r="A291" s="64"/>
      <c r="B291" s="64"/>
      <c r="C291" s="64"/>
      <c r="D291" s="65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</row>
    <row r="292" spans="1:26" ht="15.75" customHeight="1">
      <c r="A292" s="64"/>
      <c r="B292" s="64"/>
      <c r="C292" s="64"/>
      <c r="D292" s="65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</row>
    <row r="293" spans="1:26" ht="15.75" customHeight="1">
      <c r="A293" s="64"/>
      <c r="B293" s="64"/>
      <c r="C293" s="64"/>
      <c r="D293" s="65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</row>
    <row r="294" spans="1:26" ht="15.75" customHeight="1">
      <c r="A294" s="64"/>
      <c r="B294" s="64"/>
      <c r="C294" s="64"/>
      <c r="D294" s="65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</row>
    <row r="295" spans="1:26" ht="15.75" customHeight="1">
      <c r="A295" s="64"/>
      <c r="B295" s="64"/>
      <c r="C295" s="64"/>
      <c r="D295" s="65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</row>
    <row r="296" spans="1:26" ht="15.75" customHeight="1">
      <c r="A296" s="64"/>
      <c r="B296" s="64"/>
      <c r="C296" s="64"/>
      <c r="D296" s="65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</row>
    <row r="297" spans="1:26" ht="15.75" customHeight="1">
      <c r="A297" s="64"/>
      <c r="B297" s="64"/>
      <c r="C297" s="64"/>
      <c r="D297" s="65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</row>
    <row r="298" spans="1:26" ht="15.75" customHeight="1">
      <c r="A298" s="64"/>
      <c r="B298" s="64"/>
      <c r="C298" s="64"/>
      <c r="D298" s="65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</row>
    <row r="299" spans="1:26" ht="15.75" customHeight="1">
      <c r="A299" s="64"/>
      <c r="B299" s="64"/>
      <c r="C299" s="64"/>
      <c r="D299" s="65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</row>
    <row r="300" spans="1:26" ht="15.75" customHeight="1">
      <c r="A300" s="64"/>
      <c r="B300" s="64"/>
      <c r="C300" s="64"/>
      <c r="D300" s="65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</row>
    <row r="301" spans="1:26" ht="15.75" customHeight="1">
      <c r="A301" s="64"/>
      <c r="B301" s="64"/>
      <c r="C301" s="64"/>
      <c r="D301" s="65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</row>
    <row r="302" spans="1:26" ht="15.75" customHeight="1">
      <c r="A302" s="64"/>
      <c r="B302" s="64"/>
      <c r="C302" s="64"/>
      <c r="D302" s="65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</row>
    <row r="303" spans="1:26" ht="15.75" customHeight="1">
      <c r="A303" s="64"/>
      <c r="B303" s="64"/>
      <c r="C303" s="64"/>
      <c r="D303" s="65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</row>
    <row r="304" spans="1:26" ht="15.75" customHeight="1">
      <c r="A304" s="64"/>
      <c r="B304" s="64"/>
      <c r="C304" s="64"/>
      <c r="D304" s="65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</row>
    <row r="305" spans="1:26" ht="15.75" customHeight="1">
      <c r="A305" s="64"/>
      <c r="B305" s="64"/>
      <c r="C305" s="64"/>
      <c r="D305" s="65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</row>
    <row r="306" spans="1:26" ht="15.75" customHeight="1">
      <c r="A306" s="64"/>
      <c r="B306" s="64"/>
      <c r="C306" s="64"/>
      <c r="D306" s="65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</row>
    <row r="307" spans="1:26" ht="15.75" customHeight="1">
      <c r="A307" s="64"/>
      <c r="B307" s="64"/>
      <c r="C307" s="64"/>
      <c r="D307" s="65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</row>
    <row r="308" spans="1:26" ht="15.75" customHeight="1">
      <c r="A308" s="64"/>
      <c r="B308" s="64"/>
      <c r="C308" s="64"/>
      <c r="D308" s="65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</row>
    <row r="309" spans="1:26" ht="15.75" customHeight="1">
      <c r="A309" s="64"/>
      <c r="B309" s="64"/>
      <c r="C309" s="64"/>
      <c r="D309" s="65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</row>
    <row r="310" spans="1:26" ht="15.75" customHeight="1">
      <c r="A310" s="64"/>
      <c r="B310" s="64"/>
      <c r="C310" s="64"/>
      <c r="D310" s="65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</row>
    <row r="311" spans="1:26" ht="15.75" customHeight="1">
      <c r="A311" s="64"/>
      <c r="B311" s="64"/>
      <c r="C311" s="64"/>
      <c r="D311" s="65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</row>
    <row r="312" spans="1:26" ht="15.75" customHeight="1">
      <c r="A312" s="64"/>
      <c r="B312" s="64"/>
      <c r="C312" s="64"/>
      <c r="D312" s="65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</row>
    <row r="313" spans="1:26" ht="15.75" customHeight="1">
      <c r="A313" s="64"/>
      <c r="B313" s="64"/>
      <c r="C313" s="64"/>
      <c r="D313" s="65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</row>
    <row r="314" spans="1:26" ht="15.75" customHeight="1">
      <c r="A314" s="64"/>
      <c r="B314" s="64"/>
      <c r="C314" s="64"/>
      <c r="D314" s="65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</row>
    <row r="315" spans="1:26" ht="15.75" customHeight="1">
      <c r="A315" s="64"/>
      <c r="B315" s="64"/>
      <c r="C315" s="64"/>
      <c r="D315" s="65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</row>
    <row r="316" spans="1:26" ht="15.75" customHeight="1">
      <c r="A316" s="64"/>
      <c r="B316" s="64"/>
      <c r="C316" s="64"/>
      <c r="D316" s="65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</row>
    <row r="317" spans="1:26" ht="15.75" customHeight="1">
      <c r="A317" s="64"/>
      <c r="B317" s="64"/>
      <c r="C317" s="64"/>
      <c r="D317" s="65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</row>
    <row r="318" spans="1:26" ht="15.75" customHeight="1">
      <c r="A318" s="64"/>
      <c r="B318" s="64"/>
      <c r="C318" s="64"/>
      <c r="D318" s="65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</row>
    <row r="319" spans="1:26" ht="15.75" customHeight="1">
      <c r="A319" s="64"/>
      <c r="B319" s="64"/>
      <c r="C319" s="64"/>
      <c r="D319" s="65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</row>
    <row r="320" spans="1:26" ht="15.75" customHeight="1">
      <c r="A320" s="64"/>
      <c r="B320" s="64"/>
      <c r="C320" s="64"/>
      <c r="D320" s="65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</row>
    <row r="321" spans="1:26" ht="15.75" customHeight="1">
      <c r="A321" s="64"/>
      <c r="B321" s="64"/>
      <c r="C321" s="64"/>
      <c r="D321" s="65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</row>
    <row r="322" spans="1:26" ht="15.75" customHeight="1">
      <c r="A322" s="64"/>
      <c r="B322" s="64"/>
      <c r="C322" s="64"/>
      <c r="D322" s="65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</row>
    <row r="323" spans="1:26" ht="15.75" customHeight="1">
      <c r="A323" s="64"/>
      <c r="B323" s="64"/>
      <c r="C323" s="64"/>
      <c r="D323" s="65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</row>
    <row r="324" spans="1:26" ht="15.75" customHeight="1">
      <c r="A324" s="64"/>
      <c r="B324" s="64"/>
      <c r="C324" s="64"/>
      <c r="D324" s="65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</row>
    <row r="325" spans="1:26" ht="15.75" customHeight="1">
      <c r="A325" s="64"/>
      <c r="B325" s="64"/>
      <c r="C325" s="64"/>
      <c r="D325" s="65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</row>
    <row r="326" spans="1:26" ht="15.75" customHeight="1">
      <c r="A326" s="64"/>
      <c r="B326" s="64"/>
      <c r="C326" s="64"/>
      <c r="D326" s="65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</row>
    <row r="327" spans="1:26" ht="15.75" customHeight="1">
      <c r="A327" s="64"/>
      <c r="B327" s="64"/>
      <c r="C327" s="64"/>
      <c r="D327" s="65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</row>
    <row r="328" spans="1:26" ht="15.75" customHeight="1">
      <c r="A328" s="64"/>
      <c r="B328" s="64"/>
      <c r="C328" s="64"/>
      <c r="D328" s="65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</row>
    <row r="329" spans="1:26" ht="15.75" customHeight="1">
      <c r="A329" s="64"/>
      <c r="B329" s="64"/>
      <c r="C329" s="64"/>
      <c r="D329" s="65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</row>
    <row r="330" spans="1:26" ht="15.75" customHeight="1">
      <c r="A330" s="64"/>
      <c r="B330" s="64"/>
      <c r="C330" s="64"/>
      <c r="D330" s="65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</row>
    <row r="331" spans="1:26" ht="15.75" customHeight="1">
      <c r="A331" s="64"/>
      <c r="B331" s="64"/>
      <c r="C331" s="64"/>
      <c r="D331" s="65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</row>
    <row r="332" spans="1:26" ht="15.75" customHeight="1">
      <c r="A332" s="64"/>
      <c r="B332" s="64"/>
      <c r="C332" s="64"/>
      <c r="D332" s="65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</row>
    <row r="333" spans="1:26" ht="15.75" customHeight="1">
      <c r="A333" s="64"/>
      <c r="B333" s="64"/>
      <c r="C333" s="64"/>
      <c r="D333" s="65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</row>
    <row r="334" spans="1:26" ht="15.75" customHeight="1">
      <c r="A334" s="64"/>
      <c r="B334" s="64"/>
      <c r="C334" s="64"/>
      <c r="D334" s="65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</row>
    <row r="335" spans="1:26" ht="15.75" customHeight="1">
      <c r="A335" s="64"/>
      <c r="B335" s="64"/>
      <c r="C335" s="64"/>
      <c r="D335" s="65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</row>
    <row r="336" spans="1:26" ht="15.75" customHeight="1">
      <c r="A336" s="64"/>
      <c r="B336" s="64"/>
      <c r="C336" s="64"/>
      <c r="D336" s="65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</row>
    <row r="337" spans="1:26" ht="15.75" customHeight="1">
      <c r="A337" s="64"/>
      <c r="B337" s="64"/>
      <c r="C337" s="64"/>
      <c r="D337" s="65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</row>
    <row r="338" spans="1:26" ht="15.75" customHeight="1">
      <c r="A338" s="64"/>
      <c r="B338" s="64"/>
      <c r="C338" s="64"/>
      <c r="D338" s="65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</row>
    <row r="339" spans="1:26" ht="15.75" customHeight="1">
      <c r="A339" s="64"/>
      <c r="B339" s="64"/>
      <c r="C339" s="64"/>
      <c r="D339" s="65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</row>
    <row r="340" spans="1:26" ht="15.75" customHeight="1">
      <c r="A340" s="64"/>
      <c r="B340" s="64"/>
      <c r="C340" s="64"/>
      <c r="D340" s="65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</row>
    <row r="341" spans="1:26" ht="15.75" customHeight="1">
      <c r="A341" s="64"/>
      <c r="B341" s="64"/>
      <c r="C341" s="64"/>
      <c r="D341" s="65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</row>
    <row r="342" spans="1:26" ht="15.75" customHeight="1">
      <c r="A342" s="64"/>
      <c r="B342" s="64"/>
      <c r="C342" s="64"/>
      <c r="D342" s="65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</row>
    <row r="343" spans="1:26" ht="15.75" customHeight="1">
      <c r="A343" s="64"/>
      <c r="B343" s="64"/>
      <c r="C343" s="64"/>
      <c r="D343" s="65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</row>
    <row r="344" spans="1:26" ht="15.75" customHeight="1">
      <c r="A344" s="64"/>
      <c r="B344" s="64"/>
      <c r="C344" s="64"/>
      <c r="D344" s="65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</row>
    <row r="345" spans="1:26" ht="15.75" customHeight="1">
      <c r="A345" s="64"/>
      <c r="B345" s="64"/>
      <c r="C345" s="64"/>
      <c r="D345" s="65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</row>
    <row r="346" spans="1:26" ht="15.75" customHeight="1">
      <c r="A346" s="64"/>
      <c r="B346" s="64"/>
      <c r="C346" s="64"/>
      <c r="D346" s="65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</row>
    <row r="347" spans="1:26" ht="15.75" customHeight="1">
      <c r="A347" s="64"/>
      <c r="B347" s="64"/>
      <c r="C347" s="64"/>
      <c r="D347" s="65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</row>
    <row r="348" spans="1:26" ht="15.75" customHeight="1">
      <c r="A348" s="64"/>
      <c r="B348" s="64"/>
      <c r="C348" s="64"/>
      <c r="D348" s="65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</row>
    <row r="349" spans="1:26" ht="15.75" customHeight="1">
      <c r="A349" s="64"/>
      <c r="B349" s="64"/>
      <c r="C349" s="64"/>
      <c r="D349" s="65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</row>
    <row r="350" spans="1:26" ht="15.75" customHeight="1">
      <c r="A350" s="64"/>
      <c r="B350" s="64"/>
      <c r="C350" s="64"/>
      <c r="D350" s="65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</row>
    <row r="351" spans="1:26" ht="15.75" customHeight="1">
      <c r="A351" s="64"/>
      <c r="B351" s="64"/>
      <c r="C351" s="64"/>
      <c r="D351" s="65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</row>
    <row r="352" spans="1:26" ht="15.75" customHeight="1">
      <c r="A352" s="64"/>
      <c r="B352" s="64"/>
      <c r="C352" s="64"/>
      <c r="D352" s="65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</row>
    <row r="353" spans="1:26" ht="15.75" customHeight="1">
      <c r="A353" s="64"/>
      <c r="B353" s="64"/>
      <c r="C353" s="64"/>
      <c r="D353" s="65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</row>
    <row r="354" spans="1:26" ht="15.75" customHeight="1">
      <c r="A354" s="64"/>
      <c r="B354" s="64"/>
      <c r="C354" s="64"/>
      <c r="D354" s="65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</row>
    <row r="355" spans="1:26" ht="15.75" customHeight="1">
      <c r="A355" s="64"/>
      <c r="B355" s="64"/>
      <c r="C355" s="64"/>
      <c r="D355" s="65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</row>
    <row r="356" spans="1:26" ht="15.75" customHeight="1">
      <c r="A356" s="64"/>
      <c r="B356" s="64"/>
      <c r="C356" s="64"/>
      <c r="D356" s="65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</row>
    <row r="357" spans="1:26" ht="15.75" customHeight="1">
      <c r="A357" s="64"/>
      <c r="B357" s="64"/>
      <c r="C357" s="64"/>
      <c r="D357" s="65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</row>
    <row r="358" spans="1:26" ht="15.75" customHeight="1">
      <c r="A358" s="64"/>
      <c r="B358" s="64"/>
      <c r="C358" s="64"/>
      <c r="D358" s="65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</row>
    <row r="359" spans="1:26" ht="15.75" customHeight="1">
      <c r="A359" s="64"/>
      <c r="B359" s="64"/>
      <c r="C359" s="64"/>
      <c r="D359" s="65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</row>
    <row r="360" spans="1:26" ht="15.75" customHeight="1">
      <c r="A360" s="64"/>
      <c r="B360" s="64"/>
      <c r="C360" s="64"/>
      <c r="D360" s="65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</row>
    <row r="361" spans="1:26" ht="15.75" customHeight="1">
      <c r="A361" s="64"/>
      <c r="B361" s="64"/>
      <c r="C361" s="64"/>
      <c r="D361" s="65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</row>
    <row r="362" spans="1:26" ht="15.75" customHeight="1">
      <c r="A362" s="64"/>
      <c r="B362" s="64"/>
      <c r="C362" s="64"/>
      <c r="D362" s="65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</row>
    <row r="363" spans="1:26" ht="15.75" customHeight="1">
      <c r="A363" s="64"/>
      <c r="B363" s="64"/>
      <c r="C363" s="64"/>
      <c r="D363" s="65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</row>
    <row r="364" spans="1:26" ht="15.75" customHeight="1">
      <c r="A364" s="64"/>
      <c r="B364" s="64"/>
      <c r="C364" s="64"/>
      <c r="D364" s="65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</row>
    <row r="365" spans="1:26" ht="15.75" customHeight="1">
      <c r="A365" s="64"/>
      <c r="B365" s="64"/>
      <c r="C365" s="64"/>
      <c r="D365" s="65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</row>
    <row r="366" spans="1:26" ht="15.75" customHeight="1">
      <c r="A366" s="64"/>
      <c r="B366" s="64"/>
      <c r="C366" s="64"/>
      <c r="D366" s="65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</row>
    <row r="367" spans="1:26" ht="15.75" customHeight="1">
      <c r="A367" s="64"/>
      <c r="B367" s="64"/>
      <c r="C367" s="64"/>
      <c r="D367" s="65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</row>
    <row r="368" spans="1:26" ht="15.75" customHeight="1">
      <c r="A368" s="64"/>
      <c r="B368" s="64"/>
      <c r="C368" s="64"/>
      <c r="D368" s="65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</row>
    <row r="369" spans="1:26" ht="15.75" customHeight="1">
      <c r="A369" s="64"/>
      <c r="B369" s="64"/>
      <c r="C369" s="64"/>
      <c r="D369" s="65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</row>
    <row r="370" spans="1:26" ht="15.75" customHeight="1">
      <c r="A370" s="64"/>
      <c r="B370" s="64"/>
      <c r="C370" s="64"/>
      <c r="D370" s="65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</row>
    <row r="371" spans="1:26" ht="15.75" customHeight="1">
      <c r="A371" s="64"/>
      <c r="B371" s="64"/>
      <c r="C371" s="64"/>
      <c r="D371" s="65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</row>
    <row r="372" spans="1:26" ht="15.75" customHeight="1">
      <c r="A372" s="64"/>
      <c r="B372" s="64"/>
      <c r="C372" s="64"/>
      <c r="D372" s="65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</row>
    <row r="373" spans="1:26" ht="15.75" customHeight="1">
      <c r="A373" s="64"/>
      <c r="B373" s="64"/>
      <c r="C373" s="64"/>
      <c r="D373" s="65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</row>
    <row r="374" spans="1:26" ht="15.75" customHeight="1">
      <c r="A374" s="64"/>
      <c r="B374" s="64"/>
      <c r="C374" s="64"/>
      <c r="D374" s="65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</row>
    <row r="375" spans="1:26" ht="15.75" customHeight="1">
      <c r="A375" s="64"/>
      <c r="B375" s="64"/>
      <c r="C375" s="64"/>
      <c r="D375" s="65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</row>
    <row r="376" spans="1:26" ht="15.75" customHeight="1">
      <c r="A376" s="64"/>
      <c r="B376" s="64"/>
      <c r="C376" s="64"/>
      <c r="D376" s="65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</row>
    <row r="377" spans="1:26" ht="15.75" customHeight="1">
      <c r="A377" s="64"/>
      <c r="B377" s="64"/>
      <c r="C377" s="64"/>
      <c r="D377" s="65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</row>
    <row r="378" spans="1:26" ht="15.75" customHeight="1">
      <c r="A378" s="64"/>
      <c r="B378" s="64"/>
      <c r="C378" s="64"/>
      <c r="D378" s="65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</row>
    <row r="379" spans="1:26" ht="15.75" customHeight="1">
      <c r="A379" s="64"/>
      <c r="B379" s="64"/>
      <c r="C379" s="64"/>
      <c r="D379" s="65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</row>
    <row r="380" spans="1:26" ht="15.75" customHeight="1">
      <c r="A380" s="64"/>
      <c r="B380" s="64"/>
      <c r="C380" s="64"/>
      <c r="D380" s="65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</row>
    <row r="381" spans="1:26" ht="15.75" customHeight="1">
      <c r="A381" s="64"/>
      <c r="B381" s="64"/>
      <c r="C381" s="64"/>
      <c r="D381" s="65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</row>
    <row r="382" spans="1:26" ht="15.75" customHeight="1">
      <c r="A382" s="64"/>
      <c r="B382" s="64"/>
      <c r="C382" s="64"/>
      <c r="D382" s="65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</row>
    <row r="383" spans="1:26" ht="15.75" customHeight="1">
      <c r="A383" s="64"/>
      <c r="B383" s="64"/>
      <c r="C383" s="64"/>
      <c r="D383" s="65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</row>
    <row r="384" spans="1:26" ht="15.75" customHeight="1">
      <c r="A384" s="64"/>
      <c r="B384" s="64"/>
      <c r="C384" s="64"/>
      <c r="D384" s="65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</row>
    <row r="385" spans="1:26" ht="15.75" customHeight="1">
      <c r="A385" s="64"/>
      <c r="B385" s="64"/>
      <c r="C385" s="64"/>
      <c r="D385" s="65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</row>
    <row r="386" spans="1:26" ht="15.75" customHeight="1">
      <c r="A386" s="64"/>
      <c r="B386" s="64"/>
      <c r="C386" s="64"/>
      <c r="D386" s="65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</row>
    <row r="387" spans="1:26" ht="15.75" customHeight="1">
      <c r="A387" s="64"/>
      <c r="B387" s="64"/>
      <c r="C387" s="64"/>
      <c r="D387" s="65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</row>
    <row r="388" spans="1:26" ht="15.75" customHeight="1">
      <c r="A388" s="64"/>
      <c r="B388" s="64"/>
      <c r="C388" s="64"/>
      <c r="D388" s="65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</row>
    <row r="389" spans="1:26" ht="15.75" customHeight="1">
      <c r="A389" s="64"/>
      <c r="B389" s="64"/>
      <c r="C389" s="64"/>
      <c r="D389" s="65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</row>
    <row r="390" spans="1:26" ht="15.75" customHeight="1">
      <c r="A390" s="64"/>
      <c r="B390" s="64"/>
      <c r="C390" s="64"/>
      <c r="D390" s="65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</row>
    <row r="391" spans="1:26" ht="15.75" customHeight="1">
      <c r="A391" s="64"/>
      <c r="B391" s="64"/>
      <c r="C391" s="64"/>
      <c r="D391" s="65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</row>
    <row r="392" spans="1:26" ht="15.75" customHeight="1">
      <c r="A392" s="64"/>
      <c r="B392" s="64"/>
      <c r="C392" s="64"/>
      <c r="D392" s="65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</row>
    <row r="393" spans="1:26" ht="15.75" customHeight="1">
      <c r="A393" s="64"/>
      <c r="B393" s="64"/>
      <c r="C393" s="64"/>
      <c r="D393" s="65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</row>
    <row r="394" spans="1:26" ht="15.75" customHeight="1">
      <c r="A394" s="64"/>
      <c r="B394" s="64"/>
      <c r="C394" s="64"/>
      <c r="D394" s="65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</row>
    <row r="395" spans="1:26" ht="15.75" customHeight="1">
      <c r="A395" s="64"/>
      <c r="B395" s="64"/>
      <c r="C395" s="64"/>
      <c r="D395" s="65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</row>
    <row r="396" spans="1:26" ht="15.75" customHeight="1">
      <c r="A396" s="64"/>
      <c r="B396" s="64"/>
      <c r="C396" s="64"/>
      <c r="D396" s="65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</row>
    <row r="397" spans="1:26" ht="15.75" customHeight="1">
      <c r="A397" s="64"/>
      <c r="B397" s="64"/>
      <c r="C397" s="64"/>
      <c r="D397" s="65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</row>
    <row r="398" spans="1:26" ht="15.75" customHeight="1">
      <c r="A398" s="64"/>
      <c r="B398" s="64"/>
      <c r="C398" s="64"/>
      <c r="D398" s="65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</row>
    <row r="399" spans="1:26" ht="15.75" customHeight="1">
      <c r="A399" s="64"/>
      <c r="B399" s="64"/>
      <c r="C399" s="64"/>
      <c r="D399" s="65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</row>
    <row r="400" spans="1:26" ht="15.75" customHeight="1">
      <c r="A400" s="64"/>
      <c r="B400" s="64"/>
      <c r="C400" s="64"/>
      <c r="D400" s="65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</row>
    <row r="401" spans="1:26" ht="15.75" customHeight="1">
      <c r="A401" s="64"/>
      <c r="B401" s="64"/>
      <c r="C401" s="64"/>
      <c r="D401" s="65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</row>
    <row r="402" spans="1:26" ht="15.75" customHeight="1">
      <c r="A402" s="64"/>
      <c r="B402" s="64"/>
      <c r="C402" s="64"/>
      <c r="D402" s="65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</row>
    <row r="403" spans="1:26" ht="15.75" customHeight="1">
      <c r="A403" s="64"/>
      <c r="B403" s="64"/>
      <c r="C403" s="64"/>
      <c r="D403" s="65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</row>
    <row r="404" spans="1:26" ht="15.75" customHeight="1">
      <c r="A404" s="64"/>
      <c r="B404" s="64"/>
      <c r="C404" s="64"/>
      <c r="D404" s="65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</row>
    <row r="405" spans="1:26" ht="15.75" customHeight="1">
      <c r="A405" s="64"/>
      <c r="B405" s="64"/>
      <c r="C405" s="64"/>
      <c r="D405" s="65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</row>
    <row r="406" spans="1:26" ht="15.75" customHeight="1">
      <c r="A406" s="64"/>
      <c r="B406" s="64"/>
      <c r="C406" s="64"/>
      <c r="D406" s="65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</row>
    <row r="407" spans="1:26" ht="15.75" customHeight="1">
      <c r="A407" s="64"/>
      <c r="B407" s="64"/>
      <c r="C407" s="64"/>
      <c r="D407" s="65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</row>
    <row r="408" spans="1:26" ht="15.75" customHeight="1">
      <c r="A408" s="64"/>
      <c r="B408" s="64"/>
      <c r="C408" s="64"/>
      <c r="D408" s="65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</row>
    <row r="409" spans="1:26" ht="15.75" customHeight="1">
      <c r="A409" s="64"/>
      <c r="B409" s="64"/>
      <c r="C409" s="64"/>
      <c r="D409" s="65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</row>
    <row r="410" spans="1:26" ht="15.75" customHeight="1">
      <c r="A410" s="64"/>
      <c r="B410" s="64"/>
      <c r="C410" s="64"/>
      <c r="D410" s="65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</row>
    <row r="411" spans="1:26" ht="15.75" customHeight="1">
      <c r="A411" s="64"/>
      <c r="B411" s="64"/>
      <c r="C411" s="64"/>
      <c r="D411" s="65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</row>
    <row r="412" spans="1:26" ht="15.75" customHeight="1">
      <c r="A412" s="64"/>
      <c r="B412" s="64"/>
      <c r="C412" s="64"/>
      <c r="D412" s="65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</row>
    <row r="413" spans="1:26" ht="15.75" customHeight="1">
      <c r="A413" s="64"/>
      <c r="B413" s="64"/>
      <c r="C413" s="64"/>
      <c r="D413" s="65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</row>
    <row r="414" spans="1:26" ht="15.75" customHeight="1">
      <c r="A414" s="64"/>
      <c r="B414" s="64"/>
      <c r="C414" s="64"/>
      <c r="D414" s="65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</row>
    <row r="415" spans="1:26" ht="15.75" customHeight="1">
      <c r="A415" s="64"/>
      <c r="B415" s="64"/>
      <c r="C415" s="64"/>
      <c r="D415" s="65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</row>
    <row r="416" spans="1:26" ht="15.75" customHeight="1">
      <c r="A416" s="64"/>
      <c r="B416" s="64"/>
      <c r="C416" s="64"/>
      <c r="D416" s="65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</row>
    <row r="417" spans="1:26" ht="15.75" customHeight="1">
      <c r="A417" s="64"/>
      <c r="B417" s="64"/>
      <c r="C417" s="64"/>
      <c r="D417" s="65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</row>
    <row r="418" spans="1:26" ht="15.75" customHeight="1">
      <c r="A418" s="64"/>
      <c r="B418" s="64"/>
      <c r="C418" s="64"/>
      <c r="D418" s="65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</row>
    <row r="419" spans="1:26" ht="15.75" customHeight="1">
      <c r="A419" s="64"/>
      <c r="B419" s="64"/>
      <c r="C419" s="64"/>
      <c r="D419" s="65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</row>
    <row r="420" spans="1:26" ht="15.75" customHeight="1">
      <c r="A420" s="64"/>
      <c r="B420" s="64"/>
      <c r="C420" s="64"/>
      <c r="D420" s="65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</row>
    <row r="421" spans="1:26" ht="15.75" customHeight="1">
      <c r="A421" s="64"/>
      <c r="B421" s="64"/>
      <c r="C421" s="64"/>
      <c r="D421" s="65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</row>
    <row r="422" spans="1:26" ht="15.75" customHeight="1">
      <c r="A422" s="64"/>
      <c r="B422" s="64"/>
      <c r="C422" s="64"/>
      <c r="D422" s="65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</row>
    <row r="423" spans="1:26" ht="15.75" customHeight="1">
      <c r="A423" s="64"/>
      <c r="B423" s="64"/>
      <c r="C423" s="64"/>
      <c r="D423" s="65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</row>
    <row r="424" spans="1:26" ht="15.75" customHeight="1">
      <c r="A424" s="64"/>
      <c r="B424" s="64"/>
      <c r="C424" s="64"/>
      <c r="D424" s="65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</row>
    <row r="425" spans="1:26" ht="15.75" customHeight="1">
      <c r="A425" s="64"/>
      <c r="B425" s="64"/>
      <c r="C425" s="64"/>
      <c r="D425" s="65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</row>
    <row r="426" spans="1:26" ht="15.75" customHeight="1">
      <c r="A426" s="64"/>
      <c r="B426" s="64"/>
      <c r="C426" s="64"/>
      <c r="D426" s="65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</row>
    <row r="427" spans="1:26" ht="15.75" customHeight="1">
      <c r="A427" s="64"/>
      <c r="B427" s="64"/>
      <c r="C427" s="64"/>
      <c r="D427" s="65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</row>
    <row r="428" spans="1:26" ht="15.75" customHeight="1">
      <c r="A428" s="64"/>
      <c r="B428" s="64"/>
      <c r="C428" s="64"/>
      <c r="D428" s="65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</row>
    <row r="429" spans="1:26" ht="15.75" customHeight="1">
      <c r="A429" s="64"/>
      <c r="B429" s="64"/>
      <c r="C429" s="64"/>
      <c r="D429" s="65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</row>
    <row r="430" spans="1:26" ht="15.75" customHeight="1">
      <c r="A430" s="64"/>
      <c r="B430" s="64"/>
      <c r="C430" s="64"/>
      <c r="D430" s="65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</row>
    <row r="431" spans="1:26" ht="15.75" customHeight="1">
      <c r="A431" s="64"/>
      <c r="B431" s="64"/>
      <c r="C431" s="64"/>
      <c r="D431" s="65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</row>
    <row r="432" spans="1:26" ht="15.75" customHeight="1">
      <c r="A432" s="64"/>
      <c r="B432" s="64"/>
      <c r="C432" s="64"/>
      <c r="D432" s="65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</row>
    <row r="433" spans="1:26" ht="15.75" customHeight="1">
      <c r="A433" s="64"/>
      <c r="B433" s="64"/>
      <c r="C433" s="64"/>
      <c r="D433" s="65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</row>
    <row r="434" spans="1:26" ht="15.75" customHeight="1">
      <c r="A434" s="64"/>
      <c r="B434" s="64"/>
      <c r="C434" s="64"/>
      <c r="D434" s="65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</row>
    <row r="435" spans="1:26" ht="15.75" customHeight="1">
      <c r="A435" s="64"/>
      <c r="B435" s="64"/>
      <c r="C435" s="64"/>
      <c r="D435" s="65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</row>
    <row r="436" spans="1:26" ht="15.75" customHeight="1">
      <c r="A436" s="64"/>
      <c r="B436" s="64"/>
      <c r="C436" s="64"/>
      <c r="D436" s="65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</row>
    <row r="437" spans="1:26" ht="15.75" customHeight="1">
      <c r="A437" s="64"/>
      <c r="B437" s="64"/>
      <c r="C437" s="64"/>
      <c r="D437" s="65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</row>
    <row r="438" spans="1:26" ht="15.75" customHeight="1">
      <c r="A438" s="64"/>
      <c r="B438" s="64"/>
      <c r="C438" s="64"/>
      <c r="D438" s="65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</row>
    <row r="439" spans="1:26" ht="15.75" customHeight="1">
      <c r="A439" s="64"/>
      <c r="B439" s="64"/>
      <c r="C439" s="64"/>
      <c r="D439" s="65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</row>
    <row r="440" spans="1:26" ht="15.75" customHeight="1">
      <c r="A440" s="64"/>
      <c r="B440" s="64"/>
      <c r="C440" s="64"/>
      <c r="D440" s="65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</row>
    <row r="441" spans="1:26" ht="15.75" customHeight="1">
      <c r="A441" s="64"/>
      <c r="B441" s="64"/>
      <c r="C441" s="64"/>
      <c r="D441" s="65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</row>
    <row r="442" spans="1:26" ht="15.75" customHeight="1">
      <c r="A442" s="64"/>
      <c r="B442" s="64"/>
      <c r="C442" s="64"/>
      <c r="D442" s="65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</row>
    <row r="443" spans="1:26" ht="15.75" customHeight="1">
      <c r="A443" s="64"/>
      <c r="B443" s="64"/>
      <c r="C443" s="64"/>
      <c r="D443" s="65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</row>
    <row r="444" spans="1:26" ht="15.75" customHeight="1">
      <c r="A444" s="64"/>
      <c r="B444" s="64"/>
      <c r="C444" s="64"/>
      <c r="D444" s="65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</row>
    <row r="445" spans="1:26" ht="15.75" customHeight="1">
      <c r="A445" s="64"/>
      <c r="B445" s="64"/>
      <c r="C445" s="64"/>
      <c r="D445" s="65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</row>
    <row r="446" spans="1:26" ht="15.75" customHeight="1">
      <c r="A446" s="64"/>
      <c r="B446" s="64"/>
      <c r="C446" s="64"/>
      <c r="D446" s="65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</row>
    <row r="447" spans="1:26" ht="15.75" customHeight="1">
      <c r="A447" s="64"/>
      <c r="B447" s="64"/>
      <c r="C447" s="64"/>
      <c r="D447" s="65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</row>
    <row r="448" spans="1:26" ht="15.75" customHeight="1">
      <c r="A448" s="64"/>
      <c r="B448" s="64"/>
      <c r="C448" s="64"/>
      <c r="D448" s="65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</row>
    <row r="449" spans="1:26" ht="15.75" customHeight="1">
      <c r="A449" s="64"/>
      <c r="B449" s="64"/>
      <c r="C449" s="64"/>
      <c r="D449" s="65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</row>
    <row r="450" spans="1:26" ht="15.75" customHeight="1">
      <c r="A450" s="64"/>
      <c r="B450" s="64"/>
      <c r="C450" s="64"/>
      <c r="D450" s="65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</row>
    <row r="451" spans="1:26" ht="15.75" customHeight="1">
      <c r="A451" s="64"/>
      <c r="B451" s="64"/>
      <c r="C451" s="64"/>
      <c r="D451" s="65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</row>
    <row r="452" spans="1:26" ht="15.75" customHeight="1">
      <c r="A452" s="64"/>
      <c r="B452" s="64"/>
      <c r="C452" s="64"/>
      <c r="D452" s="65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</row>
    <row r="453" spans="1:26" ht="15.75" customHeight="1">
      <c r="A453" s="64"/>
      <c r="B453" s="64"/>
      <c r="C453" s="64"/>
      <c r="D453" s="65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</row>
    <row r="454" spans="1:26" ht="15.75" customHeight="1">
      <c r="A454" s="64"/>
      <c r="B454" s="64"/>
      <c r="C454" s="64"/>
      <c r="D454" s="65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</row>
    <row r="455" spans="1:26" ht="15.75" customHeight="1">
      <c r="A455" s="64"/>
      <c r="B455" s="64"/>
      <c r="C455" s="64"/>
      <c r="D455" s="65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</row>
    <row r="456" spans="1:26" ht="15.75" customHeight="1">
      <c r="A456" s="64"/>
      <c r="B456" s="64"/>
      <c r="C456" s="64"/>
      <c r="D456" s="65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</row>
    <row r="457" spans="1:26" ht="15.75" customHeight="1">
      <c r="A457" s="64"/>
      <c r="B457" s="64"/>
      <c r="C457" s="64"/>
      <c r="D457" s="65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</row>
    <row r="458" spans="1:26" ht="15.75" customHeight="1">
      <c r="A458" s="64"/>
      <c r="B458" s="64"/>
      <c r="C458" s="64"/>
      <c r="D458" s="65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</row>
    <row r="459" spans="1:26" ht="15.75" customHeight="1">
      <c r="A459" s="64"/>
      <c r="B459" s="64"/>
      <c r="C459" s="64"/>
      <c r="D459" s="65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</row>
    <row r="460" spans="1:26" ht="15.75" customHeight="1">
      <c r="A460" s="64"/>
      <c r="B460" s="64"/>
      <c r="C460" s="64"/>
      <c r="D460" s="65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</row>
    <row r="461" spans="1:26" ht="15.75" customHeight="1">
      <c r="A461" s="64"/>
      <c r="B461" s="64"/>
      <c r="C461" s="64"/>
      <c r="D461" s="65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</row>
    <row r="462" spans="1:26" ht="15.75" customHeight="1">
      <c r="A462" s="64"/>
      <c r="B462" s="64"/>
      <c r="C462" s="64"/>
      <c r="D462" s="65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</row>
    <row r="463" spans="1:26" ht="15.75" customHeight="1">
      <c r="A463" s="64"/>
      <c r="B463" s="64"/>
      <c r="C463" s="64"/>
      <c r="D463" s="65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</row>
    <row r="464" spans="1:26" ht="15.75" customHeight="1">
      <c r="A464" s="64"/>
      <c r="B464" s="64"/>
      <c r="C464" s="64"/>
      <c r="D464" s="65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</row>
    <row r="465" spans="1:26" ht="15.75" customHeight="1">
      <c r="A465" s="64"/>
      <c r="B465" s="64"/>
      <c r="C465" s="64"/>
      <c r="D465" s="65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</row>
    <row r="466" spans="1:26" ht="15.75" customHeight="1">
      <c r="A466" s="64"/>
      <c r="B466" s="64"/>
      <c r="C466" s="64"/>
      <c r="D466" s="65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</row>
    <row r="467" spans="1:26" ht="15.75" customHeight="1">
      <c r="A467" s="64"/>
      <c r="B467" s="64"/>
      <c r="C467" s="64"/>
      <c r="D467" s="65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</row>
    <row r="468" spans="1:26" ht="15.75" customHeight="1">
      <c r="A468" s="64"/>
      <c r="B468" s="64"/>
      <c r="C468" s="64"/>
      <c r="D468" s="65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</row>
    <row r="469" spans="1:26" ht="15.75" customHeight="1">
      <c r="A469" s="64"/>
      <c r="B469" s="64"/>
      <c r="C469" s="64"/>
      <c r="D469" s="65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</row>
    <row r="470" spans="1:26" ht="15.75" customHeight="1">
      <c r="A470" s="64"/>
      <c r="B470" s="64"/>
      <c r="C470" s="64"/>
      <c r="D470" s="65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</row>
    <row r="471" spans="1:26" ht="15.75" customHeight="1">
      <c r="A471" s="64"/>
      <c r="B471" s="64"/>
      <c r="C471" s="64"/>
      <c r="D471" s="65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</row>
    <row r="472" spans="1:26" ht="15.75" customHeight="1">
      <c r="A472" s="64"/>
      <c r="B472" s="64"/>
      <c r="C472" s="64"/>
      <c r="D472" s="65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</row>
    <row r="473" spans="1:26" ht="15.75" customHeight="1">
      <c r="A473" s="64"/>
      <c r="B473" s="64"/>
      <c r="C473" s="64"/>
      <c r="D473" s="65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</row>
    <row r="474" spans="1:26" ht="15.75" customHeight="1">
      <c r="A474" s="64"/>
      <c r="B474" s="64"/>
      <c r="C474" s="64"/>
      <c r="D474" s="65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</row>
    <row r="475" spans="1:26" ht="15.75" customHeight="1">
      <c r="A475" s="64"/>
      <c r="B475" s="64"/>
      <c r="C475" s="64"/>
      <c r="D475" s="65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</row>
    <row r="476" spans="1:26" ht="15.75" customHeight="1">
      <c r="A476" s="64"/>
      <c r="B476" s="64"/>
      <c r="C476" s="64"/>
      <c r="D476" s="65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</row>
    <row r="477" spans="1:26" ht="15.75" customHeight="1">
      <c r="A477" s="64"/>
      <c r="B477" s="64"/>
      <c r="C477" s="64"/>
      <c r="D477" s="65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</row>
    <row r="478" spans="1:26" ht="15.75" customHeight="1">
      <c r="A478" s="64"/>
      <c r="B478" s="64"/>
      <c r="C478" s="64"/>
      <c r="D478" s="65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</row>
    <row r="479" spans="1:26" ht="15.75" customHeight="1">
      <c r="A479" s="64"/>
      <c r="B479" s="64"/>
      <c r="C479" s="64"/>
      <c r="D479" s="65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</row>
    <row r="480" spans="1:26" ht="15.75" customHeight="1">
      <c r="A480" s="64"/>
      <c r="B480" s="64"/>
      <c r="C480" s="64"/>
      <c r="D480" s="65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</row>
    <row r="481" spans="1:26" ht="15.75" customHeight="1">
      <c r="A481" s="64"/>
      <c r="B481" s="64"/>
      <c r="C481" s="64"/>
      <c r="D481" s="65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</row>
    <row r="482" spans="1:26" ht="15.75" customHeight="1">
      <c r="A482" s="64"/>
      <c r="B482" s="64"/>
      <c r="C482" s="64"/>
      <c r="D482" s="65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</row>
    <row r="483" spans="1:26" ht="15.75" customHeight="1">
      <c r="A483" s="64"/>
      <c r="B483" s="64"/>
      <c r="C483" s="64"/>
      <c r="D483" s="65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</row>
    <row r="484" spans="1:26" ht="15.75" customHeight="1">
      <c r="A484" s="64"/>
      <c r="B484" s="64"/>
      <c r="C484" s="64"/>
      <c r="D484" s="65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</row>
    <row r="485" spans="1:26" ht="15.75" customHeight="1">
      <c r="A485" s="64"/>
      <c r="B485" s="64"/>
      <c r="C485" s="64"/>
      <c r="D485" s="65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</row>
    <row r="486" spans="1:26" ht="15.75" customHeight="1">
      <c r="A486" s="64"/>
      <c r="B486" s="64"/>
      <c r="C486" s="64"/>
      <c r="D486" s="65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</row>
    <row r="487" spans="1:26" ht="15.75" customHeight="1">
      <c r="A487" s="64"/>
      <c r="B487" s="64"/>
      <c r="C487" s="64"/>
      <c r="D487" s="65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</row>
    <row r="488" spans="1:26" ht="15.75" customHeight="1">
      <c r="A488" s="64"/>
      <c r="B488" s="64"/>
      <c r="C488" s="64"/>
      <c r="D488" s="65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</row>
    <row r="489" spans="1:26" ht="15.75" customHeight="1">
      <c r="A489" s="64"/>
      <c r="B489" s="64"/>
      <c r="C489" s="64"/>
      <c r="D489" s="65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</row>
    <row r="490" spans="1:26" ht="15.75" customHeight="1">
      <c r="A490" s="64"/>
      <c r="B490" s="64"/>
      <c r="C490" s="64"/>
      <c r="D490" s="65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</row>
    <row r="491" spans="1:26" ht="15.75" customHeight="1">
      <c r="A491" s="64"/>
      <c r="B491" s="64"/>
      <c r="C491" s="64"/>
      <c r="D491" s="65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</row>
    <row r="492" spans="1:26" ht="15.75" customHeight="1">
      <c r="A492" s="64"/>
      <c r="B492" s="64"/>
      <c r="C492" s="64"/>
      <c r="D492" s="65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</row>
    <row r="493" spans="1:26" ht="15.75" customHeight="1">
      <c r="A493" s="64"/>
      <c r="B493" s="64"/>
      <c r="C493" s="64"/>
      <c r="D493" s="65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</row>
    <row r="494" spans="1:26" ht="15.75" customHeight="1">
      <c r="A494" s="64"/>
      <c r="B494" s="64"/>
      <c r="C494" s="64"/>
      <c r="D494" s="65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</row>
    <row r="495" spans="1:26" ht="15.75" customHeight="1">
      <c r="A495" s="64"/>
      <c r="B495" s="64"/>
      <c r="C495" s="64"/>
      <c r="D495" s="65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</row>
    <row r="496" spans="1:26" ht="15.75" customHeight="1">
      <c r="A496" s="64"/>
      <c r="B496" s="64"/>
      <c r="C496" s="64"/>
      <c r="D496" s="65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</row>
    <row r="497" spans="1:26" ht="15.75" customHeight="1">
      <c r="A497" s="64"/>
      <c r="B497" s="64"/>
      <c r="C497" s="64"/>
      <c r="D497" s="65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</row>
    <row r="498" spans="1:26" ht="15.75" customHeight="1">
      <c r="A498" s="64"/>
      <c r="B498" s="64"/>
      <c r="C498" s="64"/>
      <c r="D498" s="65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</row>
    <row r="499" spans="1:26" ht="15.75" customHeight="1">
      <c r="A499" s="64"/>
      <c r="B499" s="64"/>
      <c r="C499" s="64"/>
      <c r="D499" s="65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</row>
    <row r="500" spans="1:26" ht="15.75" customHeight="1">
      <c r="A500" s="64"/>
      <c r="B500" s="64"/>
      <c r="C500" s="64"/>
      <c r="D500" s="65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</row>
    <row r="501" spans="1:26" ht="15.75" customHeight="1">
      <c r="A501" s="64"/>
      <c r="B501" s="64"/>
      <c r="C501" s="64"/>
      <c r="D501" s="65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</row>
    <row r="502" spans="1:26" ht="15.75" customHeight="1">
      <c r="A502" s="64"/>
      <c r="B502" s="64"/>
      <c r="C502" s="64"/>
      <c r="D502" s="65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</row>
    <row r="503" spans="1:26" ht="15.75" customHeight="1">
      <c r="A503" s="64"/>
      <c r="B503" s="64"/>
      <c r="C503" s="64"/>
      <c r="D503" s="65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</row>
    <row r="504" spans="1:26" ht="15.75" customHeight="1">
      <c r="A504" s="64"/>
      <c r="B504" s="64"/>
      <c r="C504" s="64"/>
      <c r="D504" s="65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</row>
    <row r="505" spans="1:26" ht="15.75" customHeight="1">
      <c r="A505" s="64"/>
      <c r="B505" s="64"/>
      <c r="C505" s="64"/>
      <c r="D505" s="65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</row>
    <row r="506" spans="1:26" ht="15.75" customHeight="1">
      <c r="A506" s="64"/>
      <c r="B506" s="64"/>
      <c r="C506" s="64"/>
      <c r="D506" s="65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</row>
    <row r="507" spans="1:26" ht="15.75" customHeight="1">
      <c r="A507" s="64"/>
      <c r="B507" s="64"/>
      <c r="C507" s="64"/>
      <c r="D507" s="65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</row>
    <row r="508" spans="1:26" ht="15.75" customHeight="1">
      <c r="A508" s="64"/>
      <c r="B508" s="64"/>
      <c r="C508" s="64"/>
      <c r="D508" s="65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</row>
    <row r="509" spans="1:26" ht="15.75" customHeight="1">
      <c r="A509" s="64"/>
      <c r="B509" s="64"/>
      <c r="C509" s="64"/>
      <c r="D509" s="65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</row>
    <row r="510" spans="1:26" ht="15.75" customHeight="1">
      <c r="A510" s="64"/>
      <c r="B510" s="64"/>
      <c r="C510" s="64"/>
      <c r="D510" s="65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</row>
    <row r="511" spans="1:26" ht="15.75" customHeight="1">
      <c r="A511" s="64"/>
      <c r="B511" s="64"/>
      <c r="C511" s="64"/>
      <c r="D511" s="65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</row>
    <row r="512" spans="1:26" ht="15.75" customHeight="1">
      <c r="A512" s="64"/>
      <c r="B512" s="64"/>
      <c r="C512" s="64"/>
      <c r="D512" s="65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</row>
    <row r="513" spans="1:26" ht="15.75" customHeight="1">
      <c r="A513" s="64"/>
      <c r="B513" s="64"/>
      <c r="C513" s="64"/>
      <c r="D513" s="65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</row>
    <row r="514" spans="1:26" ht="15.75" customHeight="1">
      <c r="A514" s="64"/>
      <c r="B514" s="64"/>
      <c r="C514" s="64"/>
      <c r="D514" s="65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</row>
    <row r="515" spans="1:26" ht="15.75" customHeight="1">
      <c r="A515" s="64"/>
      <c r="B515" s="64"/>
      <c r="C515" s="64"/>
      <c r="D515" s="65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</row>
    <row r="516" spans="1:26" ht="15.75" customHeight="1">
      <c r="A516" s="64"/>
      <c r="B516" s="64"/>
      <c r="C516" s="64"/>
      <c r="D516" s="65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</row>
    <row r="517" spans="1:26" ht="15.75" customHeight="1">
      <c r="A517" s="64"/>
      <c r="B517" s="64"/>
      <c r="C517" s="64"/>
      <c r="D517" s="65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</row>
    <row r="518" spans="1:26" ht="15.75" customHeight="1">
      <c r="A518" s="64"/>
      <c r="B518" s="64"/>
      <c r="C518" s="64"/>
      <c r="D518" s="65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</row>
    <row r="519" spans="1:26" ht="15.75" customHeight="1">
      <c r="A519" s="64"/>
      <c r="B519" s="64"/>
      <c r="C519" s="64"/>
      <c r="D519" s="65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</row>
    <row r="520" spans="1:26" ht="15.75" customHeight="1">
      <c r="A520" s="64"/>
      <c r="B520" s="64"/>
      <c r="C520" s="64"/>
      <c r="D520" s="65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</row>
    <row r="521" spans="1:26" ht="15.75" customHeight="1">
      <c r="A521" s="64"/>
      <c r="B521" s="64"/>
      <c r="C521" s="64"/>
      <c r="D521" s="65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</row>
    <row r="522" spans="1:26" ht="15.75" customHeight="1">
      <c r="A522" s="64"/>
      <c r="B522" s="64"/>
      <c r="C522" s="64"/>
      <c r="D522" s="65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</row>
    <row r="523" spans="1:26" ht="15.75" customHeight="1">
      <c r="A523" s="64"/>
      <c r="B523" s="64"/>
      <c r="C523" s="64"/>
      <c r="D523" s="65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</row>
    <row r="524" spans="1:26" ht="15.75" customHeight="1">
      <c r="A524" s="64"/>
      <c r="B524" s="64"/>
      <c r="C524" s="64"/>
      <c r="D524" s="65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</row>
    <row r="525" spans="1:26" ht="15.75" customHeight="1">
      <c r="A525" s="64"/>
      <c r="B525" s="64"/>
      <c r="C525" s="64"/>
      <c r="D525" s="65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</row>
    <row r="526" spans="1:26" ht="15.75" customHeight="1">
      <c r="A526" s="64"/>
      <c r="B526" s="64"/>
      <c r="C526" s="64"/>
      <c r="D526" s="65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</row>
    <row r="527" spans="1:26" ht="15.75" customHeight="1">
      <c r="A527" s="64"/>
      <c r="B527" s="64"/>
      <c r="C527" s="64"/>
      <c r="D527" s="65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</row>
    <row r="528" spans="1:26" ht="15.75" customHeight="1">
      <c r="A528" s="64"/>
      <c r="B528" s="64"/>
      <c r="C528" s="64"/>
      <c r="D528" s="65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</row>
    <row r="529" spans="1:26" ht="15.75" customHeight="1">
      <c r="A529" s="64"/>
      <c r="B529" s="64"/>
      <c r="C529" s="64"/>
      <c r="D529" s="65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</row>
    <row r="530" spans="1:26" ht="15.75" customHeight="1">
      <c r="A530" s="64"/>
      <c r="B530" s="64"/>
      <c r="C530" s="64"/>
      <c r="D530" s="65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</row>
    <row r="531" spans="1:26" ht="15.75" customHeight="1">
      <c r="A531" s="64"/>
      <c r="B531" s="64"/>
      <c r="C531" s="64"/>
      <c r="D531" s="65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</row>
    <row r="532" spans="1:26" ht="15.75" customHeight="1">
      <c r="A532" s="64"/>
      <c r="B532" s="64"/>
      <c r="C532" s="64"/>
      <c r="D532" s="65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</row>
    <row r="533" spans="1:26" ht="15.75" customHeight="1">
      <c r="A533" s="64"/>
      <c r="B533" s="64"/>
      <c r="C533" s="64"/>
      <c r="D533" s="65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</row>
    <row r="534" spans="1:26" ht="15.75" customHeight="1">
      <c r="A534" s="64"/>
      <c r="B534" s="64"/>
      <c r="C534" s="64"/>
      <c r="D534" s="65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</row>
    <row r="535" spans="1:26" ht="15.75" customHeight="1">
      <c r="A535" s="64"/>
      <c r="B535" s="64"/>
      <c r="C535" s="64"/>
      <c r="D535" s="65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</row>
    <row r="536" spans="1:26" ht="15.75" customHeight="1">
      <c r="A536" s="64"/>
      <c r="B536" s="64"/>
      <c r="C536" s="64"/>
      <c r="D536" s="65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</row>
    <row r="537" spans="1:26" ht="15.75" customHeight="1">
      <c r="A537" s="64"/>
      <c r="B537" s="64"/>
      <c r="C537" s="64"/>
      <c r="D537" s="65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</row>
    <row r="538" spans="1:26" ht="15.75" customHeight="1">
      <c r="A538" s="64"/>
      <c r="B538" s="64"/>
      <c r="C538" s="64"/>
      <c r="D538" s="65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</row>
    <row r="539" spans="1:26" ht="15.75" customHeight="1">
      <c r="A539" s="64"/>
      <c r="B539" s="64"/>
      <c r="C539" s="64"/>
      <c r="D539" s="65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</row>
    <row r="540" spans="1:26" ht="15.75" customHeight="1">
      <c r="A540" s="64"/>
      <c r="B540" s="64"/>
      <c r="C540" s="64"/>
      <c r="D540" s="65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</row>
    <row r="541" spans="1:26" ht="15.75" customHeight="1">
      <c r="A541" s="64"/>
      <c r="B541" s="64"/>
      <c r="C541" s="64"/>
      <c r="D541" s="65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</row>
    <row r="542" spans="1:26" ht="15.75" customHeight="1">
      <c r="A542" s="64"/>
      <c r="B542" s="64"/>
      <c r="C542" s="64"/>
      <c r="D542" s="65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</row>
    <row r="543" spans="1:26" ht="15.75" customHeight="1">
      <c r="A543" s="64"/>
      <c r="B543" s="64"/>
      <c r="C543" s="64"/>
      <c r="D543" s="65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</row>
    <row r="544" spans="1:26" ht="15.75" customHeight="1">
      <c r="A544" s="64"/>
      <c r="B544" s="64"/>
      <c r="C544" s="64"/>
      <c r="D544" s="65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</row>
    <row r="545" spans="1:26" ht="15.75" customHeight="1">
      <c r="A545" s="64"/>
      <c r="B545" s="64"/>
      <c r="C545" s="64"/>
      <c r="D545" s="65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</row>
    <row r="546" spans="1:26" ht="15.75" customHeight="1">
      <c r="A546" s="64"/>
      <c r="B546" s="64"/>
      <c r="C546" s="64"/>
      <c r="D546" s="65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</row>
    <row r="547" spans="1:26" ht="15.75" customHeight="1">
      <c r="A547" s="64"/>
      <c r="B547" s="64"/>
      <c r="C547" s="64"/>
      <c r="D547" s="65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</row>
    <row r="548" spans="1:26" ht="15.75" customHeight="1">
      <c r="A548" s="64"/>
      <c r="B548" s="64"/>
      <c r="C548" s="64"/>
      <c r="D548" s="65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</row>
    <row r="549" spans="1:26" ht="15.75" customHeight="1">
      <c r="A549" s="64"/>
      <c r="B549" s="64"/>
      <c r="C549" s="64"/>
      <c r="D549" s="65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</row>
    <row r="550" spans="1:26" ht="15.75" customHeight="1">
      <c r="A550" s="64"/>
      <c r="B550" s="64"/>
      <c r="C550" s="64"/>
      <c r="D550" s="65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</row>
    <row r="551" spans="1:26" ht="15.75" customHeight="1">
      <c r="A551" s="64"/>
      <c r="B551" s="64"/>
      <c r="C551" s="64"/>
      <c r="D551" s="65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</row>
    <row r="552" spans="1:26" ht="15.75" customHeight="1">
      <c r="A552" s="64"/>
      <c r="B552" s="64"/>
      <c r="C552" s="64"/>
      <c r="D552" s="65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</row>
    <row r="553" spans="1:26" ht="15.75" customHeight="1">
      <c r="A553" s="64"/>
      <c r="B553" s="64"/>
      <c r="C553" s="64"/>
      <c r="D553" s="65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</row>
    <row r="554" spans="1:26" ht="15.75" customHeight="1">
      <c r="A554" s="64"/>
      <c r="B554" s="64"/>
      <c r="C554" s="64"/>
      <c r="D554" s="65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</row>
    <row r="555" spans="1:26" ht="15.75" customHeight="1">
      <c r="A555" s="64"/>
      <c r="B555" s="64"/>
      <c r="C555" s="64"/>
      <c r="D555" s="65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</row>
    <row r="556" spans="1:26" ht="15.75" customHeight="1">
      <c r="A556" s="64"/>
      <c r="B556" s="64"/>
      <c r="C556" s="64"/>
      <c r="D556" s="65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</row>
    <row r="557" spans="1:26" ht="15.75" customHeight="1">
      <c r="A557" s="64"/>
      <c r="B557" s="64"/>
      <c r="C557" s="64"/>
      <c r="D557" s="65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</row>
    <row r="558" spans="1:26" ht="15.75" customHeight="1">
      <c r="A558" s="64"/>
      <c r="B558" s="64"/>
      <c r="C558" s="64"/>
      <c r="D558" s="65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</row>
    <row r="559" spans="1:26" ht="15.75" customHeight="1">
      <c r="A559" s="64"/>
      <c r="B559" s="64"/>
      <c r="C559" s="64"/>
      <c r="D559" s="65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</row>
    <row r="560" spans="1:26" ht="15.75" customHeight="1">
      <c r="A560" s="64"/>
      <c r="B560" s="64"/>
      <c r="C560" s="64"/>
      <c r="D560" s="65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</row>
    <row r="561" spans="1:26" ht="15.75" customHeight="1">
      <c r="A561" s="64"/>
      <c r="B561" s="64"/>
      <c r="C561" s="64"/>
      <c r="D561" s="65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</row>
    <row r="562" spans="1:26" ht="15.75" customHeight="1">
      <c r="A562" s="64"/>
      <c r="B562" s="64"/>
      <c r="C562" s="64"/>
      <c r="D562" s="65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</row>
    <row r="563" spans="1:26" ht="15.75" customHeight="1">
      <c r="A563" s="64"/>
      <c r="B563" s="64"/>
      <c r="C563" s="64"/>
      <c r="D563" s="65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</row>
    <row r="564" spans="1:26" ht="15.75" customHeight="1">
      <c r="A564" s="64"/>
      <c r="B564" s="64"/>
      <c r="C564" s="64"/>
      <c r="D564" s="65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</row>
    <row r="565" spans="1:26" ht="15.75" customHeight="1">
      <c r="A565" s="64"/>
      <c r="B565" s="64"/>
      <c r="C565" s="64"/>
      <c r="D565" s="65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</row>
    <row r="566" spans="1:26" ht="15.75" customHeight="1">
      <c r="A566" s="64"/>
      <c r="B566" s="64"/>
      <c r="C566" s="64"/>
      <c r="D566" s="65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</row>
    <row r="567" spans="1:26" ht="15.75" customHeight="1">
      <c r="A567" s="64"/>
      <c r="B567" s="64"/>
      <c r="C567" s="64"/>
      <c r="D567" s="65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</row>
    <row r="568" spans="1:26" ht="15.75" customHeight="1">
      <c r="A568" s="64"/>
      <c r="B568" s="64"/>
      <c r="C568" s="64"/>
      <c r="D568" s="65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</row>
    <row r="569" spans="1:26" ht="15.75" customHeight="1">
      <c r="A569" s="64"/>
      <c r="B569" s="64"/>
      <c r="C569" s="64"/>
      <c r="D569" s="65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</row>
    <row r="570" spans="1:26" ht="15.75" customHeight="1">
      <c r="A570" s="64"/>
      <c r="B570" s="64"/>
      <c r="C570" s="64"/>
      <c r="D570" s="65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</row>
    <row r="571" spans="1:26" ht="15.75" customHeight="1">
      <c r="A571" s="64"/>
      <c r="B571" s="64"/>
      <c r="C571" s="64"/>
      <c r="D571" s="65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</row>
    <row r="572" spans="1:26" ht="15.75" customHeight="1">
      <c r="A572" s="64"/>
      <c r="B572" s="64"/>
      <c r="C572" s="64"/>
      <c r="D572" s="65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</row>
    <row r="573" spans="1:26" ht="15.75" customHeight="1">
      <c r="A573" s="64"/>
      <c r="B573" s="64"/>
      <c r="C573" s="64"/>
      <c r="D573" s="65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</row>
    <row r="574" spans="1:26" ht="15.75" customHeight="1">
      <c r="A574" s="64"/>
      <c r="B574" s="64"/>
      <c r="C574" s="64"/>
      <c r="D574" s="65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</row>
    <row r="575" spans="1:26" ht="15.75" customHeight="1">
      <c r="A575" s="64"/>
      <c r="B575" s="64"/>
      <c r="C575" s="64"/>
      <c r="D575" s="65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</row>
    <row r="576" spans="1:26" ht="15.75" customHeight="1">
      <c r="A576" s="64"/>
      <c r="B576" s="64"/>
      <c r="C576" s="64"/>
      <c r="D576" s="65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</row>
    <row r="577" spans="1:26" ht="15.75" customHeight="1">
      <c r="A577" s="64"/>
      <c r="B577" s="64"/>
      <c r="C577" s="64"/>
      <c r="D577" s="65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</row>
    <row r="578" spans="1:26" ht="15.75" customHeight="1">
      <c r="A578" s="64"/>
      <c r="B578" s="64"/>
      <c r="C578" s="64"/>
      <c r="D578" s="65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</row>
    <row r="579" spans="1:26" ht="15.75" customHeight="1">
      <c r="A579" s="64"/>
      <c r="B579" s="64"/>
      <c r="C579" s="64"/>
      <c r="D579" s="65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</row>
    <row r="580" spans="1:26" ht="15.75" customHeight="1">
      <c r="A580" s="64"/>
      <c r="B580" s="64"/>
      <c r="C580" s="64"/>
      <c r="D580" s="65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</row>
    <row r="581" spans="1:26" ht="15.75" customHeight="1">
      <c r="A581" s="64"/>
      <c r="B581" s="64"/>
      <c r="C581" s="64"/>
      <c r="D581" s="65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</row>
    <row r="582" spans="1:26" ht="15.75" customHeight="1">
      <c r="A582" s="64"/>
      <c r="B582" s="64"/>
      <c r="C582" s="64"/>
      <c r="D582" s="65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</row>
    <row r="583" spans="1:26" ht="15.75" customHeight="1">
      <c r="A583" s="64"/>
      <c r="B583" s="64"/>
      <c r="C583" s="64"/>
      <c r="D583" s="65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</row>
    <row r="584" spans="1:26" ht="15.75" customHeight="1">
      <c r="A584" s="64"/>
      <c r="B584" s="64"/>
      <c r="C584" s="64"/>
      <c r="D584" s="65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</row>
    <row r="585" spans="1:26" ht="15.75" customHeight="1">
      <c r="A585" s="64"/>
      <c r="B585" s="64"/>
      <c r="C585" s="64"/>
      <c r="D585" s="65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</row>
    <row r="586" spans="1:26" ht="15.75" customHeight="1">
      <c r="A586" s="64"/>
      <c r="B586" s="64"/>
      <c r="C586" s="64"/>
      <c r="D586" s="65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</row>
    <row r="587" spans="1:26" ht="15.75" customHeight="1">
      <c r="A587" s="64"/>
      <c r="B587" s="64"/>
      <c r="C587" s="64"/>
      <c r="D587" s="65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</row>
    <row r="588" spans="1:26" ht="15.75" customHeight="1">
      <c r="A588" s="64"/>
      <c r="B588" s="64"/>
      <c r="C588" s="64"/>
      <c r="D588" s="65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</row>
    <row r="589" spans="1:26" ht="15.75" customHeight="1">
      <c r="A589" s="64"/>
      <c r="B589" s="64"/>
      <c r="C589" s="64"/>
      <c r="D589" s="65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</row>
    <row r="590" spans="1:26" ht="15.75" customHeight="1">
      <c r="A590" s="64"/>
      <c r="B590" s="64"/>
      <c r="C590" s="64"/>
      <c r="D590" s="65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</row>
    <row r="591" spans="1:26" ht="15.75" customHeight="1">
      <c r="A591" s="64"/>
      <c r="B591" s="64"/>
      <c r="C591" s="64"/>
      <c r="D591" s="65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</row>
    <row r="592" spans="1:26" ht="15.75" customHeight="1">
      <c r="A592" s="64"/>
      <c r="B592" s="64"/>
      <c r="C592" s="64"/>
      <c r="D592" s="65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</row>
    <row r="593" spans="1:26" ht="15.75" customHeight="1">
      <c r="A593" s="64"/>
      <c r="B593" s="64"/>
      <c r="C593" s="64"/>
      <c r="D593" s="65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</row>
    <row r="594" spans="1:26" ht="15.75" customHeight="1">
      <c r="A594" s="64"/>
      <c r="B594" s="64"/>
      <c r="C594" s="64"/>
      <c r="D594" s="65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</row>
    <row r="595" spans="1:26" ht="15.75" customHeight="1">
      <c r="A595" s="64"/>
      <c r="B595" s="64"/>
      <c r="C595" s="64"/>
      <c r="D595" s="65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</row>
    <row r="596" spans="1:26" ht="15.75" customHeight="1">
      <c r="A596" s="64"/>
      <c r="B596" s="64"/>
      <c r="C596" s="64"/>
      <c r="D596" s="65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</row>
    <row r="597" spans="1:26" ht="15.75" customHeight="1">
      <c r="A597" s="64"/>
      <c r="B597" s="64"/>
      <c r="C597" s="64"/>
      <c r="D597" s="65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</row>
    <row r="598" spans="1:26" ht="15.75" customHeight="1">
      <c r="A598" s="64"/>
      <c r="B598" s="64"/>
      <c r="C598" s="64"/>
      <c r="D598" s="65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</row>
    <row r="599" spans="1:26" ht="15.75" customHeight="1">
      <c r="A599" s="64"/>
      <c r="B599" s="64"/>
      <c r="C599" s="64"/>
      <c r="D599" s="65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</row>
    <row r="600" spans="1:26" ht="15.75" customHeight="1">
      <c r="A600" s="64"/>
      <c r="B600" s="64"/>
      <c r="C600" s="64"/>
      <c r="D600" s="65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</row>
    <row r="601" spans="1:26" ht="15.75" customHeight="1">
      <c r="A601" s="64"/>
      <c r="B601" s="64"/>
      <c r="C601" s="64"/>
      <c r="D601" s="65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</row>
    <row r="602" spans="1:26" ht="15.75" customHeight="1">
      <c r="A602" s="64"/>
      <c r="B602" s="64"/>
      <c r="C602" s="64"/>
      <c r="D602" s="65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</row>
    <row r="603" spans="1:26" ht="15.75" customHeight="1">
      <c r="A603" s="64"/>
      <c r="B603" s="64"/>
      <c r="C603" s="64"/>
      <c r="D603" s="65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</row>
    <row r="604" spans="1:26" ht="15.75" customHeight="1">
      <c r="A604" s="64"/>
      <c r="B604" s="64"/>
      <c r="C604" s="64"/>
      <c r="D604" s="65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</row>
    <row r="605" spans="1:26" ht="15.75" customHeight="1">
      <c r="A605" s="64"/>
      <c r="B605" s="64"/>
      <c r="C605" s="64"/>
      <c r="D605" s="65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</row>
    <row r="606" spans="1:26" ht="15.75" customHeight="1">
      <c r="A606" s="64"/>
      <c r="B606" s="64"/>
      <c r="C606" s="64"/>
      <c r="D606" s="65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</row>
    <row r="607" spans="1:26" ht="15.75" customHeight="1">
      <c r="A607" s="64"/>
      <c r="B607" s="64"/>
      <c r="C607" s="64"/>
      <c r="D607" s="65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</row>
    <row r="608" spans="1:26" ht="15.75" customHeight="1">
      <c r="A608" s="64"/>
      <c r="B608" s="64"/>
      <c r="C608" s="64"/>
      <c r="D608" s="65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</row>
    <row r="609" spans="1:26" ht="15.75" customHeight="1">
      <c r="A609" s="64"/>
      <c r="B609" s="64"/>
      <c r="C609" s="64"/>
      <c r="D609" s="65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</row>
    <row r="610" spans="1:26" ht="15.75" customHeight="1">
      <c r="A610" s="64"/>
      <c r="B610" s="64"/>
      <c r="C610" s="64"/>
      <c r="D610" s="65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</row>
    <row r="611" spans="1:26" ht="15.75" customHeight="1">
      <c r="A611" s="64"/>
      <c r="B611" s="64"/>
      <c r="C611" s="64"/>
      <c r="D611" s="65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</row>
    <row r="612" spans="1:26" ht="15.75" customHeight="1">
      <c r="A612" s="64"/>
      <c r="B612" s="64"/>
      <c r="C612" s="64"/>
      <c r="D612" s="65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</row>
    <row r="613" spans="1:26" ht="15.75" customHeight="1">
      <c r="A613" s="64"/>
      <c r="B613" s="64"/>
      <c r="C613" s="64"/>
      <c r="D613" s="65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</row>
    <row r="614" spans="1:26" ht="15.75" customHeight="1">
      <c r="A614" s="64"/>
      <c r="B614" s="64"/>
      <c r="C614" s="64"/>
      <c r="D614" s="65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</row>
    <row r="615" spans="1:26" ht="15.75" customHeight="1">
      <c r="A615" s="64"/>
      <c r="B615" s="64"/>
      <c r="C615" s="64"/>
      <c r="D615" s="65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</row>
    <row r="616" spans="1:26" ht="15.75" customHeight="1">
      <c r="A616" s="64"/>
      <c r="B616" s="64"/>
      <c r="C616" s="64"/>
      <c r="D616" s="65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</row>
    <row r="617" spans="1:26" ht="15.75" customHeight="1">
      <c r="A617" s="64"/>
      <c r="B617" s="64"/>
      <c r="C617" s="64"/>
      <c r="D617" s="65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</row>
    <row r="618" spans="1:26" ht="15.75" customHeight="1">
      <c r="A618" s="64"/>
      <c r="B618" s="64"/>
      <c r="C618" s="64"/>
      <c r="D618" s="65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</row>
    <row r="619" spans="1:26" ht="15.75" customHeight="1">
      <c r="A619" s="64"/>
      <c r="B619" s="64"/>
      <c r="C619" s="64"/>
      <c r="D619" s="65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</row>
    <row r="620" spans="1:26" ht="15.75" customHeight="1">
      <c r="A620" s="64"/>
      <c r="B620" s="64"/>
      <c r="C620" s="64"/>
      <c r="D620" s="65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</row>
    <row r="621" spans="1:26" ht="15.75" customHeight="1">
      <c r="A621" s="64"/>
      <c r="B621" s="64"/>
      <c r="C621" s="64"/>
      <c r="D621" s="65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</row>
    <row r="622" spans="1:26" ht="15.75" customHeight="1">
      <c r="A622" s="64"/>
      <c r="B622" s="64"/>
      <c r="C622" s="64"/>
      <c r="D622" s="65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</row>
    <row r="623" spans="1:26" ht="15.75" customHeight="1">
      <c r="A623" s="64"/>
      <c r="B623" s="64"/>
      <c r="C623" s="64"/>
      <c r="D623" s="65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</row>
    <row r="624" spans="1:26" ht="15.75" customHeight="1">
      <c r="A624" s="64"/>
      <c r="B624" s="64"/>
      <c r="C624" s="64"/>
      <c r="D624" s="65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</row>
    <row r="625" spans="1:26" ht="15.75" customHeight="1">
      <c r="A625" s="64"/>
      <c r="B625" s="64"/>
      <c r="C625" s="64"/>
      <c r="D625" s="65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</row>
    <row r="626" spans="1:26" ht="15.75" customHeight="1">
      <c r="A626" s="64"/>
      <c r="B626" s="64"/>
      <c r="C626" s="64"/>
      <c r="D626" s="65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</row>
    <row r="627" spans="1:26" ht="15.75" customHeight="1">
      <c r="A627" s="64"/>
      <c r="B627" s="64"/>
      <c r="C627" s="64"/>
      <c r="D627" s="65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</row>
    <row r="628" spans="1:26" ht="15.75" customHeight="1">
      <c r="A628" s="64"/>
      <c r="B628" s="64"/>
      <c r="C628" s="64"/>
      <c r="D628" s="65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</row>
    <row r="629" spans="1:26" ht="15.75" customHeight="1">
      <c r="A629" s="64"/>
      <c r="B629" s="64"/>
      <c r="C629" s="64"/>
      <c r="D629" s="65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</row>
    <row r="630" spans="1:26" ht="15.75" customHeight="1">
      <c r="A630" s="64"/>
      <c r="B630" s="64"/>
      <c r="C630" s="64"/>
      <c r="D630" s="65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</row>
    <row r="631" spans="1:26" ht="15.75" customHeight="1">
      <c r="A631" s="64"/>
      <c r="B631" s="64"/>
      <c r="C631" s="64"/>
      <c r="D631" s="65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</row>
    <row r="632" spans="1:26" ht="15.75" customHeight="1">
      <c r="A632" s="64"/>
      <c r="B632" s="64"/>
      <c r="C632" s="64"/>
      <c r="D632" s="65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</row>
    <row r="633" spans="1:26" ht="15.75" customHeight="1">
      <c r="A633" s="64"/>
      <c r="B633" s="64"/>
      <c r="C633" s="64"/>
      <c r="D633" s="65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</row>
    <row r="634" spans="1:26" ht="15.75" customHeight="1">
      <c r="A634" s="64"/>
      <c r="B634" s="64"/>
      <c r="C634" s="64"/>
      <c r="D634" s="65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</row>
    <row r="635" spans="1:26" ht="15.75" customHeight="1">
      <c r="A635" s="64"/>
      <c r="B635" s="64"/>
      <c r="C635" s="64"/>
      <c r="D635" s="65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</row>
    <row r="636" spans="1:26" ht="15.75" customHeight="1">
      <c r="A636" s="64"/>
      <c r="B636" s="64"/>
      <c r="C636" s="64"/>
      <c r="D636" s="65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</row>
    <row r="637" spans="1:26" ht="15.75" customHeight="1">
      <c r="A637" s="64"/>
      <c r="B637" s="64"/>
      <c r="C637" s="64"/>
      <c r="D637" s="65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</row>
    <row r="638" spans="1:26" ht="15.75" customHeight="1">
      <c r="A638" s="64"/>
      <c r="B638" s="64"/>
      <c r="C638" s="64"/>
      <c r="D638" s="65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</row>
    <row r="639" spans="1:26" ht="15.75" customHeight="1">
      <c r="A639" s="64"/>
      <c r="B639" s="64"/>
      <c r="C639" s="64"/>
      <c r="D639" s="65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</row>
    <row r="640" spans="1:26" ht="15.75" customHeight="1">
      <c r="A640" s="64"/>
      <c r="B640" s="64"/>
      <c r="C640" s="64"/>
      <c r="D640" s="65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</row>
    <row r="641" spans="1:26" ht="15.75" customHeight="1">
      <c r="A641" s="64"/>
      <c r="B641" s="64"/>
      <c r="C641" s="64"/>
      <c r="D641" s="65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</row>
    <row r="642" spans="1:26" ht="15.75" customHeight="1">
      <c r="A642" s="64"/>
      <c r="B642" s="64"/>
      <c r="C642" s="64"/>
      <c r="D642" s="65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</row>
    <row r="643" spans="1:26" ht="15.75" customHeight="1">
      <c r="A643" s="64"/>
      <c r="B643" s="64"/>
      <c r="C643" s="64"/>
      <c r="D643" s="65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</row>
    <row r="644" spans="1:26" ht="15.75" customHeight="1">
      <c r="A644" s="64"/>
      <c r="B644" s="64"/>
      <c r="C644" s="64"/>
      <c r="D644" s="65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</row>
    <row r="645" spans="1:26" ht="15.75" customHeight="1">
      <c r="A645" s="64"/>
      <c r="B645" s="64"/>
      <c r="C645" s="64"/>
      <c r="D645" s="65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</row>
    <row r="646" spans="1:26" ht="15.75" customHeight="1">
      <c r="A646" s="64"/>
      <c r="B646" s="64"/>
      <c r="C646" s="64"/>
      <c r="D646" s="65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</row>
    <row r="647" spans="1:26" ht="15.75" customHeight="1">
      <c r="A647" s="64"/>
      <c r="B647" s="64"/>
      <c r="C647" s="64"/>
      <c r="D647" s="65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</row>
    <row r="648" spans="1:26" ht="15.75" customHeight="1">
      <c r="A648" s="64"/>
      <c r="B648" s="64"/>
      <c r="C648" s="64"/>
      <c r="D648" s="65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</row>
    <row r="649" spans="1:26" ht="15.75" customHeight="1">
      <c r="A649" s="64"/>
      <c r="B649" s="64"/>
      <c r="C649" s="64"/>
      <c r="D649" s="65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</row>
    <row r="650" spans="1:26" ht="15.75" customHeight="1">
      <c r="A650" s="64"/>
      <c r="B650" s="64"/>
      <c r="C650" s="64"/>
      <c r="D650" s="65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</row>
    <row r="651" spans="1:26" ht="15.75" customHeight="1">
      <c r="A651" s="64"/>
      <c r="B651" s="64"/>
      <c r="C651" s="64"/>
      <c r="D651" s="65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</row>
    <row r="652" spans="1:26" ht="15.75" customHeight="1">
      <c r="A652" s="64"/>
      <c r="B652" s="64"/>
      <c r="C652" s="64"/>
      <c r="D652" s="65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</row>
    <row r="653" spans="1:26" ht="15.75" customHeight="1">
      <c r="A653" s="64"/>
      <c r="B653" s="64"/>
      <c r="C653" s="64"/>
      <c r="D653" s="65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</row>
    <row r="654" spans="1:26" ht="15.75" customHeight="1">
      <c r="A654" s="64"/>
      <c r="B654" s="64"/>
      <c r="C654" s="64"/>
      <c r="D654" s="65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</row>
    <row r="655" spans="1:26" ht="15.75" customHeight="1">
      <c r="A655" s="64"/>
      <c r="B655" s="64"/>
      <c r="C655" s="64"/>
      <c r="D655" s="65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</row>
    <row r="656" spans="1:26" ht="15.75" customHeight="1">
      <c r="A656" s="64"/>
      <c r="B656" s="64"/>
      <c r="C656" s="64"/>
      <c r="D656" s="65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</row>
    <row r="657" spans="1:26" ht="15.75" customHeight="1">
      <c r="A657" s="64"/>
      <c r="B657" s="64"/>
      <c r="C657" s="64"/>
      <c r="D657" s="65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</row>
    <row r="658" spans="1:26" ht="15.75" customHeight="1">
      <c r="A658" s="64"/>
      <c r="B658" s="64"/>
      <c r="C658" s="64"/>
      <c r="D658" s="65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</row>
    <row r="659" spans="1:26" ht="15.75" customHeight="1">
      <c r="A659" s="64"/>
      <c r="B659" s="64"/>
      <c r="C659" s="64"/>
      <c r="D659" s="65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</row>
    <row r="660" spans="1:26" ht="15.75" customHeight="1">
      <c r="A660" s="64"/>
      <c r="B660" s="64"/>
      <c r="C660" s="64"/>
      <c r="D660" s="65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</row>
    <row r="661" spans="1:26" ht="15.75" customHeight="1">
      <c r="A661" s="64"/>
      <c r="B661" s="64"/>
      <c r="C661" s="64"/>
      <c r="D661" s="65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</row>
    <row r="662" spans="1:26" ht="15.75" customHeight="1">
      <c r="A662" s="64"/>
      <c r="B662" s="64"/>
      <c r="C662" s="64"/>
      <c r="D662" s="65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</row>
    <row r="663" spans="1:26" ht="15.75" customHeight="1">
      <c r="A663" s="64"/>
      <c r="B663" s="64"/>
      <c r="C663" s="64"/>
      <c r="D663" s="65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</row>
    <row r="664" spans="1:26" ht="15.75" customHeight="1">
      <c r="A664" s="64"/>
      <c r="B664" s="64"/>
      <c r="C664" s="64"/>
      <c r="D664" s="65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</row>
    <row r="665" spans="1:26" ht="15.75" customHeight="1">
      <c r="A665" s="64"/>
      <c r="B665" s="64"/>
      <c r="C665" s="64"/>
      <c r="D665" s="65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</row>
    <row r="666" spans="1:26" ht="15.75" customHeight="1">
      <c r="A666" s="64"/>
      <c r="B666" s="64"/>
      <c r="C666" s="64"/>
      <c r="D666" s="65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</row>
    <row r="667" spans="1:26" ht="15.75" customHeight="1">
      <c r="A667" s="64"/>
      <c r="B667" s="64"/>
      <c r="C667" s="64"/>
      <c r="D667" s="65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</row>
    <row r="668" spans="1:26" ht="15.75" customHeight="1">
      <c r="A668" s="64"/>
      <c r="B668" s="64"/>
      <c r="C668" s="64"/>
      <c r="D668" s="65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</row>
    <row r="669" spans="1:26" ht="15.75" customHeight="1">
      <c r="A669" s="64"/>
      <c r="B669" s="64"/>
      <c r="C669" s="64"/>
      <c r="D669" s="65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</row>
    <row r="670" spans="1:26" ht="15.75" customHeight="1">
      <c r="A670" s="64"/>
      <c r="B670" s="64"/>
      <c r="C670" s="64"/>
      <c r="D670" s="65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</row>
    <row r="671" spans="1:26" ht="15.75" customHeight="1">
      <c r="A671" s="64"/>
      <c r="B671" s="64"/>
      <c r="C671" s="64"/>
      <c r="D671" s="65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</row>
    <row r="672" spans="1:26" ht="15.75" customHeight="1">
      <c r="A672" s="64"/>
      <c r="B672" s="64"/>
      <c r="C672" s="64"/>
      <c r="D672" s="65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</row>
    <row r="673" spans="1:26" ht="15.75" customHeight="1">
      <c r="A673" s="64"/>
      <c r="B673" s="64"/>
      <c r="C673" s="64"/>
      <c r="D673" s="65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</row>
    <row r="674" spans="1:26" ht="15.75" customHeight="1">
      <c r="A674" s="64"/>
      <c r="B674" s="64"/>
      <c r="C674" s="64"/>
      <c r="D674" s="65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</row>
    <row r="675" spans="1:26" ht="15.75" customHeight="1">
      <c r="A675" s="64"/>
      <c r="B675" s="64"/>
      <c r="C675" s="64"/>
      <c r="D675" s="65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</row>
    <row r="676" spans="1:26" ht="15.75" customHeight="1">
      <c r="A676" s="64"/>
      <c r="B676" s="64"/>
      <c r="C676" s="64"/>
      <c r="D676" s="65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</row>
    <row r="677" spans="1:26" ht="15.75" customHeight="1">
      <c r="A677" s="64"/>
      <c r="B677" s="64"/>
      <c r="C677" s="64"/>
      <c r="D677" s="65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</row>
    <row r="678" spans="1:26" ht="15.75" customHeight="1">
      <c r="A678" s="64"/>
      <c r="B678" s="64"/>
      <c r="C678" s="64"/>
      <c r="D678" s="65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</row>
    <row r="679" spans="1:26" ht="15.75" customHeight="1">
      <c r="A679" s="64"/>
      <c r="B679" s="64"/>
      <c r="C679" s="64"/>
      <c r="D679" s="65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</row>
    <row r="680" spans="1:26" ht="15.75" customHeight="1">
      <c r="A680" s="64"/>
      <c r="B680" s="64"/>
      <c r="C680" s="64"/>
      <c r="D680" s="65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</row>
    <row r="681" spans="1:26" ht="15.75" customHeight="1">
      <c r="A681" s="64"/>
      <c r="B681" s="64"/>
      <c r="C681" s="64"/>
      <c r="D681" s="65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</row>
    <row r="682" spans="1:26" ht="15.75" customHeight="1">
      <c r="A682" s="64"/>
      <c r="B682" s="64"/>
      <c r="C682" s="64"/>
      <c r="D682" s="65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</row>
    <row r="683" spans="1:26" ht="15.75" customHeight="1">
      <c r="A683" s="64"/>
      <c r="B683" s="64"/>
      <c r="C683" s="64"/>
      <c r="D683" s="65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</row>
    <row r="684" spans="1:26" ht="15.75" customHeight="1">
      <c r="A684" s="64"/>
      <c r="B684" s="64"/>
      <c r="C684" s="64"/>
      <c r="D684" s="65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</row>
    <row r="685" spans="1:26" ht="15.75" customHeight="1">
      <c r="A685" s="64"/>
      <c r="B685" s="64"/>
      <c r="C685" s="64"/>
      <c r="D685" s="65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</row>
    <row r="686" spans="1:26" ht="15.75" customHeight="1">
      <c r="A686" s="64"/>
      <c r="B686" s="64"/>
      <c r="C686" s="64"/>
      <c r="D686" s="65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</row>
    <row r="687" spans="1:26" ht="15.75" customHeight="1">
      <c r="A687" s="64"/>
      <c r="B687" s="64"/>
      <c r="C687" s="64"/>
      <c r="D687" s="65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</row>
    <row r="688" spans="1:26" ht="15.75" customHeight="1">
      <c r="A688" s="64"/>
      <c r="B688" s="64"/>
      <c r="C688" s="64"/>
      <c r="D688" s="65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</row>
    <row r="689" spans="1:26" ht="15.75" customHeight="1">
      <c r="A689" s="64"/>
      <c r="B689" s="64"/>
      <c r="C689" s="64"/>
      <c r="D689" s="65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</row>
    <row r="690" spans="1:26" ht="15.75" customHeight="1">
      <c r="A690" s="64"/>
      <c r="B690" s="64"/>
      <c r="C690" s="64"/>
      <c r="D690" s="65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</row>
    <row r="691" spans="1:26" ht="15.75" customHeight="1">
      <c r="A691" s="64"/>
      <c r="B691" s="64"/>
      <c r="C691" s="64"/>
      <c r="D691" s="65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</row>
    <row r="692" spans="1:26" ht="15.75" customHeight="1">
      <c r="A692" s="64"/>
      <c r="B692" s="64"/>
      <c r="C692" s="64"/>
      <c r="D692" s="65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</row>
    <row r="693" spans="1:26" ht="15.75" customHeight="1">
      <c r="A693" s="64"/>
      <c r="B693" s="64"/>
      <c r="C693" s="64"/>
      <c r="D693" s="65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</row>
    <row r="694" spans="1:26" ht="15.75" customHeight="1">
      <c r="A694" s="64"/>
      <c r="B694" s="64"/>
      <c r="C694" s="64"/>
      <c r="D694" s="65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</row>
    <row r="695" spans="1:26" ht="15.75" customHeight="1">
      <c r="A695" s="64"/>
      <c r="B695" s="64"/>
      <c r="C695" s="64"/>
      <c r="D695" s="65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</row>
    <row r="696" spans="1:26" ht="15.75" customHeight="1">
      <c r="A696" s="64"/>
      <c r="B696" s="64"/>
      <c r="C696" s="64"/>
      <c r="D696" s="65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</row>
    <row r="697" spans="1:26" ht="15.75" customHeight="1">
      <c r="A697" s="64"/>
      <c r="B697" s="64"/>
      <c r="C697" s="64"/>
      <c r="D697" s="65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</row>
    <row r="698" spans="1:26" ht="15.75" customHeight="1">
      <c r="A698" s="64"/>
      <c r="B698" s="64"/>
      <c r="C698" s="64"/>
      <c r="D698" s="65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</row>
    <row r="699" spans="1:26" ht="15.75" customHeight="1">
      <c r="A699" s="64"/>
      <c r="B699" s="64"/>
      <c r="C699" s="64"/>
      <c r="D699" s="65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</row>
    <row r="700" spans="1:26" ht="15.75" customHeight="1">
      <c r="A700" s="64"/>
      <c r="B700" s="64"/>
      <c r="C700" s="64"/>
      <c r="D700" s="65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</row>
    <row r="701" spans="1:26" ht="15.75" customHeight="1">
      <c r="A701" s="64"/>
      <c r="B701" s="64"/>
      <c r="C701" s="64"/>
      <c r="D701" s="65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</row>
    <row r="702" spans="1:26" ht="15.75" customHeight="1">
      <c r="A702" s="64"/>
      <c r="B702" s="64"/>
      <c r="C702" s="64"/>
      <c r="D702" s="65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</row>
    <row r="703" spans="1:26" ht="15.75" customHeight="1">
      <c r="A703" s="64"/>
      <c r="B703" s="64"/>
      <c r="C703" s="64"/>
      <c r="D703" s="65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</row>
    <row r="704" spans="1:26" ht="15.75" customHeight="1">
      <c r="A704" s="64"/>
      <c r="B704" s="64"/>
      <c r="C704" s="64"/>
      <c r="D704" s="65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</row>
    <row r="705" spans="1:26" ht="15.75" customHeight="1">
      <c r="A705" s="64"/>
      <c r="B705" s="64"/>
      <c r="C705" s="64"/>
      <c r="D705" s="65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</row>
    <row r="706" spans="1:26" ht="15.75" customHeight="1">
      <c r="A706" s="64"/>
      <c r="B706" s="64"/>
      <c r="C706" s="64"/>
      <c r="D706" s="65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</row>
    <row r="707" spans="1:26" ht="15.75" customHeight="1">
      <c r="A707" s="64"/>
      <c r="B707" s="64"/>
      <c r="C707" s="64"/>
      <c r="D707" s="65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</row>
    <row r="708" spans="1:26" ht="15.75" customHeight="1">
      <c r="A708" s="64"/>
      <c r="B708" s="64"/>
      <c r="C708" s="64"/>
      <c r="D708" s="65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</row>
    <row r="709" spans="1:26" ht="15.75" customHeight="1">
      <c r="A709" s="64"/>
      <c r="B709" s="64"/>
      <c r="C709" s="64"/>
      <c r="D709" s="65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</row>
    <row r="710" spans="1:26" ht="15.75" customHeight="1">
      <c r="A710" s="64"/>
      <c r="B710" s="64"/>
      <c r="C710" s="64"/>
      <c r="D710" s="65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</row>
    <row r="711" spans="1:26" ht="15.75" customHeight="1">
      <c r="A711" s="64"/>
      <c r="B711" s="64"/>
      <c r="C711" s="64"/>
      <c r="D711" s="65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</row>
    <row r="712" spans="1:26" ht="15.75" customHeight="1">
      <c r="A712" s="64"/>
      <c r="B712" s="64"/>
      <c r="C712" s="64"/>
      <c r="D712" s="65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</row>
    <row r="713" spans="1:26" ht="15.75" customHeight="1">
      <c r="A713" s="64"/>
      <c r="B713" s="64"/>
      <c r="C713" s="64"/>
      <c r="D713" s="65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</row>
    <row r="714" spans="1:26" ht="15.75" customHeight="1">
      <c r="A714" s="64"/>
      <c r="B714" s="64"/>
      <c r="C714" s="64"/>
      <c r="D714" s="65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</row>
    <row r="715" spans="1:26" ht="15.75" customHeight="1">
      <c r="A715" s="64"/>
      <c r="B715" s="64"/>
      <c r="C715" s="64"/>
      <c r="D715" s="65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</row>
    <row r="716" spans="1:26" ht="15.75" customHeight="1">
      <c r="A716" s="64"/>
      <c r="B716" s="64"/>
      <c r="C716" s="64"/>
      <c r="D716" s="65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</row>
    <row r="717" spans="1:26" ht="15.75" customHeight="1">
      <c r="A717" s="64"/>
      <c r="B717" s="64"/>
      <c r="C717" s="64"/>
      <c r="D717" s="65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</row>
    <row r="718" spans="1:26" ht="15.75" customHeight="1">
      <c r="A718" s="64"/>
      <c r="B718" s="64"/>
      <c r="C718" s="64"/>
      <c r="D718" s="65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</row>
    <row r="719" spans="1:26" ht="15.75" customHeight="1">
      <c r="A719" s="64"/>
      <c r="B719" s="64"/>
      <c r="C719" s="64"/>
      <c r="D719" s="65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</row>
    <row r="720" spans="1:26" ht="15.75" customHeight="1">
      <c r="A720" s="64"/>
      <c r="B720" s="64"/>
      <c r="C720" s="64"/>
      <c r="D720" s="65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</row>
    <row r="721" spans="1:26" ht="15.75" customHeight="1">
      <c r="A721" s="64"/>
      <c r="B721" s="64"/>
      <c r="C721" s="64"/>
      <c r="D721" s="65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</row>
    <row r="722" spans="1:26" ht="15.75" customHeight="1">
      <c r="A722" s="64"/>
      <c r="B722" s="64"/>
      <c r="C722" s="64"/>
      <c r="D722" s="65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</row>
    <row r="723" spans="1:26" ht="15.75" customHeight="1">
      <c r="A723" s="64"/>
      <c r="B723" s="64"/>
      <c r="C723" s="64"/>
      <c r="D723" s="65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</row>
    <row r="724" spans="1:26" ht="15.75" customHeight="1">
      <c r="A724" s="64"/>
      <c r="B724" s="64"/>
      <c r="C724" s="64"/>
      <c r="D724" s="65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</row>
    <row r="725" spans="1:26" ht="15.75" customHeight="1">
      <c r="A725" s="64"/>
      <c r="B725" s="64"/>
      <c r="C725" s="64"/>
      <c r="D725" s="65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</row>
    <row r="726" spans="1:26" ht="15.75" customHeight="1">
      <c r="A726" s="64"/>
      <c r="B726" s="64"/>
      <c r="C726" s="64"/>
      <c r="D726" s="65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</row>
    <row r="727" spans="1:26" ht="15.75" customHeight="1">
      <c r="A727" s="64"/>
      <c r="B727" s="64"/>
      <c r="C727" s="64"/>
      <c r="D727" s="65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</row>
    <row r="728" spans="1:26" ht="15.75" customHeight="1">
      <c r="A728" s="64"/>
      <c r="B728" s="64"/>
      <c r="C728" s="64"/>
      <c r="D728" s="65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</row>
    <row r="729" spans="1:26" ht="15.75" customHeight="1">
      <c r="A729" s="64"/>
      <c r="B729" s="64"/>
      <c r="C729" s="64"/>
      <c r="D729" s="65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</row>
    <row r="730" spans="1:26" ht="15.75" customHeight="1">
      <c r="A730" s="64"/>
      <c r="B730" s="64"/>
      <c r="C730" s="64"/>
      <c r="D730" s="65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</row>
    <row r="731" spans="1:26" ht="15.75" customHeight="1">
      <c r="A731" s="64"/>
      <c r="B731" s="64"/>
      <c r="C731" s="64"/>
      <c r="D731" s="65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</row>
    <row r="732" spans="1:26" ht="15.75" customHeight="1">
      <c r="A732" s="64"/>
      <c r="B732" s="64"/>
      <c r="C732" s="64"/>
      <c r="D732" s="65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</row>
    <row r="733" spans="1:26" ht="15.75" customHeight="1">
      <c r="A733" s="64"/>
      <c r="B733" s="64"/>
      <c r="C733" s="64"/>
      <c r="D733" s="65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</row>
    <row r="734" spans="1:26" ht="15.75" customHeight="1">
      <c r="A734" s="64"/>
      <c r="B734" s="64"/>
      <c r="C734" s="64"/>
      <c r="D734" s="65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</row>
    <row r="735" spans="1:26" ht="15.75" customHeight="1">
      <c r="A735" s="64"/>
      <c r="B735" s="64"/>
      <c r="C735" s="64"/>
      <c r="D735" s="65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</row>
    <row r="736" spans="1:26" ht="15.75" customHeight="1">
      <c r="A736" s="64"/>
      <c r="B736" s="64"/>
      <c r="C736" s="64"/>
      <c r="D736" s="65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</row>
    <row r="737" spans="1:26" ht="15.75" customHeight="1">
      <c r="A737" s="64"/>
      <c r="B737" s="64"/>
      <c r="C737" s="64"/>
      <c r="D737" s="65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</row>
    <row r="738" spans="1:26" ht="15.75" customHeight="1">
      <c r="A738" s="64"/>
      <c r="B738" s="64"/>
      <c r="C738" s="64"/>
      <c r="D738" s="65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</row>
    <row r="739" spans="1:26" ht="15.75" customHeight="1">
      <c r="A739" s="64"/>
      <c r="B739" s="64"/>
      <c r="C739" s="64"/>
      <c r="D739" s="65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</row>
    <row r="740" spans="1:26" ht="15.75" customHeight="1">
      <c r="A740" s="64"/>
      <c r="B740" s="64"/>
      <c r="C740" s="64"/>
      <c r="D740" s="65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</row>
    <row r="741" spans="1:26" ht="15.75" customHeight="1">
      <c r="A741" s="64"/>
      <c r="B741" s="64"/>
      <c r="C741" s="64"/>
      <c r="D741" s="65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</row>
    <row r="742" spans="1:26" ht="15.75" customHeight="1">
      <c r="A742" s="64"/>
      <c r="B742" s="64"/>
      <c r="C742" s="64"/>
      <c r="D742" s="65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</row>
    <row r="743" spans="1:26" ht="15.75" customHeight="1">
      <c r="A743" s="64"/>
      <c r="B743" s="64"/>
      <c r="C743" s="64"/>
      <c r="D743" s="65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</row>
    <row r="744" spans="1:26" ht="15.75" customHeight="1">
      <c r="A744" s="64"/>
      <c r="B744" s="64"/>
      <c r="C744" s="64"/>
      <c r="D744" s="65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</row>
    <row r="745" spans="1:26" ht="15.75" customHeight="1">
      <c r="A745" s="64"/>
      <c r="B745" s="64"/>
      <c r="C745" s="64"/>
      <c r="D745" s="65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</row>
    <row r="746" spans="1:26" ht="15.75" customHeight="1">
      <c r="A746" s="64"/>
      <c r="B746" s="64"/>
      <c r="C746" s="64"/>
      <c r="D746" s="65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</row>
    <row r="747" spans="1:26" ht="15.75" customHeight="1">
      <c r="A747" s="64"/>
      <c r="B747" s="64"/>
      <c r="C747" s="64"/>
      <c r="D747" s="65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</row>
    <row r="748" spans="1:26" ht="15.75" customHeight="1">
      <c r="A748" s="64"/>
      <c r="B748" s="64"/>
      <c r="C748" s="64"/>
      <c r="D748" s="65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</row>
    <row r="749" spans="1:26" ht="15.75" customHeight="1">
      <c r="A749" s="64"/>
      <c r="B749" s="64"/>
      <c r="C749" s="64"/>
      <c r="D749" s="65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</row>
    <row r="750" spans="1:26" ht="15.75" customHeight="1">
      <c r="A750" s="64"/>
      <c r="B750" s="64"/>
      <c r="C750" s="64"/>
      <c r="D750" s="65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</row>
    <row r="751" spans="1:26" ht="15.75" customHeight="1">
      <c r="A751" s="64"/>
      <c r="B751" s="64"/>
      <c r="C751" s="64"/>
      <c r="D751" s="65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</row>
    <row r="752" spans="1:26" ht="15.75" customHeight="1">
      <c r="A752" s="64"/>
      <c r="B752" s="64"/>
      <c r="C752" s="64"/>
      <c r="D752" s="65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</row>
    <row r="753" spans="1:26" ht="15.75" customHeight="1">
      <c r="A753" s="64"/>
      <c r="B753" s="64"/>
      <c r="C753" s="64"/>
      <c r="D753" s="65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</row>
    <row r="754" spans="1:26" ht="15.75" customHeight="1">
      <c r="A754" s="64"/>
      <c r="B754" s="64"/>
      <c r="C754" s="64"/>
      <c r="D754" s="65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</row>
    <row r="755" spans="1:26" ht="15.75" customHeight="1">
      <c r="A755" s="64"/>
      <c r="B755" s="64"/>
      <c r="C755" s="64"/>
      <c r="D755" s="65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</row>
    <row r="756" spans="1:26" ht="15.75" customHeight="1">
      <c r="A756" s="64"/>
      <c r="B756" s="64"/>
      <c r="C756" s="64"/>
      <c r="D756" s="65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</row>
    <row r="757" spans="1:26" ht="15.75" customHeight="1">
      <c r="A757" s="64"/>
      <c r="B757" s="64"/>
      <c r="C757" s="64"/>
      <c r="D757" s="65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</row>
    <row r="758" spans="1:26" ht="15.75" customHeight="1">
      <c r="A758" s="64"/>
      <c r="B758" s="64"/>
      <c r="C758" s="64"/>
      <c r="D758" s="65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</row>
    <row r="759" spans="1:26" ht="15.75" customHeight="1">
      <c r="A759" s="64"/>
      <c r="B759" s="64"/>
      <c r="C759" s="64"/>
      <c r="D759" s="65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</row>
    <row r="760" spans="1:26" ht="15.75" customHeight="1">
      <c r="A760" s="64"/>
      <c r="B760" s="64"/>
      <c r="C760" s="64"/>
      <c r="D760" s="65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</row>
    <row r="761" spans="1:26" ht="15.75" customHeight="1">
      <c r="A761" s="64"/>
      <c r="B761" s="64"/>
      <c r="C761" s="64"/>
      <c r="D761" s="65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</row>
    <row r="762" spans="1:26" ht="15.75" customHeight="1">
      <c r="A762" s="64"/>
      <c r="B762" s="64"/>
      <c r="C762" s="64"/>
      <c r="D762" s="65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</row>
    <row r="763" spans="1:26" ht="15.75" customHeight="1">
      <c r="A763" s="64"/>
      <c r="B763" s="64"/>
      <c r="C763" s="64"/>
      <c r="D763" s="65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</row>
    <row r="764" spans="1:26" ht="15.75" customHeight="1">
      <c r="A764" s="64"/>
      <c r="B764" s="64"/>
      <c r="C764" s="64"/>
      <c r="D764" s="65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</row>
    <row r="765" spans="1:26" ht="15.75" customHeight="1">
      <c r="A765" s="64"/>
      <c r="B765" s="64"/>
      <c r="C765" s="64"/>
      <c r="D765" s="65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</row>
    <row r="766" spans="1:26" ht="15.75" customHeight="1">
      <c r="A766" s="64"/>
      <c r="B766" s="64"/>
      <c r="C766" s="64"/>
      <c r="D766" s="65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</row>
    <row r="767" spans="1:26" ht="15.75" customHeight="1">
      <c r="A767" s="64"/>
      <c r="B767" s="64"/>
      <c r="C767" s="64"/>
      <c r="D767" s="65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</row>
    <row r="768" spans="1:26" ht="15.75" customHeight="1">
      <c r="A768" s="64"/>
      <c r="B768" s="64"/>
      <c r="C768" s="64"/>
      <c r="D768" s="65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</row>
    <row r="769" spans="1:26" ht="15.75" customHeight="1">
      <c r="A769" s="64"/>
      <c r="B769" s="64"/>
      <c r="C769" s="64"/>
      <c r="D769" s="65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</row>
    <row r="770" spans="1:26" ht="15.75" customHeight="1">
      <c r="A770" s="64"/>
      <c r="B770" s="64"/>
      <c r="C770" s="64"/>
      <c r="D770" s="65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</row>
    <row r="771" spans="1:26" ht="15.75" customHeight="1">
      <c r="A771" s="64"/>
      <c r="B771" s="64"/>
      <c r="C771" s="64"/>
      <c r="D771" s="65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</row>
    <row r="772" spans="1:26" ht="15.75" customHeight="1">
      <c r="A772" s="64"/>
      <c r="B772" s="64"/>
      <c r="C772" s="64"/>
      <c r="D772" s="65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</row>
    <row r="773" spans="1:26" ht="15.75" customHeight="1">
      <c r="A773" s="64"/>
      <c r="B773" s="64"/>
      <c r="C773" s="64"/>
      <c r="D773" s="65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</row>
    <row r="774" spans="1:26" ht="15.75" customHeight="1">
      <c r="A774" s="64"/>
      <c r="B774" s="64"/>
      <c r="C774" s="64"/>
      <c r="D774" s="65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</row>
    <row r="775" spans="1:26" ht="15.75" customHeight="1">
      <c r="A775" s="64"/>
      <c r="B775" s="64"/>
      <c r="C775" s="64"/>
      <c r="D775" s="65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</row>
    <row r="776" spans="1:26" ht="15.75" customHeight="1">
      <c r="A776" s="64"/>
      <c r="B776" s="64"/>
      <c r="C776" s="64"/>
      <c r="D776" s="65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</row>
    <row r="777" spans="1:26" ht="15.75" customHeight="1">
      <c r="A777" s="64"/>
      <c r="B777" s="64"/>
      <c r="C777" s="64"/>
      <c r="D777" s="65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</row>
    <row r="778" spans="1:26" ht="15.75" customHeight="1">
      <c r="A778" s="64"/>
      <c r="B778" s="64"/>
      <c r="C778" s="64"/>
      <c r="D778" s="65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</row>
    <row r="779" spans="1:26" ht="15.75" customHeight="1">
      <c r="A779" s="64"/>
      <c r="B779" s="64"/>
      <c r="C779" s="64"/>
      <c r="D779" s="65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</row>
    <row r="780" spans="1:26" ht="15.75" customHeight="1">
      <c r="A780" s="64"/>
      <c r="B780" s="64"/>
      <c r="C780" s="64"/>
      <c r="D780" s="65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</row>
    <row r="781" spans="1:26" ht="15.75" customHeight="1">
      <c r="A781" s="64"/>
      <c r="B781" s="64"/>
      <c r="C781" s="64"/>
      <c r="D781" s="65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</row>
    <row r="782" spans="1:26" ht="15.75" customHeight="1">
      <c r="A782" s="64"/>
      <c r="B782" s="64"/>
      <c r="C782" s="64"/>
      <c r="D782" s="65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</row>
    <row r="783" spans="1:26" ht="15.75" customHeight="1">
      <c r="A783" s="64"/>
      <c r="B783" s="64"/>
      <c r="C783" s="64"/>
      <c r="D783" s="65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</row>
    <row r="784" spans="1:26" ht="15.75" customHeight="1">
      <c r="A784" s="64"/>
      <c r="B784" s="64"/>
      <c r="C784" s="64"/>
      <c r="D784" s="65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</row>
    <row r="785" spans="1:26" ht="15.75" customHeight="1">
      <c r="A785" s="64"/>
      <c r="B785" s="64"/>
      <c r="C785" s="64"/>
      <c r="D785" s="65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</row>
    <row r="786" spans="1:26" ht="15.75" customHeight="1">
      <c r="A786" s="64"/>
      <c r="B786" s="64"/>
      <c r="C786" s="64"/>
      <c r="D786" s="65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</row>
    <row r="787" spans="1:26" ht="15.75" customHeight="1">
      <c r="A787" s="64"/>
      <c r="B787" s="64"/>
      <c r="C787" s="64"/>
      <c r="D787" s="65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</row>
    <row r="788" spans="1:26" ht="15.75" customHeight="1">
      <c r="A788" s="64"/>
      <c r="B788" s="64"/>
      <c r="C788" s="64"/>
      <c r="D788" s="65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</row>
    <row r="789" spans="1:26" ht="15.75" customHeight="1">
      <c r="A789" s="64"/>
      <c r="B789" s="64"/>
      <c r="C789" s="64"/>
      <c r="D789" s="65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</row>
    <row r="790" spans="1:26" ht="15.75" customHeight="1">
      <c r="A790" s="64"/>
      <c r="B790" s="64"/>
      <c r="C790" s="64"/>
      <c r="D790" s="65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</row>
    <row r="791" spans="1:26" ht="15.75" customHeight="1">
      <c r="A791" s="64"/>
      <c r="B791" s="64"/>
      <c r="C791" s="64"/>
      <c r="D791" s="65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</row>
    <row r="792" spans="1:26" ht="15.75" customHeight="1">
      <c r="A792" s="64"/>
      <c r="B792" s="64"/>
      <c r="C792" s="64"/>
      <c r="D792" s="65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</row>
    <row r="793" spans="1:26" ht="15.75" customHeight="1">
      <c r="A793" s="64"/>
      <c r="B793" s="64"/>
      <c r="C793" s="64"/>
      <c r="D793" s="65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</row>
    <row r="794" spans="1:26" ht="15.75" customHeight="1">
      <c r="A794" s="64"/>
      <c r="B794" s="64"/>
      <c r="C794" s="64"/>
      <c r="D794" s="65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</row>
    <row r="795" spans="1:26" ht="15.75" customHeight="1">
      <c r="A795" s="64"/>
      <c r="B795" s="64"/>
      <c r="C795" s="64"/>
      <c r="D795" s="65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</row>
    <row r="796" spans="1:26" ht="15.75" customHeight="1">
      <c r="A796" s="64"/>
      <c r="B796" s="64"/>
      <c r="C796" s="64"/>
      <c r="D796" s="65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</row>
    <row r="797" spans="1:26" ht="15.75" customHeight="1">
      <c r="A797" s="64"/>
      <c r="B797" s="64"/>
      <c r="C797" s="64"/>
      <c r="D797" s="65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</row>
    <row r="798" spans="1:26" ht="15.75" customHeight="1">
      <c r="A798" s="64"/>
      <c r="B798" s="64"/>
      <c r="C798" s="64"/>
      <c r="D798" s="65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</row>
    <row r="799" spans="1:26" ht="15.75" customHeight="1">
      <c r="A799" s="64"/>
      <c r="B799" s="64"/>
      <c r="C799" s="64"/>
      <c r="D799" s="65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</row>
    <row r="800" spans="1:26" ht="15.75" customHeight="1">
      <c r="A800" s="64"/>
      <c r="B800" s="64"/>
      <c r="C800" s="64"/>
      <c r="D800" s="65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</row>
    <row r="801" spans="1:26" ht="15.75" customHeight="1">
      <c r="A801" s="64"/>
      <c r="B801" s="64"/>
      <c r="C801" s="64"/>
      <c r="D801" s="65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</row>
    <row r="802" spans="1:26" ht="15.75" customHeight="1">
      <c r="A802" s="64"/>
      <c r="B802" s="64"/>
      <c r="C802" s="64"/>
      <c r="D802" s="65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</row>
    <row r="803" spans="1:26" ht="15.75" customHeight="1">
      <c r="A803" s="64"/>
      <c r="B803" s="64"/>
      <c r="C803" s="64"/>
      <c r="D803" s="65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</row>
    <row r="804" spans="1:26" ht="15.75" customHeight="1">
      <c r="A804" s="64"/>
      <c r="B804" s="64"/>
      <c r="C804" s="64"/>
      <c r="D804" s="65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</row>
    <row r="805" spans="1:26" ht="15.75" customHeight="1">
      <c r="A805" s="64"/>
      <c r="B805" s="64"/>
      <c r="C805" s="64"/>
      <c r="D805" s="65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</row>
    <row r="806" spans="1:26" ht="15.75" customHeight="1">
      <c r="A806" s="64"/>
      <c r="B806" s="64"/>
      <c r="C806" s="64"/>
      <c r="D806" s="65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</row>
    <row r="807" spans="1:26" ht="15.75" customHeight="1">
      <c r="A807" s="64"/>
      <c r="B807" s="64"/>
      <c r="C807" s="64"/>
      <c r="D807" s="65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</row>
    <row r="808" spans="1:26" ht="15.75" customHeight="1">
      <c r="A808" s="64"/>
      <c r="B808" s="64"/>
      <c r="C808" s="64"/>
      <c r="D808" s="65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</row>
    <row r="809" spans="1:26" ht="15.75" customHeight="1">
      <c r="A809" s="64"/>
      <c r="B809" s="64"/>
      <c r="C809" s="64"/>
      <c r="D809" s="65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</row>
    <row r="810" spans="1:26" ht="15.75" customHeight="1">
      <c r="A810" s="64"/>
      <c r="B810" s="64"/>
      <c r="C810" s="64"/>
      <c r="D810" s="65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</row>
    <row r="811" spans="1:26" ht="15.75" customHeight="1">
      <c r="A811" s="64"/>
      <c r="B811" s="64"/>
      <c r="C811" s="64"/>
      <c r="D811" s="65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</row>
    <row r="812" spans="1:26" ht="15.75" customHeight="1">
      <c r="A812" s="64"/>
      <c r="B812" s="64"/>
      <c r="C812" s="64"/>
      <c r="D812" s="65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</row>
    <row r="813" spans="1:26" ht="15.75" customHeight="1">
      <c r="A813" s="64"/>
      <c r="B813" s="64"/>
      <c r="C813" s="64"/>
      <c r="D813" s="65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</row>
    <row r="814" spans="1:26" ht="15.75" customHeight="1">
      <c r="A814" s="64"/>
      <c r="B814" s="64"/>
      <c r="C814" s="64"/>
      <c r="D814" s="65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</row>
    <row r="815" spans="1:26" ht="15.75" customHeight="1">
      <c r="A815" s="64"/>
      <c r="B815" s="64"/>
      <c r="C815" s="64"/>
      <c r="D815" s="65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</row>
    <row r="816" spans="1:26" ht="15.75" customHeight="1">
      <c r="A816" s="64"/>
      <c r="B816" s="64"/>
      <c r="C816" s="64"/>
      <c r="D816" s="65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</row>
    <row r="817" spans="1:26" ht="15.75" customHeight="1">
      <c r="A817" s="64"/>
      <c r="B817" s="64"/>
      <c r="C817" s="64"/>
      <c r="D817" s="65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</row>
    <row r="818" spans="1:26" ht="15.75" customHeight="1">
      <c r="A818" s="64"/>
      <c r="B818" s="64"/>
      <c r="C818" s="64"/>
      <c r="D818" s="65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</row>
    <row r="819" spans="1:26" ht="15.75" customHeight="1">
      <c r="A819" s="64"/>
      <c r="B819" s="64"/>
      <c r="C819" s="64"/>
      <c r="D819" s="65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</row>
    <row r="820" spans="1:26" ht="15.75" customHeight="1">
      <c r="A820" s="64"/>
      <c r="B820" s="64"/>
      <c r="C820" s="64"/>
      <c r="D820" s="65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</row>
    <row r="821" spans="1:26" ht="15.75" customHeight="1">
      <c r="A821" s="64"/>
      <c r="B821" s="64"/>
      <c r="C821" s="64"/>
      <c r="D821" s="65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</row>
    <row r="822" spans="1:26" ht="15.75" customHeight="1">
      <c r="A822" s="64"/>
      <c r="B822" s="64"/>
      <c r="C822" s="64"/>
      <c r="D822" s="65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</row>
    <row r="823" spans="1:26" ht="15.75" customHeight="1">
      <c r="A823" s="64"/>
      <c r="B823" s="64"/>
      <c r="C823" s="64"/>
      <c r="D823" s="65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</row>
    <row r="824" spans="1:26" ht="15.75" customHeight="1">
      <c r="A824" s="64"/>
      <c r="B824" s="64"/>
      <c r="C824" s="64"/>
      <c r="D824" s="65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</row>
    <row r="825" spans="1:26" ht="15.75" customHeight="1">
      <c r="A825" s="64"/>
      <c r="B825" s="64"/>
      <c r="C825" s="64"/>
      <c r="D825" s="65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</row>
    <row r="826" spans="1:26" ht="15.75" customHeight="1">
      <c r="A826" s="64"/>
      <c r="B826" s="64"/>
      <c r="C826" s="64"/>
      <c r="D826" s="65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</row>
    <row r="827" spans="1:26" ht="15.75" customHeight="1">
      <c r="A827" s="64"/>
      <c r="B827" s="64"/>
      <c r="C827" s="64"/>
      <c r="D827" s="65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</row>
    <row r="828" spans="1:26" ht="15.75" customHeight="1">
      <c r="A828" s="64"/>
      <c r="B828" s="64"/>
      <c r="C828" s="64"/>
      <c r="D828" s="65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</row>
    <row r="829" spans="1:26" ht="15.75" customHeight="1">
      <c r="A829" s="64"/>
      <c r="B829" s="64"/>
      <c r="C829" s="64"/>
      <c r="D829" s="65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</row>
    <row r="830" spans="1:26" ht="15.75" customHeight="1">
      <c r="A830" s="64"/>
      <c r="B830" s="64"/>
      <c r="C830" s="64"/>
      <c r="D830" s="65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</row>
    <row r="831" spans="1:26" ht="15.75" customHeight="1">
      <c r="A831" s="64"/>
      <c r="B831" s="64"/>
      <c r="C831" s="64"/>
      <c r="D831" s="65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</row>
    <row r="832" spans="1:26" ht="15.75" customHeight="1">
      <c r="A832" s="64"/>
      <c r="B832" s="64"/>
      <c r="C832" s="64"/>
      <c r="D832" s="65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</row>
    <row r="833" spans="1:26" ht="15.75" customHeight="1">
      <c r="A833" s="64"/>
      <c r="B833" s="64"/>
      <c r="C833" s="64"/>
      <c r="D833" s="65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</row>
    <row r="834" spans="1:26" ht="15.75" customHeight="1">
      <c r="A834" s="64"/>
      <c r="B834" s="64"/>
      <c r="C834" s="64"/>
      <c r="D834" s="65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</row>
    <row r="835" spans="1:26" ht="15.75" customHeight="1">
      <c r="A835" s="64"/>
      <c r="B835" s="64"/>
      <c r="C835" s="64"/>
      <c r="D835" s="65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</row>
    <row r="836" spans="1:26" ht="15.75" customHeight="1">
      <c r="A836" s="64"/>
      <c r="B836" s="64"/>
      <c r="C836" s="64"/>
      <c r="D836" s="65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</row>
    <row r="837" spans="1:26" ht="15.75" customHeight="1">
      <c r="A837" s="64"/>
      <c r="B837" s="64"/>
      <c r="C837" s="64"/>
      <c r="D837" s="65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</row>
    <row r="838" spans="1:26" ht="15.75" customHeight="1">
      <c r="A838" s="64"/>
      <c r="B838" s="64"/>
      <c r="C838" s="64"/>
      <c r="D838" s="65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</row>
    <row r="839" spans="1:26" ht="15.75" customHeight="1">
      <c r="A839" s="64"/>
      <c r="B839" s="64"/>
      <c r="C839" s="64"/>
      <c r="D839" s="65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</row>
    <row r="840" spans="1:26" ht="15.75" customHeight="1">
      <c r="A840" s="64"/>
      <c r="B840" s="64"/>
      <c r="C840" s="64"/>
      <c r="D840" s="65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</row>
    <row r="841" spans="1:26" ht="15.75" customHeight="1">
      <c r="A841" s="64"/>
      <c r="B841" s="64"/>
      <c r="C841" s="64"/>
      <c r="D841" s="65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</row>
    <row r="842" spans="1:26" ht="15.75" customHeight="1">
      <c r="A842" s="64"/>
      <c r="B842" s="64"/>
      <c r="C842" s="64"/>
      <c r="D842" s="65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</row>
    <row r="843" spans="1:26" ht="15.75" customHeight="1">
      <c r="A843" s="64"/>
      <c r="B843" s="64"/>
      <c r="C843" s="64"/>
      <c r="D843" s="65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</row>
    <row r="844" spans="1:26" ht="15.75" customHeight="1">
      <c r="A844" s="64"/>
      <c r="B844" s="64"/>
      <c r="C844" s="64"/>
      <c r="D844" s="65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</row>
    <row r="845" spans="1:26" ht="15.75" customHeight="1">
      <c r="A845" s="64"/>
      <c r="B845" s="64"/>
      <c r="C845" s="64"/>
      <c r="D845" s="65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</row>
    <row r="846" spans="1:26" ht="15.75" customHeight="1">
      <c r="A846" s="64"/>
      <c r="B846" s="64"/>
      <c r="C846" s="64"/>
      <c r="D846" s="65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</row>
    <row r="847" spans="1:26" ht="15.75" customHeight="1">
      <c r="A847" s="64"/>
      <c r="B847" s="64"/>
      <c r="C847" s="64"/>
      <c r="D847" s="65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</row>
    <row r="848" spans="1:26" ht="15.75" customHeight="1">
      <c r="A848" s="64"/>
      <c r="B848" s="64"/>
      <c r="C848" s="64"/>
      <c r="D848" s="65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</row>
    <row r="849" spans="1:26" ht="15.75" customHeight="1">
      <c r="A849" s="64"/>
      <c r="B849" s="64"/>
      <c r="C849" s="64"/>
      <c r="D849" s="65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</row>
    <row r="850" spans="1:26" ht="15.75" customHeight="1">
      <c r="A850" s="64"/>
      <c r="B850" s="64"/>
      <c r="C850" s="64"/>
      <c r="D850" s="65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</row>
    <row r="851" spans="1:26" ht="15.75" customHeight="1">
      <c r="A851" s="64"/>
      <c r="B851" s="64"/>
      <c r="C851" s="64"/>
      <c r="D851" s="65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</row>
    <row r="852" spans="1:26" ht="15.75" customHeight="1">
      <c r="A852" s="64"/>
      <c r="B852" s="64"/>
      <c r="C852" s="64"/>
      <c r="D852" s="65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</row>
    <row r="853" spans="1:26" ht="15.75" customHeight="1">
      <c r="A853" s="64"/>
      <c r="B853" s="64"/>
      <c r="C853" s="64"/>
      <c r="D853" s="65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</row>
    <row r="854" spans="1:26" ht="15.75" customHeight="1">
      <c r="A854" s="64"/>
      <c r="B854" s="64"/>
      <c r="C854" s="64"/>
      <c r="D854" s="65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</row>
    <row r="855" spans="1:26" ht="15.75" customHeight="1">
      <c r="A855" s="64"/>
      <c r="B855" s="64"/>
      <c r="C855" s="64"/>
      <c r="D855" s="65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</row>
    <row r="856" spans="1:26" ht="15.75" customHeight="1">
      <c r="A856" s="64"/>
      <c r="B856" s="64"/>
      <c r="C856" s="64"/>
      <c r="D856" s="65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</row>
    <row r="857" spans="1:26" ht="15.75" customHeight="1">
      <c r="A857" s="64"/>
      <c r="B857" s="64"/>
      <c r="C857" s="64"/>
      <c r="D857" s="65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</row>
    <row r="858" spans="1:26" ht="15.75" customHeight="1">
      <c r="A858" s="64"/>
      <c r="B858" s="64"/>
      <c r="C858" s="64"/>
      <c r="D858" s="65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</row>
    <row r="859" spans="1:26" ht="15.75" customHeight="1">
      <c r="A859" s="64"/>
      <c r="B859" s="64"/>
      <c r="C859" s="64"/>
      <c r="D859" s="65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</row>
    <row r="860" spans="1:26" ht="15.75" customHeight="1">
      <c r="A860" s="64"/>
      <c r="B860" s="64"/>
      <c r="C860" s="64"/>
      <c r="D860" s="65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</row>
    <row r="861" spans="1:26" ht="15.75" customHeight="1">
      <c r="A861" s="64"/>
      <c r="B861" s="64"/>
      <c r="C861" s="64"/>
      <c r="D861" s="65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</row>
    <row r="862" spans="1:26" ht="15.75" customHeight="1">
      <c r="A862" s="64"/>
      <c r="B862" s="64"/>
      <c r="C862" s="64"/>
      <c r="D862" s="65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</row>
    <row r="863" spans="1:26" ht="15.75" customHeight="1">
      <c r="A863" s="64"/>
      <c r="B863" s="64"/>
      <c r="C863" s="64"/>
      <c r="D863" s="65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</row>
    <row r="864" spans="1:26" ht="15.75" customHeight="1">
      <c r="A864" s="64"/>
      <c r="B864" s="64"/>
      <c r="C864" s="64"/>
      <c r="D864" s="65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</row>
    <row r="865" spans="1:26" ht="15.75" customHeight="1">
      <c r="A865" s="64"/>
      <c r="B865" s="64"/>
      <c r="C865" s="64"/>
      <c r="D865" s="65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</row>
    <row r="866" spans="1:26" ht="15.75" customHeight="1">
      <c r="A866" s="64"/>
      <c r="B866" s="64"/>
      <c r="C866" s="64"/>
      <c r="D866" s="65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</row>
    <row r="867" spans="1:26" ht="15.75" customHeight="1">
      <c r="A867" s="64"/>
      <c r="B867" s="64"/>
      <c r="C867" s="64"/>
      <c r="D867" s="65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</row>
    <row r="868" spans="1:26" ht="15.75" customHeight="1">
      <c r="A868" s="64"/>
      <c r="B868" s="64"/>
      <c r="C868" s="64"/>
      <c r="D868" s="65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</row>
    <row r="869" spans="1:26" ht="15.75" customHeight="1">
      <c r="A869" s="64"/>
      <c r="B869" s="64"/>
      <c r="C869" s="64"/>
      <c r="D869" s="65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</row>
    <row r="870" spans="1:26" ht="15.75" customHeight="1">
      <c r="A870" s="64"/>
      <c r="B870" s="64"/>
      <c r="C870" s="64"/>
      <c r="D870" s="65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</row>
    <row r="871" spans="1:26" ht="15.75" customHeight="1">
      <c r="A871" s="64"/>
      <c r="B871" s="64"/>
      <c r="C871" s="64"/>
      <c r="D871" s="65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</row>
    <row r="872" spans="1:26" ht="15.75" customHeight="1">
      <c r="A872" s="64"/>
      <c r="B872" s="64"/>
      <c r="C872" s="64"/>
      <c r="D872" s="65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</row>
    <row r="873" spans="1:26" ht="15.75" customHeight="1">
      <c r="A873" s="64"/>
      <c r="B873" s="64"/>
      <c r="C873" s="64"/>
      <c r="D873" s="65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</row>
    <row r="874" spans="1:26" ht="15.75" customHeight="1">
      <c r="A874" s="64"/>
      <c r="B874" s="64"/>
      <c r="C874" s="64"/>
      <c r="D874" s="65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</row>
    <row r="875" spans="1:26" ht="15.75" customHeight="1">
      <c r="A875" s="64"/>
      <c r="B875" s="64"/>
      <c r="C875" s="64"/>
      <c r="D875" s="65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</row>
    <row r="876" spans="1:26" ht="15.75" customHeight="1">
      <c r="A876" s="64"/>
      <c r="B876" s="64"/>
      <c r="C876" s="64"/>
      <c r="D876" s="65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</row>
    <row r="877" spans="1:26" ht="15.75" customHeight="1">
      <c r="A877" s="64"/>
      <c r="B877" s="64"/>
      <c r="C877" s="64"/>
      <c r="D877" s="65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</row>
    <row r="878" spans="1:26" ht="15.75" customHeight="1">
      <c r="A878" s="64"/>
      <c r="B878" s="64"/>
      <c r="C878" s="64"/>
      <c r="D878" s="65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</row>
    <row r="879" spans="1:26" ht="15.75" customHeight="1">
      <c r="A879" s="64"/>
      <c r="B879" s="64"/>
      <c r="C879" s="64"/>
      <c r="D879" s="65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</row>
    <row r="880" spans="1:26" ht="15.75" customHeight="1">
      <c r="A880" s="64"/>
      <c r="B880" s="64"/>
      <c r="C880" s="64"/>
      <c r="D880" s="65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</row>
    <row r="881" spans="1:26" ht="15.75" customHeight="1">
      <c r="A881" s="64"/>
      <c r="B881" s="64"/>
      <c r="C881" s="64"/>
      <c r="D881" s="65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</row>
    <row r="882" spans="1:26" ht="15.75" customHeight="1">
      <c r="A882" s="64"/>
      <c r="B882" s="64"/>
      <c r="C882" s="64"/>
      <c r="D882" s="65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</row>
    <row r="883" spans="1:26" ht="15.75" customHeight="1">
      <c r="A883" s="64"/>
      <c r="B883" s="64"/>
      <c r="C883" s="64"/>
      <c r="D883" s="65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</row>
    <row r="884" spans="1:26" ht="15.75" customHeight="1">
      <c r="A884" s="64"/>
      <c r="B884" s="64"/>
      <c r="C884" s="64"/>
      <c r="D884" s="65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</row>
    <row r="885" spans="1:26" ht="15.75" customHeight="1">
      <c r="A885" s="64"/>
      <c r="B885" s="64"/>
      <c r="C885" s="64"/>
      <c r="D885" s="65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</row>
    <row r="886" spans="1:26" ht="15.75" customHeight="1">
      <c r="A886" s="64"/>
      <c r="B886" s="64"/>
      <c r="C886" s="64"/>
      <c r="D886" s="65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</row>
    <row r="887" spans="1:26" ht="15.75" customHeight="1">
      <c r="A887" s="64"/>
      <c r="B887" s="64"/>
      <c r="C887" s="64"/>
      <c r="D887" s="65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</row>
    <row r="888" spans="1:26" ht="15.75" customHeight="1">
      <c r="A888" s="64"/>
      <c r="B888" s="64"/>
      <c r="C888" s="64"/>
      <c r="D888" s="65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</row>
    <row r="889" spans="1:26" ht="15.75" customHeight="1">
      <c r="A889" s="64"/>
      <c r="B889" s="64"/>
      <c r="C889" s="64"/>
      <c r="D889" s="65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</row>
    <row r="890" spans="1:26" ht="15.75" customHeight="1">
      <c r="A890" s="64"/>
      <c r="B890" s="64"/>
      <c r="C890" s="64"/>
      <c r="D890" s="65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</row>
    <row r="891" spans="1:26" ht="15.75" customHeight="1">
      <c r="A891" s="64"/>
      <c r="B891" s="64"/>
      <c r="C891" s="64"/>
      <c r="D891" s="65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</row>
    <row r="892" spans="1:26" ht="15.75" customHeight="1">
      <c r="A892" s="64"/>
      <c r="B892" s="64"/>
      <c r="C892" s="64"/>
      <c r="D892" s="65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</row>
    <row r="893" spans="1:26" ht="15.75" customHeight="1">
      <c r="A893" s="64"/>
      <c r="B893" s="64"/>
      <c r="C893" s="64"/>
      <c r="D893" s="65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</row>
    <row r="894" spans="1:26" ht="15.75" customHeight="1">
      <c r="A894" s="64"/>
      <c r="B894" s="64"/>
      <c r="C894" s="64"/>
      <c r="D894" s="65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</row>
    <row r="895" spans="1:26" ht="15.75" customHeight="1">
      <c r="A895" s="64"/>
      <c r="B895" s="64"/>
      <c r="C895" s="64"/>
      <c r="D895" s="65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</row>
    <row r="896" spans="1:26" ht="15.75" customHeight="1">
      <c r="A896" s="64"/>
      <c r="B896" s="64"/>
      <c r="C896" s="64"/>
      <c r="D896" s="65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</row>
    <row r="897" spans="1:26" ht="15.75" customHeight="1">
      <c r="A897" s="64"/>
      <c r="B897" s="64"/>
      <c r="C897" s="64"/>
      <c r="D897" s="65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</row>
    <row r="898" spans="1:26" ht="15.75" customHeight="1">
      <c r="A898" s="64"/>
      <c r="B898" s="64"/>
      <c r="C898" s="64"/>
      <c r="D898" s="65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</row>
    <row r="899" spans="1:26" ht="15.75" customHeight="1">
      <c r="A899" s="64"/>
      <c r="B899" s="64"/>
      <c r="C899" s="64"/>
      <c r="D899" s="65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</row>
    <row r="900" spans="1:26" ht="15.75" customHeight="1">
      <c r="A900" s="64"/>
      <c r="B900" s="64"/>
      <c r="C900" s="64"/>
      <c r="D900" s="65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</row>
    <row r="901" spans="1:26" ht="15.75" customHeight="1">
      <c r="A901" s="64"/>
      <c r="B901" s="64"/>
      <c r="C901" s="64"/>
      <c r="D901" s="65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</row>
    <row r="902" spans="1:26" ht="15.75" customHeight="1">
      <c r="A902" s="64"/>
      <c r="B902" s="64"/>
      <c r="C902" s="64"/>
      <c r="D902" s="65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</row>
    <row r="903" spans="1:26" ht="15.75" customHeight="1">
      <c r="A903" s="64"/>
      <c r="B903" s="64"/>
      <c r="C903" s="64"/>
      <c r="D903" s="65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</row>
    <row r="904" spans="1:26" ht="15.75" customHeight="1">
      <c r="A904" s="64"/>
      <c r="B904" s="64"/>
      <c r="C904" s="64"/>
      <c r="D904" s="65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</row>
    <row r="905" spans="1:26" ht="15.75" customHeight="1">
      <c r="A905" s="64"/>
      <c r="B905" s="64"/>
      <c r="C905" s="64"/>
      <c r="D905" s="65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</row>
    <row r="906" spans="1:26" ht="15.75" customHeight="1">
      <c r="A906" s="64"/>
      <c r="B906" s="64"/>
      <c r="C906" s="64"/>
      <c r="D906" s="65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</row>
    <row r="907" spans="1:26" ht="15.75" customHeight="1">
      <c r="A907" s="64"/>
      <c r="B907" s="64"/>
      <c r="C907" s="64"/>
      <c r="D907" s="65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</row>
    <row r="908" spans="1:26" ht="15.75" customHeight="1">
      <c r="A908" s="64"/>
      <c r="B908" s="64"/>
      <c r="C908" s="64"/>
      <c r="D908" s="65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</row>
    <row r="909" spans="1:26" ht="15.75" customHeight="1">
      <c r="A909" s="64"/>
      <c r="B909" s="64"/>
      <c r="C909" s="64"/>
      <c r="D909" s="65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</row>
    <row r="910" spans="1:26" ht="15.75" customHeight="1">
      <c r="A910" s="64"/>
      <c r="B910" s="64"/>
      <c r="C910" s="64"/>
      <c r="D910" s="65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</row>
    <row r="911" spans="1:26" ht="15.75" customHeight="1">
      <c r="A911" s="64"/>
      <c r="B911" s="64"/>
      <c r="C911" s="64"/>
      <c r="D911" s="65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</row>
    <row r="912" spans="1:26" ht="15.75" customHeight="1">
      <c r="A912" s="64"/>
      <c r="B912" s="64"/>
      <c r="C912" s="64"/>
      <c r="D912" s="65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</row>
    <row r="913" spans="1:26" ht="15.75" customHeight="1">
      <c r="A913" s="64"/>
      <c r="B913" s="64"/>
      <c r="C913" s="64"/>
      <c r="D913" s="65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</row>
    <row r="914" spans="1:26" ht="15.75" customHeight="1">
      <c r="A914" s="64"/>
      <c r="B914" s="64"/>
      <c r="C914" s="64"/>
      <c r="D914" s="65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</row>
    <row r="915" spans="1:26" ht="15.75" customHeight="1">
      <c r="A915" s="64"/>
      <c r="B915" s="64"/>
      <c r="C915" s="64"/>
      <c r="D915" s="65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</row>
    <row r="916" spans="1:26" ht="15.75" customHeight="1">
      <c r="A916" s="64"/>
      <c r="B916" s="64"/>
      <c r="C916" s="64"/>
      <c r="D916" s="65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</row>
    <row r="917" spans="1:26" ht="15.75" customHeight="1">
      <c r="A917" s="64"/>
      <c r="B917" s="64"/>
      <c r="C917" s="64"/>
      <c r="D917" s="65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</row>
    <row r="918" spans="1:26" ht="15.75" customHeight="1">
      <c r="A918" s="64"/>
      <c r="B918" s="64"/>
      <c r="C918" s="64"/>
      <c r="D918" s="65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</row>
    <row r="919" spans="1:26" ht="15.75" customHeight="1">
      <c r="A919" s="64"/>
      <c r="B919" s="64"/>
      <c r="C919" s="64"/>
      <c r="D919" s="65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</row>
    <row r="920" spans="1:26" ht="15.75" customHeight="1">
      <c r="A920" s="64"/>
      <c r="B920" s="64"/>
      <c r="C920" s="64"/>
      <c r="D920" s="65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</row>
    <row r="921" spans="1:26" ht="15.75" customHeight="1">
      <c r="A921" s="64"/>
      <c r="B921" s="64"/>
      <c r="C921" s="64"/>
      <c r="D921" s="65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</row>
    <row r="922" spans="1:26" ht="15.75" customHeight="1">
      <c r="A922" s="64"/>
      <c r="B922" s="64"/>
      <c r="C922" s="64"/>
      <c r="D922" s="65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</row>
    <row r="923" spans="1:26" ht="15.75" customHeight="1">
      <c r="A923" s="64"/>
      <c r="B923" s="64"/>
      <c r="C923" s="64"/>
      <c r="D923" s="65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</row>
    <row r="924" spans="1:26" ht="15.75" customHeight="1">
      <c r="A924" s="64"/>
      <c r="B924" s="64"/>
      <c r="C924" s="64"/>
      <c r="D924" s="65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</row>
    <row r="925" spans="1:26" ht="15.75" customHeight="1">
      <c r="A925" s="64"/>
      <c r="B925" s="64"/>
      <c r="C925" s="64"/>
      <c r="D925" s="65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</row>
    <row r="926" spans="1:26" ht="15.75" customHeight="1">
      <c r="A926" s="64"/>
      <c r="B926" s="64"/>
      <c r="C926" s="64"/>
      <c r="D926" s="65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</row>
    <row r="927" spans="1:26" ht="15.75" customHeight="1">
      <c r="A927" s="64"/>
      <c r="B927" s="64"/>
      <c r="C927" s="64"/>
      <c r="D927" s="65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</row>
    <row r="928" spans="1:26" ht="15.75" customHeight="1">
      <c r="A928" s="64"/>
      <c r="B928" s="64"/>
      <c r="C928" s="64"/>
      <c r="D928" s="65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</row>
    <row r="929" spans="1:26" ht="15.75" customHeight="1">
      <c r="A929" s="64"/>
      <c r="B929" s="64"/>
      <c r="C929" s="64"/>
      <c r="D929" s="65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</row>
    <row r="930" spans="1:26" ht="15.75" customHeight="1">
      <c r="A930" s="64"/>
      <c r="B930" s="64"/>
      <c r="C930" s="64"/>
      <c r="D930" s="65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</row>
    <row r="931" spans="1:26" ht="15.75" customHeight="1">
      <c r="A931" s="64"/>
      <c r="B931" s="64"/>
      <c r="C931" s="64"/>
      <c r="D931" s="65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</row>
    <row r="932" spans="1:26" ht="15.75" customHeight="1">
      <c r="A932" s="64"/>
      <c r="B932" s="64"/>
      <c r="C932" s="64"/>
      <c r="D932" s="65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</row>
    <row r="933" spans="1:26" ht="15.75" customHeight="1">
      <c r="A933" s="64"/>
      <c r="B933" s="64"/>
      <c r="C933" s="64"/>
      <c r="D933" s="65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</row>
    <row r="934" spans="1:26" ht="15.75" customHeight="1">
      <c r="A934" s="64"/>
      <c r="B934" s="64"/>
      <c r="C934" s="64"/>
      <c r="D934" s="65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</row>
    <row r="935" spans="1:26" ht="15.75" customHeight="1">
      <c r="A935" s="64"/>
      <c r="B935" s="64"/>
      <c r="C935" s="64"/>
      <c r="D935" s="65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</row>
    <row r="936" spans="1:26" ht="15.75" customHeight="1">
      <c r="A936" s="64"/>
      <c r="B936" s="64"/>
      <c r="C936" s="64"/>
      <c r="D936" s="65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</row>
    <row r="937" spans="1:26" ht="15.75" customHeight="1">
      <c r="A937" s="64"/>
      <c r="B937" s="64"/>
      <c r="C937" s="64"/>
      <c r="D937" s="65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</row>
    <row r="938" spans="1:26" ht="15.75" customHeight="1">
      <c r="A938" s="64"/>
      <c r="B938" s="64"/>
      <c r="C938" s="64"/>
      <c r="D938" s="65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</row>
    <row r="939" spans="1:26" ht="15.75" customHeight="1">
      <c r="A939" s="64"/>
      <c r="B939" s="64"/>
      <c r="C939" s="64"/>
      <c r="D939" s="65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</row>
    <row r="940" spans="1:26" ht="15.75" customHeight="1">
      <c r="A940" s="64"/>
      <c r="B940" s="64"/>
      <c r="C940" s="64"/>
      <c r="D940" s="65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</row>
    <row r="941" spans="1:26" ht="15.75" customHeight="1">
      <c r="A941" s="64"/>
      <c r="B941" s="64"/>
      <c r="C941" s="64"/>
      <c r="D941" s="65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</row>
    <row r="942" spans="1:26" ht="15.75" customHeight="1">
      <c r="A942" s="64"/>
      <c r="B942" s="64"/>
      <c r="C942" s="64"/>
      <c r="D942" s="65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</row>
    <row r="943" spans="1:26" ht="15.75" customHeight="1">
      <c r="A943" s="64"/>
      <c r="B943" s="64"/>
      <c r="C943" s="64"/>
      <c r="D943" s="65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</row>
    <row r="944" spans="1:26" ht="15.75" customHeight="1">
      <c r="A944" s="64"/>
      <c r="B944" s="64"/>
      <c r="C944" s="64"/>
      <c r="D944" s="65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</row>
    <row r="945" spans="1:26" ht="15.75" customHeight="1">
      <c r="A945" s="64"/>
      <c r="B945" s="64"/>
      <c r="C945" s="64"/>
      <c r="D945" s="65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</row>
    <row r="946" spans="1:26" ht="15.75" customHeight="1">
      <c r="A946" s="64"/>
      <c r="B946" s="64"/>
      <c r="C946" s="64"/>
      <c r="D946" s="65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</row>
    <row r="947" spans="1:26" ht="15.75" customHeight="1">
      <c r="A947" s="64"/>
      <c r="B947" s="64"/>
      <c r="C947" s="64"/>
      <c r="D947" s="65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</row>
    <row r="948" spans="1:26" ht="15.75" customHeight="1">
      <c r="A948" s="64"/>
      <c r="B948" s="64"/>
      <c r="C948" s="64"/>
      <c r="D948" s="65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</row>
    <row r="949" spans="1:26" ht="15.75" customHeight="1">
      <c r="A949" s="64"/>
      <c r="B949" s="64"/>
      <c r="C949" s="64"/>
      <c r="D949" s="65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</row>
    <row r="950" spans="1:26" ht="15.75" customHeight="1">
      <c r="A950" s="64"/>
      <c r="B950" s="64"/>
      <c r="C950" s="64"/>
      <c r="D950" s="65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</row>
    <row r="951" spans="1:26" ht="15.75" customHeight="1">
      <c r="A951" s="64"/>
      <c r="B951" s="64"/>
      <c r="C951" s="64"/>
      <c r="D951" s="65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</row>
    <row r="952" spans="1:26" ht="15.75" customHeight="1">
      <c r="A952" s="64"/>
      <c r="B952" s="64"/>
      <c r="C952" s="64"/>
      <c r="D952" s="65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</row>
    <row r="953" spans="1:26" ht="15.75" customHeight="1">
      <c r="A953" s="64"/>
      <c r="B953" s="64"/>
      <c r="C953" s="64"/>
      <c r="D953" s="65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</row>
    <row r="954" spans="1:26" ht="15.75" customHeight="1">
      <c r="A954" s="64"/>
      <c r="B954" s="64"/>
      <c r="C954" s="64"/>
      <c r="D954" s="65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</row>
    <row r="955" spans="1:26" ht="15.75" customHeight="1">
      <c r="A955" s="64"/>
      <c r="B955" s="64"/>
      <c r="C955" s="64"/>
      <c r="D955" s="65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</row>
    <row r="956" spans="1:26" ht="15.75" customHeight="1">
      <c r="A956" s="64"/>
      <c r="B956" s="64"/>
      <c r="C956" s="64"/>
      <c r="D956" s="65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</row>
    <row r="957" spans="1:26" ht="15.75" customHeight="1">
      <c r="A957" s="64"/>
      <c r="B957" s="64"/>
      <c r="C957" s="64"/>
      <c r="D957" s="65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</row>
    <row r="958" spans="1:26" ht="15.75" customHeight="1">
      <c r="A958" s="64"/>
      <c r="B958" s="64"/>
      <c r="C958" s="64"/>
      <c r="D958" s="65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</row>
    <row r="959" spans="1:26" ht="15.75" customHeight="1">
      <c r="A959" s="64"/>
      <c r="B959" s="64"/>
      <c r="C959" s="64"/>
      <c r="D959" s="65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</row>
    <row r="960" spans="1:26" ht="15.75" customHeight="1">
      <c r="A960" s="64"/>
      <c r="B960" s="64"/>
      <c r="C960" s="64"/>
      <c r="D960" s="65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</row>
    <row r="961" spans="1:26" ht="15.75" customHeight="1">
      <c r="A961" s="64"/>
      <c r="B961" s="64"/>
      <c r="C961" s="64"/>
      <c r="D961" s="65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</row>
    <row r="962" spans="1:26" ht="15.75" customHeight="1">
      <c r="A962" s="64"/>
      <c r="B962" s="64"/>
      <c r="C962" s="64"/>
      <c r="D962" s="65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</row>
    <row r="963" spans="1:26" ht="15.75" customHeight="1">
      <c r="A963" s="64"/>
      <c r="B963" s="64"/>
      <c r="C963" s="64"/>
      <c r="D963" s="65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</row>
    <row r="964" spans="1:26" ht="15.75" customHeight="1">
      <c r="A964" s="64"/>
      <c r="B964" s="64"/>
      <c r="C964" s="64"/>
      <c r="D964" s="65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</row>
    <row r="965" spans="1:26" ht="15.75" customHeight="1">
      <c r="A965" s="64"/>
      <c r="B965" s="64"/>
      <c r="C965" s="64"/>
      <c r="D965" s="65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</row>
    <row r="966" spans="1:26" ht="15.75" customHeight="1">
      <c r="A966" s="64"/>
      <c r="B966" s="64"/>
      <c r="C966" s="64"/>
      <c r="D966" s="65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</row>
    <row r="967" spans="1:26" ht="15.75" customHeight="1">
      <c r="A967" s="64"/>
      <c r="B967" s="64"/>
      <c r="C967" s="64"/>
      <c r="D967" s="65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</row>
    <row r="968" spans="1:26" ht="15.75" customHeight="1">
      <c r="A968" s="64"/>
      <c r="B968" s="64"/>
      <c r="C968" s="64"/>
      <c r="D968" s="65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</row>
    <row r="969" spans="1:26" ht="15.75" customHeight="1">
      <c r="A969" s="64"/>
      <c r="B969" s="64"/>
      <c r="C969" s="64"/>
      <c r="D969" s="65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</row>
    <row r="970" spans="1:26" ht="15.75" customHeight="1">
      <c r="A970" s="64"/>
      <c r="B970" s="64"/>
      <c r="C970" s="64"/>
      <c r="D970" s="65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</row>
    <row r="971" spans="1:26" ht="15.75" customHeight="1">
      <c r="A971" s="64"/>
      <c r="B971" s="64"/>
      <c r="C971" s="64"/>
      <c r="D971" s="65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</row>
    <row r="972" spans="1:26" ht="15.75" customHeight="1">
      <c r="A972" s="64"/>
      <c r="B972" s="64"/>
      <c r="C972" s="64"/>
      <c r="D972" s="65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</row>
    <row r="973" spans="1:26" ht="15.75" customHeight="1">
      <c r="A973" s="64"/>
      <c r="B973" s="64"/>
      <c r="C973" s="64"/>
      <c r="D973" s="65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</row>
    <row r="974" spans="1:26" ht="15.75" customHeight="1">
      <c r="A974" s="64"/>
      <c r="B974" s="64"/>
      <c r="C974" s="64"/>
      <c r="D974" s="65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</row>
    <row r="975" spans="1:26" ht="15.75" customHeight="1">
      <c r="A975" s="64"/>
      <c r="B975" s="64"/>
      <c r="C975" s="64"/>
      <c r="D975" s="65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</row>
    <row r="976" spans="1:26" ht="15.75" customHeight="1">
      <c r="A976" s="64"/>
      <c r="B976" s="64"/>
      <c r="C976" s="64"/>
      <c r="D976" s="65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</row>
    <row r="977" spans="1:26" ht="15.75" customHeight="1">
      <c r="A977" s="64"/>
      <c r="B977" s="64"/>
      <c r="C977" s="64"/>
      <c r="D977" s="65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</row>
    <row r="978" spans="1:26" ht="15.75" customHeight="1">
      <c r="A978" s="64"/>
      <c r="B978" s="64"/>
      <c r="C978" s="64"/>
      <c r="D978" s="65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</row>
    <row r="979" spans="1:26" ht="15.75" customHeight="1">
      <c r="A979" s="64"/>
      <c r="B979" s="64"/>
      <c r="C979" s="64"/>
      <c r="D979" s="65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</row>
    <row r="980" spans="1:26" ht="15.75" customHeight="1">
      <c r="A980" s="64"/>
      <c r="B980" s="64"/>
      <c r="C980" s="64"/>
      <c r="D980" s="65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</row>
    <row r="981" spans="1:26" ht="15.75" customHeight="1">
      <c r="A981" s="64"/>
      <c r="B981" s="64"/>
      <c r="C981" s="64"/>
      <c r="D981" s="65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</row>
    <row r="982" spans="1:26" ht="15.75" customHeight="1">
      <c r="A982" s="64"/>
      <c r="B982" s="64"/>
      <c r="C982" s="64"/>
      <c r="D982" s="65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</row>
    <row r="983" spans="1:26" ht="15.75" customHeight="1">
      <c r="A983" s="64"/>
      <c r="B983" s="64"/>
      <c r="C983" s="64"/>
      <c r="D983" s="65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</row>
    <row r="984" spans="1:26" ht="15.75" customHeight="1">
      <c r="A984" s="64"/>
      <c r="B984" s="64"/>
      <c r="C984" s="64"/>
      <c r="D984" s="65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</row>
    <row r="985" spans="1:26" ht="15.75" customHeight="1">
      <c r="A985" s="64"/>
      <c r="B985" s="64"/>
      <c r="C985" s="64"/>
      <c r="D985" s="65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</row>
    <row r="986" spans="1:26" ht="15.75" customHeight="1">
      <c r="A986" s="64"/>
      <c r="B986" s="64"/>
      <c r="C986" s="64"/>
      <c r="D986" s="65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</row>
    <row r="987" spans="1:26" ht="15.75" customHeight="1">
      <c r="A987" s="64"/>
      <c r="B987" s="64"/>
      <c r="C987" s="64"/>
      <c r="D987" s="65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</row>
    <row r="988" spans="1:26" ht="15.75" customHeight="1">
      <c r="A988" s="64"/>
      <c r="B988" s="64"/>
      <c r="C988" s="64"/>
      <c r="D988" s="65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</row>
    <row r="989" spans="1:26" ht="15.75" customHeight="1">
      <c r="A989" s="64"/>
      <c r="B989" s="64"/>
      <c r="C989" s="64"/>
      <c r="D989" s="65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</row>
    <row r="990" spans="1:26" ht="15.75" customHeight="1">
      <c r="A990" s="64"/>
      <c r="B990" s="64"/>
      <c r="C990" s="64"/>
      <c r="D990" s="65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</row>
    <row r="991" spans="1:26" ht="15.75" customHeight="1">
      <c r="A991" s="64"/>
      <c r="B991" s="64"/>
      <c r="C991" s="64"/>
      <c r="D991" s="65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</row>
    <row r="992" spans="1:26" ht="15.75" customHeight="1">
      <c r="A992" s="64"/>
      <c r="B992" s="64"/>
      <c r="C992" s="64"/>
      <c r="D992" s="65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</row>
    <row r="993" spans="1:26" ht="15.75" customHeight="1">
      <c r="A993" s="64"/>
      <c r="B993" s="64"/>
      <c r="C993" s="64"/>
      <c r="D993" s="65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</row>
    <row r="994" spans="1:26" ht="15.75" customHeight="1">
      <c r="A994" s="64"/>
      <c r="B994" s="64"/>
      <c r="C994" s="64"/>
      <c r="D994" s="65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</row>
    <row r="995" spans="1:26" ht="15.75" customHeight="1">
      <c r="A995" s="64"/>
      <c r="B995" s="64"/>
      <c r="C995" s="64"/>
      <c r="D995" s="65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</row>
    <row r="996" spans="1:26" ht="15.75" customHeight="1">
      <c r="A996" s="64"/>
      <c r="B996" s="64"/>
      <c r="C996" s="64"/>
      <c r="D996" s="65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</row>
    <row r="997" spans="1:26" ht="15.75" customHeight="1">
      <c r="A997" s="64"/>
      <c r="B997" s="64"/>
      <c r="C997" s="64"/>
      <c r="D997" s="65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</row>
    <row r="998" spans="1:26" ht="15.75" customHeight="1">
      <c r="A998" s="64"/>
      <c r="B998" s="64"/>
      <c r="C998" s="64"/>
      <c r="D998" s="65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</row>
    <row r="999" spans="1:26" ht="15.75" customHeight="1">
      <c r="A999" s="64"/>
      <c r="B999" s="64"/>
      <c r="C999" s="64"/>
      <c r="D999" s="65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</row>
    <row r="1000" spans="1:26" ht="15.75" customHeight="1">
      <c r="A1000" s="64"/>
      <c r="B1000" s="64"/>
      <c r="C1000" s="64"/>
      <c r="D1000" s="65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1000"/>
  <sheetViews>
    <sheetView showGridLines="0" workbookViewId="0">
      <selection activeCell="H9" sqref="H9"/>
    </sheetView>
  </sheetViews>
  <sheetFormatPr defaultColWidth="14.44140625" defaultRowHeight="15" customHeight="1"/>
  <cols>
    <col min="1" max="2" width="10.6640625" customWidth="1"/>
    <col min="3" max="3" width="4.6640625" customWidth="1"/>
    <col min="4" max="6" width="7.6640625" customWidth="1"/>
    <col min="7" max="7" width="10.6640625" customWidth="1"/>
    <col min="8" max="8" width="30.6640625" customWidth="1"/>
    <col min="9" max="9" width="8.6640625" customWidth="1"/>
    <col min="10" max="10" width="20.6640625" customWidth="1"/>
    <col min="11" max="11" width="14.6640625" customWidth="1"/>
    <col min="12" max="12" width="8.6640625" customWidth="1"/>
    <col min="13" max="13" width="21.6640625" customWidth="1"/>
    <col min="14" max="17" width="10.6640625" customWidth="1"/>
    <col min="18" max="18" width="42.6640625" customWidth="1"/>
    <col min="19" max="19" width="20.6640625" customWidth="1"/>
    <col min="20" max="20" width="15.6640625" customWidth="1"/>
    <col min="21" max="26" width="8.6640625" customWidth="1"/>
  </cols>
  <sheetData>
    <row r="1" spans="1:20" ht="14.4">
      <c r="A1" s="1"/>
      <c r="B1" s="1"/>
      <c r="J1" s="7"/>
      <c r="R1" s="7"/>
      <c r="S1" s="7"/>
      <c r="T1" s="7"/>
    </row>
    <row r="2" spans="1:20" ht="18">
      <c r="A2" s="1"/>
      <c r="B2" s="1"/>
      <c r="D2" s="73" t="s">
        <v>3</v>
      </c>
      <c r="E2" s="71"/>
      <c r="F2" s="71"/>
      <c r="G2" s="71"/>
      <c r="H2" s="71"/>
      <c r="I2" s="8"/>
      <c r="J2" s="9"/>
      <c r="K2" s="10"/>
      <c r="L2" s="11"/>
      <c r="M2" s="8"/>
      <c r="N2" s="12"/>
      <c r="O2" s="12"/>
      <c r="P2" s="13"/>
      <c r="Q2" s="12"/>
      <c r="R2" s="12"/>
      <c r="S2" s="12"/>
      <c r="T2" s="12"/>
    </row>
    <row r="3" spans="1:20" ht="18">
      <c r="A3" s="1"/>
      <c r="B3" s="1"/>
      <c r="D3" s="14"/>
      <c r="E3" s="12"/>
      <c r="F3" s="15"/>
      <c r="G3" s="15"/>
      <c r="H3" s="16"/>
      <c r="I3" s="17"/>
      <c r="J3" s="8"/>
      <c r="K3" s="8"/>
      <c r="L3" s="18"/>
      <c r="M3" s="8"/>
      <c r="N3" s="19"/>
      <c r="O3" s="20"/>
      <c r="P3" s="12"/>
      <c r="Q3" s="13"/>
      <c r="R3" s="21"/>
      <c r="S3" s="12"/>
      <c r="T3" s="12"/>
    </row>
    <row r="4" spans="1:20" ht="14.4">
      <c r="A4" s="1"/>
      <c r="B4" s="1"/>
      <c r="D4" s="22" t="s">
        <v>4</v>
      </c>
      <c r="E4" s="11" t="s">
        <v>5</v>
      </c>
      <c r="F4" s="23">
        <f>COUNTIFS('1'!$D$6:$D$55,"&lt;&gt;", '1'!$J$6:$J$55,"&lt;&gt;*CANCELED*")</f>
        <v>20</v>
      </c>
      <c r="G4" s="24"/>
      <c r="H4" s="24"/>
      <c r="I4" s="25"/>
      <c r="J4" s="25"/>
      <c r="K4" s="24"/>
      <c r="L4" s="26" t="s">
        <v>6</v>
      </c>
      <c r="M4" s="26"/>
      <c r="N4" s="11"/>
      <c r="O4" s="74" t="s">
        <v>7</v>
      </c>
      <c r="P4" s="75"/>
      <c r="Q4" s="76"/>
      <c r="R4" s="25"/>
      <c r="S4" s="25"/>
      <c r="T4" s="11" t="s">
        <v>8</v>
      </c>
    </row>
    <row r="5" spans="1:20" ht="39.75" customHeight="1">
      <c r="A5" s="1"/>
      <c r="B5" s="1"/>
      <c r="D5" s="27" t="s">
        <v>9</v>
      </c>
      <c r="E5" s="28" t="s">
        <v>10</v>
      </c>
      <c r="F5" s="29" t="s">
        <v>11</v>
      </c>
      <c r="G5" s="29" t="s">
        <v>12</v>
      </c>
      <c r="H5" s="29" t="s">
        <v>13</v>
      </c>
      <c r="I5" s="30" t="s">
        <v>14</v>
      </c>
      <c r="J5" s="29" t="s">
        <v>15</v>
      </c>
      <c r="K5" s="29" t="s">
        <v>16</v>
      </c>
      <c r="L5" s="27" t="s">
        <v>17</v>
      </c>
      <c r="M5" s="29" t="s">
        <v>18</v>
      </c>
      <c r="N5" s="29" t="s">
        <v>19</v>
      </c>
      <c r="O5" s="29" t="s">
        <v>20</v>
      </c>
      <c r="P5" s="31" t="s">
        <v>21</v>
      </c>
      <c r="Q5" s="32" t="s">
        <v>22</v>
      </c>
      <c r="R5" s="29" t="s">
        <v>23</v>
      </c>
      <c r="S5" s="29" t="s">
        <v>24</v>
      </c>
      <c r="T5" s="33" t="s">
        <v>25</v>
      </c>
    </row>
    <row r="6" spans="1:20" ht="24.75" customHeight="1">
      <c r="A6" s="1"/>
      <c r="B6" s="1"/>
      <c r="D6" s="34">
        <v>45659</v>
      </c>
      <c r="E6" s="35">
        <v>45660</v>
      </c>
      <c r="F6" s="36" t="s">
        <v>26</v>
      </c>
      <c r="G6" s="36" t="str">
        <f>IF('1'!$H6 &lt;&gt; "", "TTS-2501" &amp; TEXT(ROW()-5, "00"), "")</f>
        <v>TTS-250101</v>
      </c>
      <c r="H6" s="37" t="s">
        <v>27</v>
      </c>
      <c r="I6" s="34">
        <v>45659</v>
      </c>
      <c r="J6" s="38" t="s">
        <v>28</v>
      </c>
      <c r="K6" s="39" t="s">
        <v>29</v>
      </c>
      <c r="L6" s="40">
        <v>45659</v>
      </c>
      <c r="M6" s="39" t="s">
        <v>28</v>
      </c>
      <c r="N6" s="38" t="s">
        <v>30</v>
      </c>
      <c r="O6" s="39" t="s">
        <v>31</v>
      </c>
      <c r="P6" s="41" t="s">
        <v>32</v>
      </c>
      <c r="Q6" s="42">
        <v>7.0000000000000001E-3</v>
      </c>
      <c r="R6" s="38" t="s">
        <v>33</v>
      </c>
      <c r="S6" s="38" t="s">
        <v>34</v>
      </c>
      <c r="T6" s="43" t="s">
        <v>35</v>
      </c>
    </row>
    <row r="7" spans="1:20" ht="24.75" customHeight="1">
      <c r="A7" s="1"/>
      <c r="B7" s="1"/>
      <c r="D7" s="34">
        <v>45660</v>
      </c>
      <c r="E7" s="35">
        <v>45665</v>
      </c>
      <c r="F7" s="36" t="s">
        <v>26</v>
      </c>
      <c r="G7" s="36" t="str">
        <f>IF('1'!$H7 &lt;&gt; "", "TTS-2501" &amp; TEXT(ROW()-5, "00"), "")</f>
        <v>TTS-250102</v>
      </c>
      <c r="H7" s="36" t="s">
        <v>36</v>
      </c>
      <c r="I7" s="34">
        <v>45665</v>
      </c>
      <c r="J7" s="38" t="s">
        <v>37</v>
      </c>
      <c r="K7" s="39" t="s">
        <v>38</v>
      </c>
      <c r="L7" s="34">
        <v>45665</v>
      </c>
      <c r="M7" s="39" t="s">
        <v>39</v>
      </c>
      <c r="N7" s="39" t="s">
        <v>40</v>
      </c>
      <c r="O7" s="39" t="s">
        <v>41</v>
      </c>
      <c r="P7" s="41">
        <v>278</v>
      </c>
      <c r="Q7" s="42">
        <v>1.452</v>
      </c>
      <c r="R7" s="38" t="s">
        <v>42</v>
      </c>
      <c r="S7" s="38" t="s">
        <v>43</v>
      </c>
      <c r="T7" s="43" t="s">
        <v>44</v>
      </c>
    </row>
    <row r="8" spans="1:20" ht="24.75" customHeight="1">
      <c r="A8" s="1"/>
      <c r="B8" s="1"/>
      <c r="D8" s="34">
        <v>45660</v>
      </c>
      <c r="E8" s="35">
        <v>45681</v>
      </c>
      <c r="F8" s="36" t="s">
        <v>26</v>
      </c>
      <c r="G8" s="36" t="str">
        <f>IF('1'!$H8 &lt;&gt; "", "TTS-2501" &amp; TEXT(ROW()-5, "00"), "")</f>
        <v>TTS-250103</v>
      </c>
      <c r="H8" s="36" t="s">
        <v>45</v>
      </c>
      <c r="I8" s="40">
        <v>45681</v>
      </c>
      <c r="J8" s="38" t="s">
        <v>46</v>
      </c>
      <c r="K8" s="39" t="s">
        <v>47</v>
      </c>
      <c r="L8" s="40">
        <v>45681</v>
      </c>
      <c r="M8" s="39" t="s">
        <v>48</v>
      </c>
      <c r="N8" s="39" t="s">
        <v>49</v>
      </c>
      <c r="O8" s="39" t="s">
        <v>50</v>
      </c>
      <c r="P8" s="41">
        <v>26060</v>
      </c>
      <c r="Q8" s="42">
        <v>50</v>
      </c>
      <c r="R8" s="38" t="s">
        <v>51</v>
      </c>
      <c r="S8" s="38" t="s">
        <v>52</v>
      </c>
      <c r="T8" s="43" t="s">
        <v>44</v>
      </c>
    </row>
    <row r="9" spans="1:20" ht="24.75" customHeight="1">
      <c r="A9" s="1"/>
      <c r="B9" s="1"/>
      <c r="D9" s="34">
        <v>45660</v>
      </c>
      <c r="E9" s="35">
        <v>45680</v>
      </c>
      <c r="F9" s="36" t="s">
        <v>53</v>
      </c>
      <c r="G9" s="36" t="str">
        <f>IF('1'!$H9 &lt;&gt; "", "TTS-2501" &amp; TEXT(ROW()-5, "00"), "")</f>
        <v>TTS-250104</v>
      </c>
      <c r="H9" s="36" t="s">
        <v>54</v>
      </c>
      <c r="I9" s="34">
        <v>45680</v>
      </c>
      <c r="J9" s="38" t="s">
        <v>55</v>
      </c>
      <c r="K9" s="39" t="s">
        <v>47</v>
      </c>
      <c r="L9" s="44">
        <v>45680</v>
      </c>
      <c r="M9" s="39" t="s">
        <v>56</v>
      </c>
      <c r="N9" s="39" t="s">
        <v>57</v>
      </c>
      <c r="O9" s="39" t="s">
        <v>31</v>
      </c>
      <c r="P9" s="41">
        <v>1550</v>
      </c>
      <c r="Q9" s="42">
        <v>6</v>
      </c>
      <c r="R9" s="38" t="s">
        <v>58</v>
      </c>
      <c r="S9" s="38" t="s">
        <v>59</v>
      </c>
      <c r="T9" s="43" t="s">
        <v>44</v>
      </c>
    </row>
    <row r="10" spans="1:20" ht="24.75" customHeight="1">
      <c r="A10" s="1"/>
      <c r="B10" s="1"/>
      <c r="D10" s="34">
        <v>45681</v>
      </c>
      <c r="E10" s="35">
        <v>45672</v>
      </c>
      <c r="F10" s="36" t="s">
        <v>53</v>
      </c>
      <c r="G10" s="36" t="str">
        <f>IF('1'!$H10 &lt;&gt; "", "TTS-2501" &amp; TEXT(ROW()-5, "00"), "")</f>
        <v>TTS-250105</v>
      </c>
      <c r="H10" s="36" t="s">
        <v>60</v>
      </c>
      <c r="I10" s="40">
        <v>45672</v>
      </c>
      <c r="J10" s="38" t="s">
        <v>61</v>
      </c>
      <c r="K10" s="39" t="s">
        <v>29</v>
      </c>
      <c r="L10" s="40">
        <v>45672</v>
      </c>
      <c r="M10" s="39" t="s">
        <v>62</v>
      </c>
      <c r="N10" s="39" t="s">
        <v>30</v>
      </c>
      <c r="O10" s="39" t="s">
        <v>63</v>
      </c>
      <c r="P10" s="41">
        <v>24374</v>
      </c>
      <c r="Q10" s="42">
        <v>29.42</v>
      </c>
      <c r="R10" s="38" t="s">
        <v>64</v>
      </c>
      <c r="S10" s="38" t="s">
        <v>65</v>
      </c>
      <c r="T10" s="43" t="s">
        <v>44</v>
      </c>
    </row>
    <row r="11" spans="1:20" ht="24.75" customHeight="1">
      <c r="A11" s="1"/>
      <c r="B11" s="1"/>
      <c r="D11" s="34">
        <v>45663</v>
      </c>
      <c r="E11" s="35">
        <v>45672</v>
      </c>
      <c r="F11" s="36" t="s">
        <v>53</v>
      </c>
      <c r="G11" s="36" t="str">
        <f>IF('1'!$H11 &lt;&gt; "", "TTS-2501" &amp; TEXT(ROW()-5, "00"), "")</f>
        <v>TTS-250106</v>
      </c>
      <c r="H11" s="36" t="s">
        <v>60</v>
      </c>
      <c r="I11" s="40">
        <v>45672</v>
      </c>
      <c r="J11" s="38" t="s">
        <v>66</v>
      </c>
      <c r="K11" s="39" t="s">
        <v>29</v>
      </c>
      <c r="L11" s="40">
        <v>45672</v>
      </c>
      <c r="M11" s="39" t="s">
        <v>67</v>
      </c>
      <c r="N11" s="39" t="s">
        <v>30</v>
      </c>
      <c r="O11" s="39" t="s">
        <v>68</v>
      </c>
      <c r="P11" s="41">
        <v>77512</v>
      </c>
      <c r="Q11" s="42">
        <v>105</v>
      </c>
      <c r="R11" s="38" t="s">
        <v>69</v>
      </c>
      <c r="S11" s="38" t="s">
        <v>65</v>
      </c>
      <c r="T11" s="43" t="s">
        <v>44</v>
      </c>
    </row>
    <row r="12" spans="1:20" ht="24.75" customHeight="1">
      <c r="A12" s="1"/>
      <c r="B12" s="1"/>
      <c r="D12" s="34">
        <v>45664</v>
      </c>
      <c r="E12" s="35">
        <v>45678</v>
      </c>
      <c r="F12" s="36" t="s">
        <v>26</v>
      </c>
      <c r="G12" s="36" t="str">
        <f>IF('1'!$H12 &lt;&gt; "", "TTS-2501" &amp; TEXT(ROW()-5, "00"), "")</f>
        <v>TTS-250107</v>
      </c>
      <c r="H12" s="36" t="s">
        <v>70</v>
      </c>
      <c r="I12" s="40">
        <v>45671</v>
      </c>
      <c r="J12" s="38" t="s">
        <v>71</v>
      </c>
      <c r="K12" s="39" t="s">
        <v>29</v>
      </c>
      <c r="L12" s="40">
        <v>45671</v>
      </c>
      <c r="M12" s="39" t="s">
        <v>72</v>
      </c>
      <c r="N12" s="39" t="s">
        <v>30</v>
      </c>
      <c r="O12" s="39" t="s">
        <v>50</v>
      </c>
      <c r="P12" s="41">
        <v>6520</v>
      </c>
      <c r="Q12" s="42">
        <v>72</v>
      </c>
      <c r="R12" s="38" t="s">
        <v>73</v>
      </c>
      <c r="S12" s="38" t="s">
        <v>74</v>
      </c>
      <c r="T12" s="43" t="s">
        <v>44</v>
      </c>
    </row>
    <row r="13" spans="1:20" ht="24.75" customHeight="1">
      <c r="A13" s="1"/>
      <c r="B13" s="1"/>
      <c r="D13" s="34">
        <v>45666</v>
      </c>
      <c r="E13" s="35">
        <v>45666</v>
      </c>
      <c r="F13" s="36" t="s">
        <v>53</v>
      </c>
      <c r="G13" s="36" t="str">
        <f>IF('1'!$H13 &lt;&gt; "", "TTS-2501" &amp; TEXT(ROW()-5, "00"), "")</f>
        <v>TTS-250108</v>
      </c>
      <c r="H13" s="36" t="s">
        <v>75</v>
      </c>
      <c r="I13" s="40">
        <v>45666</v>
      </c>
      <c r="J13" s="38" t="s">
        <v>76</v>
      </c>
      <c r="K13" s="39" t="s">
        <v>38</v>
      </c>
      <c r="L13" s="40">
        <v>45666</v>
      </c>
      <c r="M13" s="39" t="s">
        <v>77</v>
      </c>
      <c r="N13" s="39" t="s">
        <v>40</v>
      </c>
      <c r="O13" s="39" t="s">
        <v>78</v>
      </c>
      <c r="P13" s="41">
        <v>818</v>
      </c>
      <c r="Q13" s="42">
        <v>3.7679999999999998</v>
      </c>
      <c r="R13" s="38" t="s">
        <v>79</v>
      </c>
      <c r="S13" s="38" t="s">
        <v>43</v>
      </c>
      <c r="T13" s="43" t="s">
        <v>44</v>
      </c>
    </row>
    <row r="14" spans="1:20" ht="24.75" customHeight="1">
      <c r="A14" s="1"/>
      <c r="B14" s="1"/>
      <c r="D14" s="34">
        <v>45667</v>
      </c>
      <c r="E14" s="35">
        <v>45680</v>
      </c>
      <c r="F14" s="36" t="s">
        <v>26</v>
      </c>
      <c r="G14" s="36" t="str">
        <f>IF('1'!$H14 &lt;&gt; "", "TTS-2501" &amp; TEXT(ROW()-5, "00"), "")</f>
        <v>TTS-250109</v>
      </c>
      <c r="H14" s="36" t="s">
        <v>36</v>
      </c>
      <c r="I14" s="40">
        <v>45680</v>
      </c>
      <c r="J14" s="38" t="s">
        <v>80</v>
      </c>
      <c r="K14" s="39" t="s">
        <v>38</v>
      </c>
      <c r="L14" s="40">
        <v>45680</v>
      </c>
      <c r="M14" s="39" t="s">
        <v>81</v>
      </c>
      <c r="N14" s="39" t="s">
        <v>40</v>
      </c>
      <c r="O14" s="39" t="s">
        <v>82</v>
      </c>
      <c r="P14" s="41">
        <v>320</v>
      </c>
      <c r="Q14" s="42">
        <v>3.34</v>
      </c>
      <c r="R14" s="38" t="s">
        <v>83</v>
      </c>
      <c r="S14" s="38" t="s">
        <v>43</v>
      </c>
      <c r="T14" s="43" t="s">
        <v>44</v>
      </c>
    </row>
    <row r="15" spans="1:20" ht="24.75" customHeight="1">
      <c r="A15" s="1"/>
      <c r="B15" s="1"/>
      <c r="D15" s="34">
        <v>45667</v>
      </c>
      <c r="E15" s="35">
        <v>45679</v>
      </c>
      <c r="F15" s="36" t="s">
        <v>26</v>
      </c>
      <c r="G15" s="36" t="str">
        <f>IF('1'!$H15 &lt;&gt; "", "TTS-2501" &amp; TEXT(ROW()-5, "00"), "")</f>
        <v>TTS-250110</v>
      </c>
      <c r="H15" s="36" t="s">
        <v>45</v>
      </c>
      <c r="I15" s="40">
        <v>45679</v>
      </c>
      <c r="J15" s="38" t="s">
        <v>84</v>
      </c>
      <c r="K15" s="39" t="s">
        <v>47</v>
      </c>
      <c r="L15" s="40">
        <v>45679</v>
      </c>
      <c r="M15" s="39" t="s">
        <v>85</v>
      </c>
      <c r="N15" s="39" t="s">
        <v>49</v>
      </c>
      <c r="O15" s="39" t="s">
        <v>50</v>
      </c>
      <c r="P15" s="41">
        <v>11464</v>
      </c>
      <c r="Q15" s="42">
        <v>68.92</v>
      </c>
      <c r="R15" s="38" t="s">
        <v>86</v>
      </c>
      <c r="S15" s="38" t="s">
        <v>52</v>
      </c>
      <c r="T15" s="43" t="s">
        <v>44</v>
      </c>
    </row>
    <row r="16" spans="1:20" ht="24.75" customHeight="1">
      <c r="A16" s="1"/>
      <c r="B16" s="1"/>
      <c r="D16" s="34">
        <v>45667</v>
      </c>
      <c r="E16" s="35">
        <v>45693</v>
      </c>
      <c r="F16" s="36" t="s">
        <v>53</v>
      </c>
      <c r="G16" s="36" t="str">
        <f>IF('1'!$H16 &lt;&gt; "", "TTS-2501" &amp; TEXT(ROW()-5, "00"), "")</f>
        <v>TTS-250111</v>
      </c>
      <c r="H16" s="36" t="s">
        <v>87</v>
      </c>
      <c r="I16" s="40">
        <v>45693</v>
      </c>
      <c r="J16" s="38" t="s">
        <v>88</v>
      </c>
      <c r="K16" s="39" t="s">
        <v>29</v>
      </c>
      <c r="L16" s="40">
        <v>45693</v>
      </c>
      <c r="M16" s="39" t="s">
        <v>89</v>
      </c>
      <c r="N16" s="39" t="s">
        <v>49</v>
      </c>
      <c r="O16" s="39" t="s">
        <v>90</v>
      </c>
      <c r="P16" s="41" t="s">
        <v>32</v>
      </c>
      <c r="Q16" s="42" t="s">
        <v>32</v>
      </c>
      <c r="R16" s="38" t="s">
        <v>91</v>
      </c>
      <c r="S16" s="38" t="s">
        <v>92</v>
      </c>
      <c r="T16" s="43" t="s">
        <v>92</v>
      </c>
    </row>
    <row r="17" spans="1:20" ht="24.75" customHeight="1">
      <c r="A17" s="1"/>
      <c r="B17" s="1"/>
      <c r="D17" s="34">
        <v>45677</v>
      </c>
      <c r="E17" s="35">
        <v>45674</v>
      </c>
      <c r="F17" s="36" t="s">
        <v>53</v>
      </c>
      <c r="G17" s="36" t="str">
        <f>IF('1'!$H17 &lt;&gt; "", "TTS-2501" &amp; TEXT(ROW()-5, "00"), "")</f>
        <v>TTS-250112</v>
      </c>
      <c r="H17" s="36" t="s">
        <v>36</v>
      </c>
      <c r="I17" s="34">
        <v>45674</v>
      </c>
      <c r="J17" s="38" t="s">
        <v>93</v>
      </c>
      <c r="K17" s="39" t="s">
        <v>29</v>
      </c>
      <c r="L17" s="40">
        <v>45674</v>
      </c>
      <c r="M17" s="39" t="s">
        <v>94</v>
      </c>
      <c r="N17" s="39" t="s">
        <v>30</v>
      </c>
      <c r="O17" s="39" t="s">
        <v>31</v>
      </c>
      <c r="P17" s="41">
        <v>211</v>
      </c>
      <c r="Q17" s="42">
        <v>0.83160000000000001</v>
      </c>
      <c r="R17" s="38" t="s">
        <v>95</v>
      </c>
      <c r="S17" s="38" t="s">
        <v>96</v>
      </c>
      <c r="T17" s="43" t="s">
        <v>97</v>
      </c>
    </row>
    <row r="18" spans="1:20" ht="24.75" customHeight="1">
      <c r="A18" s="1"/>
      <c r="B18" s="1"/>
      <c r="D18" s="34">
        <v>45670</v>
      </c>
      <c r="E18" s="35">
        <v>45676</v>
      </c>
      <c r="F18" s="36" t="s">
        <v>53</v>
      </c>
      <c r="G18" s="36" t="str">
        <f>IF('1'!$H18 &lt;&gt; "", "TTS-2501" &amp; TEXT(ROW()-5, "00"), "")</f>
        <v>TTS-250113</v>
      </c>
      <c r="H18" s="36" t="s">
        <v>60</v>
      </c>
      <c r="I18" s="40">
        <v>45676</v>
      </c>
      <c r="J18" s="38" t="s">
        <v>98</v>
      </c>
      <c r="K18" s="39" t="s">
        <v>29</v>
      </c>
      <c r="L18" s="40">
        <v>45676</v>
      </c>
      <c r="M18" s="39" t="s">
        <v>99</v>
      </c>
      <c r="N18" s="39" t="s">
        <v>30</v>
      </c>
      <c r="O18" s="39" t="s">
        <v>100</v>
      </c>
      <c r="P18" s="41">
        <v>23050</v>
      </c>
      <c r="Q18" s="42">
        <v>72</v>
      </c>
      <c r="R18" s="38" t="s">
        <v>101</v>
      </c>
      <c r="S18" s="38" t="s">
        <v>74</v>
      </c>
      <c r="T18" s="43" t="s">
        <v>44</v>
      </c>
    </row>
    <row r="19" spans="1:20" ht="24.75" customHeight="1">
      <c r="A19" s="1"/>
      <c r="B19" s="1"/>
      <c r="D19" s="34">
        <v>45671</v>
      </c>
      <c r="E19" s="35">
        <v>45673</v>
      </c>
      <c r="F19" s="36" t="s">
        <v>26</v>
      </c>
      <c r="G19" s="36" t="str">
        <f>IF('1'!$H19 &lt;&gt; "", "TTS-2501" &amp; TEXT(ROW()-5, "00"), "")</f>
        <v>TTS-250114</v>
      </c>
      <c r="H19" s="36" t="s">
        <v>36</v>
      </c>
      <c r="I19" s="34">
        <v>45673</v>
      </c>
      <c r="J19" s="38" t="s">
        <v>102</v>
      </c>
      <c r="K19" s="39" t="s">
        <v>29</v>
      </c>
      <c r="L19" s="34">
        <v>45673</v>
      </c>
      <c r="M19" s="39" t="s">
        <v>103</v>
      </c>
      <c r="N19" s="39" t="s">
        <v>30</v>
      </c>
      <c r="O19" s="39" t="s">
        <v>104</v>
      </c>
      <c r="P19" s="41">
        <v>1518.5</v>
      </c>
      <c r="Q19" s="42">
        <v>3.024</v>
      </c>
      <c r="R19" s="38" t="s">
        <v>105</v>
      </c>
      <c r="S19" s="38" t="s">
        <v>43</v>
      </c>
      <c r="T19" s="43" t="s">
        <v>44</v>
      </c>
    </row>
    <row r="20" spans="1:20" ht="24.75" customHeight="1">
      <c r="A20" s="1"/>
      <c r="B20" s="1"/>
      <c r="D20" s="34">
        <v>45671</v>
      </c>
      <c r="E20" s="35">
        <v>45673</v>
      </c>
      <c r="F20" s="36" t="s">
        <v>26</v>
      </c>
      <c r="G20" s="36" t="str">
        <f>IF('1'!$H20 &lt;&gt; "", "TTS-2501" &amp; TEXT(ROW()-5, "00"), "")</f>
        <v>TTS-250115</v>
      </c>
      <c r="H20" s="36" t="s">
        <v>36</v>
      </c>
      <c r="I20" s="34">
        <v>45673</v>
      </c>
      <c r="J20" s="38" t="s">
        <v>106</v>
      </c>
      <c r="K20" s="39" t="s">
        <v>29</v>
      </c>
      <c r="L20" s="34">
        <v>45673</v>
      </c>
      <c r="M20" s="39" t="s">
        <v>103</v>
      </c>
      <c r="N20" s="39" t="s">
        <v>30</v>
      </c>
      <c r="O20" s="39" t="s">
        <v>107</v>
      </c>
      <c r="P20" s="41">
        <v>657</v>
      </c>
      <c r="Q20" s="42">
        <v>1.5109999999999999</v>
      </c>
      <c r="R20" s="38" t="s">
        <v>108</v>
      </c>
      <c r="S20" s="38" t="s">
        <v>43</v>
      </c>
      <c r="T20" s="43" t="s">
        <v>44</v>
      </c>
    </row>
    <row r="21" spans="1:20" ht="24.75" customHeight="1">
      <c r="A21" s="1"/>
      <c r="B21" s="1"/>
      <c r="D21" s="34">
        <v>45671</v>
      </c>
      <c r="E21" s="35">
        <v>45680</v>
      </c>
      <c r="F21" s="36" t="s">
        <v>53</v>
      </c>
      <c r="G21" s="36" t="str">
        <f>IF('1'!$H21 &lt;&gt; "", "TTS-2501" &amp; TEXT(ROW()-5, "00"), "")</f>
        <v>TTS-250116</v>
      </c>
      <c r="H21" s="36" t="s">
        <v>109</v>
      </c>
      <c r="I21" s="40">
        <v>45680</v>
      </c>
      <c r="J21" s="38" t="s">
        <v>110</v>
      </c>
      <c r="K21" s="39" t="s">
        <v>29</v>
      </c>
      <c r="L21" s="40">
        <v>45680</v>
      </c>
      <c r="M21" s="39" t="s">
        <v>111</v>
      </c>
      <c r="N21" s="39" t="s">
        <v>110</v>
      </c>
      <c r="O21" s="39" t="s">
        <v>112</v>
      </c>
      <c r="P21" s="41">
        <v>16240</v>
      </c>
      <c r="Q21" s="42">
        <v>36</v>
      </c>
      <c r="R21" s="38" t="s">
        <v>113</v>
      </c>
      <c r="S21" s="38" t="s">
        <v>114</v>
      </c>
      <c r="T21" s="43" t="s">
        <v>44</v>
      </c>
    </row>
    <row r="22" spans="1:20" ht="24.75" customHeight="1">
      <c r="A22" s="1"/>
      <c r="B22" s="1"/>
      <c r="D22" s="45">
        <v>45673</v>
      </c>
      <c r="E22" s="46">
        <v>45673</v>
      </c>
      <c r="F22" s="47" t="s">
        <v>53</v>
      </c>
      <c r="G22" s="47" t="str">
        <f>IF('1'!$H22 &lt;&gt; "", "TTS-2501" &amp; TEXT(ROW()-5, "00"), "")</f>
        <v>TTS-250117</v>
      </c>
      <c r="H22" s="47" t="s">
        <v>115</v>
      </c>
      <c r="I22" s="46"/>
      <c r="J22" s="48" t="s">
        <v>116</v>
      </c>
      <c r="K22" s="39"/>
      <c r="L22" s="40"/>
      <c r="M22" s="39"/>
      <c r="N22" s="39"/>
      <c r="O22" s="39"/>
      <c r="P22" s="41"/>
      <c r="Q22" s="42"/>
      <c r="R22" s="38"/>
      <c r="S22" s="38"/>
      <c r="T22" s="43"/>
    </row>
    <row r="23" spans="1:20" ht="24.75" customHeight="1">
      <c r="A23" s="1"/>
      <c r="B23" s="1"/>
      <c r="D23" s="34">
        <v>45674</v>
      </c>
      <c r="E23" s="35">
        <v>45678</v>
      </c>
      <c r="F23" s="36" t="s">
        <v>26</v>
      </c>
      <c r="G23" s="36" t="str">
        <f>IF('1'!$H23 &lt;&gt; "", "TTS-2501" &amp; TEXT(ROW()-5, "00"), "")</f>
        <v>TTS-250118</v>
      </c>
      <c r="H23" s="36" t="s">
        <v>36</v>
      </c>
      <c r="I23" s="34">
        <v>45678</v>
      </c>
      <c r="J23" s="38" t="s">
        <v>117</v>
      </c>
      <c r="K23" s="39" t="s">
        <v>38</v>
      </c>
      <c r="L23" s="44">
        <v>45678</v>
      </c>
      <c r="M23" s="39" t="s">
        <v>118</v>
      </c>
      <c r="N23" s="39" t="s">
        <v>40</v>
      </c>
      <c r="O23" s="39" t="s">
        <v>82</v>
      </c>
      <c r="P23" s="41">
        <v>354</v>
      </c>
      <c r="Q23" s="42">
        <v>2.0329999999999999</v>
      </c>
      <c r="R23" s="38" t="s">
        <v>42</v>
      </c>
      <c r="S23" s="38" t="s">
        <v>43</v>
      </c>
      <c r="T23" s="43" t="s">
        <v>44</v>
      </c>
    </row>
    <row r="24" spans="1:20" ht="24.75" customHeight="1">
      <c r="A24" s="1"/>
      <c r="B24" s="1"/>
      <c r="D24" s="34">
        <v>45679</v>
      </c>
      <c r="E24" s="35">
        <v>45681</v>
      </c>
      <c r="F24" s="36" t="s">
        <v>26</v>
      </c>
      <c r="G24" s="36" t="str">
        <f>IF('1'!$H24 &lt;&gt; "", "TTS-2501" &amp; TEXT(ROW()-5, "00"), "")</f>
        <v>TTS-250119</v>
      </c>
      <c r="H24" s="36" t="s">
        <v>36</v>
      </c>
      <c r="I24" s="40">
        <v>45681</v>
      </c>
      <c r="J24" s="38" t="s">
        <v>119</v>
      </c>
      <c r="K24" s="39" t="s">
        <v>29</v>
      </c>
      <c r="L24" s="40">
        <v>45681</v>
      </c>
      <c r="M24" s="39" t="s">
        <v>120</v>
      </c>
      <c r="N24" s="39" t="s">
        <v>30</v>
      </c>
      <c r="O24" s="39" t="s">
        <v>41</v>
      </c>
      <c r="P24" s="41">
        <v>66</v>
      </c>
      <c r="Q24" s="42">
        <v>0.14399999999999999</v>
      </c>
      <c r="R24" s="38" t="s">
        <v>121</v>
      </c>
      <c r="S24" s="38" t="s">
        <v>43</v>
      </c>
      <c r="T24" s="43" t="s">
        <v>44</v>
      </c>
    </row>
    <row r="25" spans="1:20" ht="24.75" customHeight="1">
      <c r="A25" s="1"/>
      <c r="B25" s="1"/>
      <c r="D25" s="34">
        <v>45679</v>
      </c>
      <c r="E25" s="35">
        <v>45679</v>
      </c>
      <c r="F25" s="36" t="s">
        <v>26</v>
      </c>
      <c r="G25" s="36" t="str">
        <f>IF('1'!$H25 &lt;&gt; "", "TTS-2501" &amp; TEXT(ROW()-5, "00"), "")</f>
        <v>TTS-250120</v>
      </c>
      <c r="H25" s="36" t="s">
        <v>122</v>
      </c>
      <c r="I25" s="40">
        <v>45680</v>
      </c>
      <c r="J25" s="38" t="s">
        <v>123</v>
      </c>
      <c r="K25" s="39" t="s">
        <v>124</v>
      </c>
      <c r="L25" s="40">
        <v>45680</v>
      </c>
      <c r="M25" s="39" t="s">
        <v>125</v>
      </c>
      <c r="N25" s="38" t="s">
        <v>126</v>
      </c>
      <c r="O25" s="40" t="s">
        <v>127</v>
      </c>
      <c r="P25" s="41" t="s">
        <v>32</v>
      </c>
      <c r="Q25" s="42" t="s">
        <v>32</v>
      </c>
      <c r="R25" s="38" t="s">
        <v>128</v>
      </c>
      <c r="S25" s="38" t="s">
        <v>125</v>
      </c>
      <c r="T25" s="43" t="s">
        <v>125</v>
      </c>
    </row>
    <row r="26" spans="1:20" ht="24.75" customHeight="1">
      <c r="A26" s="1"/>
      <c r="B26" s="1"/>
      <c r="D26" s="34">
        <v>45680</v>
      </c>
      <c r="E26" s="35">
        <v>45699</v>
      </c>
      <c r="F26" s="49" t="s">
        <v>53</v>
      </c>
      <c r="G26" s="36" t="str">
        <f>IF('1'!$H26 &lt;&gt; "", "TTS-2501" &amp; TEXT(ROW()-5, "00"), "")</f>
        <v>TTS-250121</v>
      </c>
      <c r="H26" s="36" t="s">
        <v>129</v>
      </c>
      <c r="I26" s="34">
        <v>45699</v>
      </c>
      <c r="J26" s="38" t="s">
        <v>130</v>
      </c>
      <c r="K26" s="39" t="s">
        <v>29</v>
      </c>
      <c r="L26" s="40">
        <v>45699</v>
      </c>
      <c r="M26" s="39" t="s">
        <v>131</v>
      </c>
      <c r="N26" s="39" t="s">
        <v>30</v>
      </c>
      <c r="O26" s="39" t="s">
        <v>112</v>
      </c>
      <c r="P26" s="41">
        <v>2380</v>
      </c>
      <c r="Q26" s="42">
        <v>36</v>
      </c>
      <c r="R26" s="38" t="s">
        <v>132</v>
      </c>
      <c r="S26" s="38" t="s">
        <v>74</v>
      </c>
      <c r="T26" s="43" t="s">
        <v>133</v>
      </c>
    </row>
    <row r="27" spans="1:20" ht="24.75" customHeight="1">
      <c r="A27" s="1"/>
      <c r="B27" s="1"/>
      <c r="D27" s="34"/>
      <c r="E27" s="35"/>
      <c r="F27" s="49"/>
      <c r="G27" s="36" t="str">
        <f>IF('1'!$H27 &lt;&gt; "", "TTS-2501" &amp; TEXT(ROW()-5, "00"), "")</f>
        <v/>
      </c>
      <c r="H27" s="36"/>
      <c r="I27" s="40"/>
      <c r="J27" s="38"/>
      <c r="K27" s="39"/>
      <c r="L27" s="40"/>
      <c r="M27" s="39"/>
      <c r="N27" s="39"/>
      <c r="O27" s="39"/>
      <c r="P27" s="41"/>
      <c r="Q27" s="42"/>
      <c r="R27" s="38"/>
      <c r="S27" s="38"/>
      <c r="T27" s="43"/>
    </row>
    <row r="28" spans="1:20" ht="24.75" customHeight="1">
      <c r="A28" s="1"/>
      <c r="B28" s="1"/>
      <c r="D28" s="34"/>
      <c r="E28" s="50"/>
      <c r="F28" s="49"/>
      <c r="G28" s="36" t="str">
        <f>IF('1'!$H28 &lt;&gt; "", "TTS-2501" &amp; TEXT(ROW()-5, "00"), "")</f>
        <v/>
      </c>
      <c r="H28" s="36"/>
      <c r="I28" s="51"/>
      <c r="J28" s="38"/>
      <c r="K28" s="39"/>
      <c r="L28" s="40"/>
      <c r="M28" s="39"/>
      <c r="N28" s="39"/>
      <c r="O28" s="39"/>
      <c r="P28" s="41"/>
      <c r="Q28" s="42"/>
      <c r="R28" s="38"/>
      <c r="S28" s="38"/>
      <c r="T28" s="43"/>
    </row>
    <row r="29" spans="1:20" ht="24.75" customHeight="1">
      <c r="A29" s="1"/>
      <c r="B29" s="1"/>
      <c r="D29" s="34"/>
      <c r="E29" s="35"/>
      <c r="F29" s="49"/>
      <c r="G29" s="36" t="str">
        <f>IF('1'!$H29 &lt;&gt; "", "TTS-2501" &amp; TEXT(ROW()-5, "00"), "")</f>
        <v/>
      </c>
      <c r="H29" s="36"/>
      <c r="I29" s="40"/>
      <c r="J29" s="38"/>
      <c r="K29" s="39"/>
      <c r="L29" s="40"/>
      <c r="M29" s="39"/>
      <c r="N29" s="39"/>
      <c r="O29" s="39"/>
      <c r="P29" s="41"/>
      <c r="Q29" s="42"/>
      <c r="R29" s="38"/>
      <c r="S29" s="38"/>
      <c r="T29" s="43"/>
    </row>
    <row r="30" spans="1:20" ht="24.75" customHeight="1">
      <c r="A30" s="1"/>
      <c r="B30" s="1"/>
      <c r="D30" s="34"/>
      <c r="E30" s="50"/>
      <c r="F30" s="49"/>
      <c r="G30" s="36" t="str">
        <f>IF('1'!$H30 &lt;&gt; "", "TTS-2501" &amp; TEXT(ROW()-5, "00"), "")</f>
        <v/>
      </c>
      <c r="H30" s="36"/>
      <c r="I30" s="51"/>
      <c r="J30" s="38"/>
      <c r="K30" s="39"/>
      <c r="L30" s="40"/>
      <c r="M30" s="39"/>
      <c r="N30" s="39"/>
      <c r="O30" s="39"/>
      <c r="P30" s="41"/>
      <c r="Q30" s="42"/>
      <c r="R30" s="38"/>
      <c r="S30" s="38"/>
      <c r="T30" s="43"/>
    </row>
    <row r="31" spans="1:20" ht="24.75" customHeight="1">
      <c r="A31" s="1"/>
      <c r="B31" s="1"/>
      <c r="D31" s="34"/>
      <c r="E31" s="35"/>
      <c r="F31" s="49"/>
      <c r="G31" s="36" t="str">
        <f>IF('1'!$H31 &lt;&gt; "", "TTS-2501" &amp; TEXT(ROW()-5, "00"), "")</f>
        <v/>
      </c>
      <c r="H31" s="36"/>
      <c r="I31" s="40"/>
      <c r="J31" s="38"/>
      <c r="K31" s="39"/>
      <c r="L31" s="40"/>
      <c r="M31" s="39"/>
      <c r="N31" s="39"/>
      <c r="O31" s="39"/>
      <c r="P31" s="41"/>
      <c r="Q31" s="42"/>
      <c r="R31" s="38"/>
      <c r="S31" s="38"/>
      <c r="T31" s="43"/>
    </row>
    <row r="32" spans="1:20" ht="24.75" customHeight="1">
      <c r="A32" s="1"/>
      <c r="B32" s="1"/>
      <c r="D32" s="34"/>
      <c r="E32" s="50"/>
      <c r="F32" s="49"/>
      <c r="G32" s="36" t="str">
        <f>IF('1'!$H32 &lt;&gt; "", "TTS-2501" &amp; TEXT(ROW()-5, "00"), "")</f>
        <v/>
      </c>
      <c r="H32" s="36"/>
      <c r="I32" s="51"/>
      <c r="J32" s="38"/>
      <c r="K32" s="39"/>
      <c r="L32" s="40"/>
      <c r="M32" s="39"/>
      <c r="N32" s="39"/>
      <c r="O32" s="39"/>
      <c r="P32" s="41"/>
      <c r="Q32" s="42"/>
      <c r="R32" s="38"/>
      <c r="S32" s="38"/>
      <c r="T32" s="43"/>
    </row>
    <row r="33" spans="1:20" ht="24.75" customHeight="1">
      <c r="A33" s="1"/>
      <c r="B33" s="1"/>
      <c r="D33" s="34"/>
      <c r="E33" s="35"/>
      <c r="F33" s="49"/>
      <c r="G33" s="36" t="str">
        <f>IF('1'!$H33 &lt;&gt; "", "TTS-2501" &amp; TEXT(ROW()-5, "00"), "")</f>
        <v/>
      </c>
      <c r="H33" s="36"/>
      <c r="I33" s="40"/>
      <c r="J33" s="38"/>
      <c r="K33" s="39"/>
      <c r="L33" s="40"/>
      <c r="M33" s="39"/>
      <c r="N33" s="39"/>
      <c r="O33" s="39"/>
      <c r="P33" s="41"/>
      <c r="Q33" s="42"/>
      <c r="R33" s="38"/>
      <c r="S33" s="38"/>
      <c r="T33" s="43"/>
    </row>
    <row r="34" spans="1:20" ht="24.75" customHeight="1">
      <c r="A34" s="1"/>
      <c r="B34" s="1"/>
      <c r="D34" s="34"/>
      <c r="E34" s="50"/>
      <c r="F34" s="49"/>
      <c r="G34" s="36" t="str">
        <f>IF('1'!$H34 &lt;&gt; "", "TTS-2501" &amp; TEXT(ROW()-5, "00"), "")</f>
        <v/>
      </c>
      <c r="H34" s="36"/>
      <c r="I34" s="51"/>
      <c r="J34" s="38"/>
      <c r="K34" s="39"/>
      <c r="L34" s="40"/>
      <c r="M34" s="39"/>
      <c r="N34" s="39"/>
      <c r="O34" s="39"/>
      <c r="P34" s="41"/>
      <c r="Q34" s="42"/>
      <c r="R34" s="38"/>
      <c r="S34" s="38"/>
      <c r="T34" s="43"/>
    </row>
    <row r="35" spans="1:20" ht="24.75" customHeight="1">
      <c r="A35" s="1"/>
      <c r="B35" s="1"/>
      <c r="D35" s="34"/>
      <c r="E35" s="35"/>
      <c r="F35" s="49"/>
      <c r="G35" s="36" t="str">
        <f>IF('1'!$H35 &lt;&gt; "", "TTS-2501" &amp; TEXT(ROW()-5, "00"), "")</f>
        <v/>
      </c>
      <c r="H35" s="36"/>
      <c r="I35" s="40"/>
      <c r="J35" s="38"/>
      <c r="K35" s="39"/>
      <c r="L35" s="40"/>
      <c r="M35" s="39"/>
      <c r="N35" s="39"/>
      <c r="O35" s="39"/>
      <c r="P35" s="41"/>
      <c r="Q35" s="42"/>
      <c r="R35" s="38"/>
      <c r="S35" s="38"/>
      <c r="T35" s="43"/>
    </row>
    <row r="36" spans="1:20" ht="24.75" customHeight="1">
      <c r="A36" s="1"/>
      <c r="B36" s="1"/>
      <c r="D36" s="34"/>
      <c r="E36" s="50"/>
      <c r="F36" s="49"/>
      <c r="G36" s="36" t="str">
        <f>IF('1'!$H36 &lt;&gt; "", "TTS-2501" &amp; TEXT(ROW()-5, "00"), "")</f>
        <v/>
      </c>
      <c r="H36" s="36"/>
      <c r="I36" s="51"/>
      <c r="J36" s="38"/>
      <c r="K36" s="39"/>
      <c r="L36" s="40"/>
      <c r="M36" s="39"/>
      <c r="N36" s="39"/>
      <c r="O36" s="39"/>
      <c r="P36" s="41"/>
      <c r="Q36" s="42"/>
      <c r="R36" s="38"/>
      <c r="S36" s="38"/>
      <c r="T36" s="43"/>
    </row>
    <row r="37" spans="1:20" ht="24.75" customHeight="1">
      <c r="A37" s="1"/>
      <c r="B37" s="1"/>
      <c r="D37" s="34"/>
      <c r="E37" s="35"/>
      <c r="F37" s="49"/>
      <c r="G37" s="36" t="str">
        <f>IF('1'!$H37 &lt;&gt; "", "TTS-2501" &amp; TEXT(ROW()-5, "00"), "")</f>
        <v/>
      </c>
      <c r="H37" s="36"/>
      <c r="I37" s="40"/>
      <c r="J37" s="38"/>
      <c r="K37" s="39"/>
      <c r="L37" s="40"/>
      <c r="M37" s="39"/>
      <c r="N37" s="39"/>
      <c r="O37" s="39"/>
      <c r="P37" s="41"/>
      <c r="Q37" s="42"/>
      <c r="R37" s="38"/>
      <c r="S37" s="38"/>
      <c r="T37" s="43"/>
    </row>
    <row r="38" spans="1:20" ht="24.75" customHeight="1">
      <c r="A38" s="1"/>
      <c r="B38" s="1"/>
      <c r="D38" s="34"/>
      <c r="E38" s="50"/>
      <c r="F38" s="49"/>
      <c r="G38" s="36" t="str">
        <f>IF('1'!$H38 &lt;&gt; "", "TTS-2501" &amp; TEXT(ROW()-5, "00"), "")</f>
        <v/>
      </c>
      <c r="H38" s="36"/>
      <c r="I38" s="51"/>
      <c r="J38" s="38"/>
      <c r="K38" s="39"/>
      <c r="L38" s="40"/>
      <c r="M38" s="39"/>
      <c r="N38" s="39"/>
      <c r="O38" s="39"/>
      <c r="P38" s="41"/>
      <c r="Q38" s="42"/>
      <c r="R38" s="38"/>
      <c r="S38" s="38"/>
      <c r="T38" s="43"/>
    </row>
    <row r="39" spans="1:20" ht="24.75" customHeight="1">
      <c r="A39" s="1"/>
      <c r="B39" s="1"/>
      <c r="D39" s="34"/>
      <c r="E39" s="35"/>
      <c r="F39" s="49"/>
      <c r="G39" s="36" t="str">
        <f>IF('1'!$H39 &lt;&gt; "", "TTS-2501" &amp; TEXT(ROW()-5, "00"), "")</f>
        <v/>
      </c>
      <c r="H39" s="36"/>
      <c r="I39" s="40"/>
      <c r="J39" s="38"/>
      <c r="K39" s="39"/>
      <c r="L39" s="40"/>
      <c r="M39" s="39"/>
      <c r="N39" s="39"/>
      <c r="O39" s="39"/>
      <c r="P39" s="41"/>
      <c r="Q39" s="42"/>
      <c r="R39" s="38"/>
      <c r="S39" s="38"/>
      <c r="T39" s="43"/>
    </row>
    <row r="40" spans="1:20" ht="24.75" customHeight="1">
      <c r="A40" s="1"/>
      <c r="B40" s="1"/>
      <c r="D40" s="34"/>
      <c r="E40" s="50"/>
      <c r="F40" s="49"/>
      <c r="G40" s="36" t="str">
        <f>IF('1'!$H40 &lt;&gt; "", "TTS-2501" &amp; TEXT(ROW()-5, "00"), "")</f>
        <v/>
      </c>
      <c r="H40" s="36"/>
      <c r="I40" s="51"/>
      <c r="J40" s="38"/>
      <c r="K40" s="39"/>
      <c r="L40" s="40"/>
      <c r="M40" s="39"/>
      <c r="N40" s="39"/>
      <c r="O40" s="39"/>
      <c r="P40" s="41"/>
      <c r="Q40" s="42"/>
      <c r="R40" s="38"/>
      <c r="S40" s="38"/>
      <c r="T40" s="43"/>
    </row>
    <row r="41" spans="1:20" ht="24.75" customHeight="1">
      <c r="A41" s="1"/>
      <c r="B41" s="1"/>
      <c r="D41" s="34"/>
      <c r="E41" s="35"/>
      <c r="F41" s="49"/>
      <c r="G41" s="36" t="str">
        <f>IF('1'!$H41 &lt;&gt; "", "TTS-2501" &amp; TEXT(ROW()-5, "00"), "")</f>
        <v/>
      </c>
      <c r="H41" s="36"/>
      <c r="I41" s="40"/>
      <c r="J41" s="38"/>
      <c r="K41" s="39"/>
      <c r="L41" s="40"/>
      <c r="M41" s="39"/>
      <c r="N41" s="39"/>
      <c r="O41" s="39"/>
      <c r="P41" s="41"/>
      <c r="Q41" s="42"/>
      <c r="R41" s="38"/>
      <c r="S41" s="38"/>
      <c r="T41" s="43"/>
    </row>
    <row r="42" spans="1:20" ht="24.75" customHeight="1">
      <c r="A42" s="1"/>
      <c r="B42" s="1"/>
      <c r="D42" s="34"/>
      <c r="E42" s="50"/>
      <c r="F42" s="49"/>
      <c r="G42" s="36" t="str">
        <f>IF('1'!$H42 &lt;&gt; "", "TTS-2501" &amp; TEXT(ROW()-5, "00"), "")</f>
        <v/>
      </c>
      <c r="H42" s="36"/>
      <c r="I42" s="51"/>
      <c r="J42" s="38"/>
      <c r="K42" s="39"/>
      <c r="L42" s="40"/>
      <c r="M42" s="39"/>
      <c r="N42" s="39"/>
      <c r="O42" s="39"/>
      <c r="P42" s="41"/>
      <c r="Q42" s="42"/>
      <c r="R42" s="38"/>
      <c r="S42" s="38"/>
      <c r="T42" s="43"/>
    </row>
    <row r="43" spans="1:20" ht="24.75" customHeight="1">
      <c r="A43" s="1"/>
      <c r="B43" s="1"/>
      <c r="D43" s="34"/>
      <c r="E43" s="35"/>
      <c r="F43" s="49"/>
      <c r="G43" s="36" t="str">
        <f>IF('1'!$H43 &lt;&gt; "", "TTS-2501" &amp; TEXT(ROW()-5, "00"), "")</f>
        <v/>
      </c>
      <c r="H43" s="36"/>
      <c r="I43" s="40"/>
      <c r="J43" s="38"/>
      <c r="K43" s="39"/>
      <c r="L43" s="40"/>
      <c r="M43" s="39"/>
      <c r="N43" s="39"/>
      <c r="O43" s="39"/>
      <c r="P43" s="41"/>
      <c r="Q43" s="42"/>
      <c r="R43" s="38"/>
      <c r="S43" s="38"/>
      <c r="T43" s="43"/>
    </row>
    <row r="44" spans="1:20" ht="24.75" customHeight="1">
      <c r="A44" s="1"/>
      <c r="B44" s="1"/>
      <c r="D44" s="34"/>
      <c r="E44" s="50"/>
      <c r="F44" s="49"/>
      <c r="G44" s="36" t="str">
        <f>IF('1'!$H44 &lt;&gt; "", "TTS-2501" &amp; TEXT(ROW()-5, "00"), "")</f>
        <v/>
      </c>
      <c r="H44" s="36"/>
      <c r="I44" s="51"/>
      <c r="J44" s="38"/>
      <c r="K44" s="39"/>
      <c r="L44" s="40"/>
      <c r="M44" s="39"/>
      <c r="N44" s="39"/>
      <c r="O44" s="39"/>
      <c r="P44" s="41"/>
      <c r="Q44" s="42"/>
      <c r="R44" s="38"/>
      <c r="S44" s="38"/>
      <c r="T44" s="43"/>
    </row>
    <row r="45" spans="1:20" ht="24.75" customHeight="1">
      <c r="A45" s="1"/>
      <c r="B45" s="1"/>
      <c r="D45" s="34"/>
      <c r="E45" s="35"/>
      <c r="F45" s="49"/>
      <c r="G45" s="36" t="str">
        <f>IF('1'!$H45 &lt;&gt; "", "TTS-2501" &amp; TEXT(ROW()-5, "00"), "")</f>
        <v/>
      </c>
      <c r="H45" s="36"/>
      <c r="I45" s="40"/>
      <c r="J45" s="38"/>
      <c r="K45" s="39"/>
      <c r="L45" s="40"/>
      <c r="M45" s="39"/>
      <c r="N45" s="39"/>
      <c r="O45" s="39"/>
      <c r="P45" s="41"/>
      <c r="Q45" s="42"/>
      <c r="R45" s="38"/>
      <c r="S45" s="38"/>
      <c r="T45" s="43"/>
    </row>
    <row r="46" spans="1:20" ht="24.75" customHeight="1">
      <c r="A46" s="1"/>
      <c r="B46" s="1"/>
      <c r="D46" s="34"/>
      <c r="E46" s="50"/>
      <c r="F46" s="49"/>
      <c r="G46" s="36" t="str">
        <f>IF('1'!$H46 &lt;&gt; "", "TTS-2501" &amp; TEXT(ROW()-5, "00"), "")</f>
        <v/>
      </c>
      <c r="H46" s="36"/>
      <c r="I46" s="51"/>
      <c r="J46" s="38"/>
      <c r="K46" s="39"/>
      <c r="L46" s="40"/>
      <c r="M46" s="39"/>
      <c r="N46" s="39"/>
      <c r="O46" s="39"/>
      <c r="P46" s="41"/>
      <c r="Q46" s="42"/>
      <c r="R46" s="38"/>
      <c r="S46" s="38"/>
      <c r="T46" s="43"/>
    </row>
    <row r="47" spans="1:20" ht="24.75" customHeight="1">
      <c r="A47" s="1"/>
      <c r="B47" s="1"/>
      <c r="D47" s="34"/>
      <c r="E47" s="35"/>
      <c r="F47" s="49"/>
      <c r="G47" s="36" t="str">
        <f>IF('1'!$H47 &lt;&gt; "", "TTS-2501" &amp; TEXT(ROW()-5, "00"), "")</f>
        <v/>
      </c>
      <c r="H47" s="36"/>
      <c r="I47" s="40"/>
      <c r="J47" s="38"/>
      <c r="K47" s="39"/>
      <c r="L47" s="40"/>
      <c r="M47" s="39"/>
      <c r="N47" s="39"/>
      <c r="O47" s="39"/>
      <c r="P47" s="41"/>
      <c r="Q47" s="42"/>
      <c r="R47" s="38"/>
      <c r="S47" s="38"/>
      <c r="T47" s="43"/>
    </row>
    <row r="48" spans="1:20" ht="24.75" customHeight="1">
      <c r="A48" s="1"/>
      <c r="B48" s="1"/>
      <c r="D48" s="34"/>
      <c r="E48" s="50"/>
      <c r="F48" s="49"/>
      <c r="G48" s="36" t="str">
        <f>IF('1'!$H48 &lt;&gt; "", "TTS-2501" &amp; TEXT(ROW()-5, "00"), "")</f>
        <v/>
      </c>
      <c r="H48" s="36"/>
      <c r="I48" s="51"/>
      <c r="J48" s="38"/>
      <c r="K48" s="39"/>
      <c r="L48" s="40"/>
      <c r="M48" s="39"/>
      <c r="N48" s="39"/>
      <c r="O48" s="39"/>
      <c r="P48" s="41"/>
      <c r="Q48" s="42"/>
      <c r="R48" s="38"/>
      <c r="S48" s="38"/>
      <c r="T48" s="43"/>
    </row>
    <row r="49" spans="1:20" ht="24.75" customHeight="1">
      <c r="A49" s="1"/>
      <c r="B49" s="1"/>
      <c r="D49" s="34"/>
      <c r="E49" s="35"/>
      <c r="F49" s="49"/>
      <c r="G49" s="36" t="str">
        <f>IF('1'!$H49 &lt;&gt; "", "TTS-2501" &amp; TEXT(ROW()-5, "00"), "")</f>
        <v/>
      </c>
      <c r="H49" s="36"/>
      <c r="I49" s="40"/>
      <c r="J49" s="38"/>
      <c r="K49" s="39"/>
      <c r="L49" s="40"/>
      <c r="M49" s="39"/>
      <c r="N49" s="39"/>
      <c r="O49" s="39"/>
      <c r="P49" s="41"/>
      <c r="Q49" s="42"/>
      <c r="R49" s="38"/>
      <c r="S49" s="38"/>
      <c r="T49" s="43"/>
    </row>
    <row r="50" spans="1:20" ht="24.75" customHeight="1">
      <c r="A50" s="1"/>
      <c r="B50" s="1"/>
      <c r="D50" s="34"/>
      <c r="E50" s="50"/>
      <c r="F50" s="49"/>
      <c r="G50" s="36" t="str">
        <f>IF('1'!$H50 &lt;&gt; "", "TTS-2501" &amp; TEXT(ROW()-5, "00"), "")</f>
        <v/>
      </c>
      <c r="H50" s="36"/>
      <c r="I50" s="51"/>
      <c r="J50" s="38"/>
      <c r="K50" s="39"/>
      <c r="L50" s="40"/>
      <c r="M50" s="39"/>
      <c r="N50" s="39"/>
      <c r="O50" s="39"/>
      <c r="P50" s="41"/>
      <c r="Q50" s="42"/>
      <c r="R50" s="38"/>
      <c r="S50" s="38"/>
      <c r="T50" s="43"/>
    </row>
    <row r="51" spans="1:20" ht="24.75" customHeight="1">
      <c r="A51" s="1"/>
      <c r="B51" s="1"/>
      <c r="D51" s="34"/>
      <c r="E51" s="35"/>
      <c r="F51" s="49"/>
      <c r="G51" s="36" t="str">
        <f>IF('1'!$H51 &lt;&gt; "", "TTS-2501" &amp; TEXT(ROW()-5, "00"), "")</f>
        <v/>
      </c>
      <c r="H51" s="36"/>
      <c r="I51" s="40"/>
      <c r="J51" s="38"/>
      <c r="K51" s="39"/>
      <c r="L51" s="40"/>
      <c r="M51" s="39"/>
      <c r="N51" s="39"/>
      <c r="O51" s="39"/>
      <c r="P51" s="41"/>
      <c r="Q51" s="42"/>
      <c r="R51" s="38"/>
      <c r="S51" s="38"/>
      <c r="T51" s="43"/>
    </row>
    <row r="52" spans="1:20" ht="24.75" customHeight="1">
      <c r="A52" s="1"/>
      <c r="B52" s="1"/>
      <c r="D52" s="34"/>
      <c r="E52" s="50"/>
      <c r="F52" s="49"/>
      <c r="G52" s="36" t="str">
        <f>IF('1'!$H52 &lt;&gt; "", "TTS-2501" &amp; TEXT(ROW()-5, "00"), "")</f>
        <v/>
      </c>
      <c r="H52" s="36"/>
      <c r="I52" s="51"/>
      <c r="J52" s="38"/>
      <c r="K52" s="39"/>
      <c r="L52" s="40"/>
      <c r="M52" s="39"/>
      <c r="N52" s="39"/>
      <c r="O52" s="39"/>
      <c r="P52" s="41"/>
      <c r="Q52" s="42"/>
      <c r="R52" s="38"/>
      <c r="S52" s="38"/>
      <c r="T52" s="43"/>
    </row>
    <row r="53" spans="1:20" ht="24.75" customHeight="1">
      <c r="A53" s="1"/>
      <c r="B53" s="1"/>
      <c r="D53" s="34"/>
      <c r="E53" s="35"/>
      <c r="F53" s="49"/>
      <c r="G53" s="36" t="str">
        <f>IF('1'!$H53 &lt;&gt; "", "TTS-2501" &amp; TEXT(ROW()-5, "00"), "")</f>
        <v/>
      </c>
      <c r="H53" s="36"/>
      <c r="I53" s="40"/>
      <c r="J53" s="38"/>
      <c r="K53" s="39"/>
      <c r="L53" s="40"/>
      <c r="M53" s="39"/>
      <c r="N53" s="39"/>
      <c r="O53" s="39"/>
      <c r="P53" s="41"/>
      <c r="Q53" s="42"/>
      <c r="R53" s="38"/>
      <c r="S53" s="38"/>
      <c r="T53" s="43"/>
    </row>
    <row r="54" spans="1:20" ht="24.75" customHeight="1">
      <c r="A54" s="1"/>
      <c r="B54" s="1"/>
      <c r="D54" s="34"/>
      <c r="E54" s="50"/>
      <c r="F54" s="49"/>
      <c r="G54" s="36" t="str">
        <f>IF('1'!$H54 &lt;&gt; "", "TTS-2501" &amp; TEXT(ROW()-5, "00"), "")</f>
        <v/>
      </c>
      <c r="H54" s="36"/>
      <c r="I54" s="51"/>
      <c r="J54" s="38"/>
      <c r="K54" s="39"/>
      <c r="L54" s="40"/>
      <c r="M54" s="39"/>
      <c r="N54" s="39"/>
      <c r="O54" s="39"/>
      <c r="P54" s="41"/>
      <c r="Q54" s="42"/>
      <c r="R54" s="38"/>
      <c r="S54" s="38"/>
      <c r="T54" s="43"/>
    </row>
    <row r="55" spans="1:20" ht="24.75" customHeight="1">
      <c r="A55" s="1"/>
      <c r="B55" s="1"/>
      <c r="D55" s="34"/>
      <c r="E55" s="35"/>
      <c r="F55" s="49"/>
      <c r="G55" s="36" t="str">
        <f>IF('1'!$H55 &lt;&gt; "", "TTS-2501" &amp; TEXT(ROW()-5, "00"), "")</f>
        <v/>
      </c>
      <c r="H55" s="36"/>
      <c r="I55" s="40"/>
      <c r="J55" s="38"/>
      <c r="K55" s="39"/>
      <c r="L55" s="40"/>
      <c r="M55" s="39"/>
      <c r="N55" s="39"/>
      <c r="O55" s="39"/>
      <c r="P55" s="41"/>
      <c r="Q55" s="42"/>
      <c r="R55" s="38"/>
      <c r="S55" s="38"/>
      <c r="T55" s="43"/>
    </row>
    <row r="56" spans="1:20" ht="15.75" customHeight="1">
      <c r="A56" s="1"/>
      <c r="B56" s="1"/>
      <c r="J56" s="7"/>
      <c r="R56" s="7"/>
      <c r="S56" s="7"/>
      <c r="T56" s="7"/>
    </row>
    <row r="57" spans="1:20" ht="15.75" customHeight="1">
      <c r="A57" s="1"/>
      <c r="B57" s="1"/>
      <c r="J57" s="7"/>
      <c r="R57" s="7"/>
      <c r="S57" s="7"/>
      <c r="T57" s="7"/>
    </row>
    <row r="58" spans="1:20" ht="15.75" customHeight="1">
      <c r="A58" s="1"/>
      <c r="B58" s="1"/>
      <c r="J58" s="7"/>
      <c r="R58" s="7"/>
      <c r="S58" s="7"/>
      <c r="T58" s="7"/>
    </row>
    <row r="59" spans="1:20" ht="15.75" customHeight="1">
      <c r="A59" s="1"/>
      <c r="B59" s="1"/>
      <c r="J59" s="7"/>
      <c r="R59" s="7"/>
      <c r="S59" s="7"/>
      <c r="T59" s="7"/>
    </row>
    <row r="60" spans="1:20" ht="15.75" customHeight="1">
      <c r="J60" s="7"/>
      <c r="R60" s="7"/>
      <c r="S60" s="7"/>
      <c r="T60" s="7"/>
    </row>
    <row r="61" spans="1:20" ht="15.75" customHeight="1">
      <c r="J61" s="7"/>
      <c r="R61" s="7"/>
      <c r="S61" s="7"/>
      <c r="T61" s="7"/>
    </row>
    <row r="62" spans="1:20" ht="15.75" customHeight="1">
      <c r="J62" s="7"/>
      <c r="R62" s="7"/>
      <c r="S62" s="7"/>
      <c r="T62" s="7"/>
    </row>
    <row r="63" spans="1:20" ht="15.75" customHeight="1">
      <c r="J63" s="7"/>
      <c r="R63" s="7"/>
      <c r="S63" s="7"/>
      <c r="T63" s="7"/>
    </row>
    <row r="64" spans="1:20" ht="15.75" customHeight="1">
      <c r="J64" s="7"/>
      <c r="R64" s="7"/>
      <c r="S64" s="7"/>
      <c r="T64" s="7"/>
    </row>
    <row r="65" spans="10:20" ht="15.75" customHeight="1">
      <c r="J65" s="7"/>
      <c r="R65" s="7"/>
      <c r="S65" s="7"/>
      <c r="T65" s="7"/>
    </row>
    <row r="66" spans="10:20" ht="15.75" customHeight="1">
      <c r="J66" s="7"/>
      <c r="R66" s="7"/>
      <c r="S66" s="7"/>
      <c r="T66" s="7"/>
    </row>
    <row r="67" spans="10:20" ht="15.75" customHeight="1">
      <c r="J67" s="7"/>
      <c r="R67" s="7"/>
      <c r="S67" s="7"/>
      <c r="T67" s="7"/>
    </row>
    <row r="68" spans="10:20" ht="15.75" customHeight="1">
      <c r="J68" s="7"/>
      <c r="R68" s="7"/>
      <c r="S68" s="7"/>
      <c r="T68" s="7"/>
    </row>
    <row r="69" spans="10:20" ht="15.75" customHeight="1">
      <c r="J69" s="7"/>
      <c r="R69" s="7"/>
      <c r="S69" s="7"/>
      <c r="T69" s="7"/>
    </row>
    <row r="70" spans="10:20" ht="15.75" customHeight="1">
      <c r="J70" s="7"/>
      <c r="R70" s="7"/>
      <c r="S70" s="7"/>
      <c r="T70" s="7"/>
    </row>
    <row r="71" spans="10:20" ht="15.75" customHeight="1">
      <c r="J71" s="7"/>
      <c r="R71" s="7"/>
      <c r="S71" s="7"/>
      <c r="T71" s="7"/>
    </row>
    <row r="72" spans="10:20" ht="15.75" customHeight="1">
      <c r="J72" s="7"/>
      <c r="R72" s="7"/>
      <c r="S72" s="7"/>
      <c r="T72" s="7"/>
    </row>
    <row r="73" spans="10:20" ht="15.75" customHeight="1">
      <c r="J73" s="7"/>
      <c r="R73" s="7"/>
      <c r="S73" s="7"/>
      <c r="T73" s="7"/>
    </row>
    <row r="74" spans="10:20" ht="15.75" customHeight="1">
      <c r="J74" s="7"/>
      <c r="R74" s="7"/>
      <c r="S74" s="7"/>
      <c r="T74" s="7"/>
    </row>
    <row r="75" spans="10:20" ht="15.75" customHeight="1">
      <c r="J75" s="7"/>
      <c r="R75" s="7"/>
      <c r="S75" s="7"/>
      <c r="T75" s="7"/>
    </row>
    <row r="76" spans="10:20" ht="15.75" customHeight="1">
      <c r="J76" s="7"/>
      <c r="R76" s="7"/>
      <c r="S76" s="7"/>
      <c r="T76" s="7"/>
    </row>
    <row r="77" spans="10:20" ht="15.75" customHeight="1">
      <c r="J77" s="7"/>
      <c r="R77" s="7"/>
      <c r="S77" s="7"/>
      <c r="T77" s="7"/>
    </row>
    <row r="78" spans="10:20" ht="15.75" customHeight="1">
      <c r="J78" s="7"/>
      <c r="R78" s="7"/>
      <c r="S78" s="7"/>
      <c r="T78" s="7"/>
    </row>
    <row r="79" spans="10:20" ht="15.75" customHeight="1">
      <c r="J79" s="7"/>
      <c r="R79" s="7"/>
      <c r="S79" s="7"/>
      <c r="T79" s="7"/>
    </row>
    <row r="80" spans="10:20" ht="15.75" customHeight="1">
      <c r="J80" s="7"/>
      <c r="R80" s="7"/>
      <c r="S80" s="7"/>
      <c r="T80" s="7"/>
    </row>
    <row r="81" spans="10:20" ht="15.75" customHeight="1">
      <c r="J81" s="7"/>
      <c r="R81" s="7"/>
      <c r="S81" s="7"/>
      <c r="T81" s="7"/>
    </row>
    <row r="82" spans="10:20" ht="15.75" customHeight="1">
      <c r="J82" s="7"/>
      <c r="R82" s="7"/>
      <c r="S82" s="7"/>
      <c r="T82" s="7"/>
    </row>
    <row r="83" spans="10:20" ht="15.75" customHeight="1">
      <c r="J83" s="7"/>
      <c r="R83" s="7"/>
      <c r="S83" s="7"/>
      <c r="T83" s="7"/>
    </row>
    <row r="84" spans="10:20" ht="15.75" customHeight="1">
      <c r="J84" s="7"/>
      <c r="R84" s="7"/>
      <c r="S84" s="7"/>
      <c r="T84" s="7"/>
    </row>
    <row r="85" spans="10:20" ht="15.75" customHeight="1">
      <c r="J85" s="7"/>
      <c r="R85" s="7"/>
      <c r="S85" s="7"/>
      <c r="T85" s="7"/>
    </row>
    <row r="86" spans="10:20" ht="15.75" customHeight="1">
      <c r="J86" s="7"/>
      <c r="R86" s="7"/>
      <c r="S86" s="7"/>
      <c r="T86" s="7"/>
    </row>
    <row r="87" spans="10:20" ht="15.75" customHeight="1">
      <c r="J87" s="7"/>
      <c r="R87" s="7"/>
      <c r="S87" s="7"/>
      <c r="T87" s="7"/>
    </row>
    <row r="88" spans="10:20" ht="15.75" customHeight="1">
      <c r="J88" s="7"/>
      <c r="R88" s="7"/>
      <c r="S88" s="7"/>
      <c r="T88" s="7"/>
    </row>
    <row r="89" spans="10:20" ht="15.75" customHeight="1">
      <c r="J89" s="7"/>
      <c r="R89" s="7"/>
      <c r="S89" s="7"/>
      <c r="T89" s="7"/>
    </row>
    <row r="90" spans="10:20" ht="15.75" customHeight="1">
      <c r="J90" s="7"/>
      <c r="R90" s="7"/>
      <c r="S90" s="7"/>
      <c r="T90" s="7"/>
    </row>
    <row r="91" spans="10:20" ht="15.75" customHeight="1">
      <c r="J91" s="7"/>
      <c r="R91" s="7"/>
      <c r="S91" s="7"/>
      <c r="T91" s="7"/>
    </row>
    <row r="92" spans="10:20" ht="15.75" customHeight="1">
      <c r="J92" s="7"/>
      <c r="R92" s="7"/>
      <c r="S92" s="7"/>
      <c r="T92" s="7"/>
    </row>
    <row r="93" spans="10:20" ht="15.75" customHeight="1">
      <c r="J93" s="7"/>
      <c r="R93" s="7"/>
      <c r="S93" s="7"/>
      <c r="T93" s="7"/>
    </row>
    <row r="94" spans="10:20" ht="15.75" customHeight="1">
      <c r="J94" s="7"/>
      <c r="R94" s="7"/>
      <c r="S94" s="7"/>
      <c r="T94" s="7"/>
    </row>
    <row r="95" spans="10:20" ht="15.75" customHeight="1">
      <c r="J95" s="7"/>
      <c r="R95" s="7"/>
      <c r="S95" s="7"/>
      <c r="T95" s="7"/>
    </row>
    <row r="96" spans="10:20" ht="15.75" customHeight="1">
      <c r="J96" s="7"/>
      <c r="R96" s="7"/>
      <c r="S96" s="7"/>
      <c r="T96" s="7"/>
    </row>
    <row r="97" spans="10:20" ht="15.75" customHeight="1">
      <c r="J97" s="7"/>
      <c r="R97" s="7"/>
      <c r="S97" s="7"/>
      <c r="T97" s="7"/>
    </row>
    <row r="98" spans="10:20" ht="15.75" customHeight="1">
      <c r="J98" s="7"/>
      <c r="R98" s="7"/>
      <c r="S98" s="7"/>
      <c r="T98" s="7"/>
    </row>
    <row r="99" spans="10:20" ht="15.75" customHeight="1">
      <c r="J99" s="7"/>
      <c r="R99" s="7"/>
      <c r="S99" s="7"/>
      <c r="T99" s="7"/>
    </row>
    <row r="100" spans="10:20" ht="15.75" customHeight="1">
      <c r="J100" s="7"/>
      <c r="R100" s="7"/>
      <c r="S100" s="7"/>
      <c r="T100" s="7"/>
    </row>
    <row r="101" spans="10:20" ht="15.75" customHeight="1">
      <c r="J101" s="7"/>
      <c r="R101" s="7"/>
      <c r="S101" s="7"/>
      <c r="T101" s="7"/>
    </row>
    <row r="102" spans="10:20" ht="15.75" customHeight="1">
      <c r="J102" s="7"/>
      <c r="R102" s="7"/>
      <c r="S102" s="7"/>
      <c r="T102" s="7"/>
    </row>
    <row r="103" spans="10:20" ht="15.75" customHeight="1">
      <c r="J103" s="7"/>
      <c r="R103" s="7"/>
      <c r="S103" s="7"/>
      <c r="T103" s="7"/>
    </row>
    <row r="104" spans="10:20" ht="15.75" customHeight="1">
      <c r="J104" s="7"/>
      <c r="R104" s="7"/>
      <c r="S104" s="7"/>
      <c r="T104" s="7"/>
    </row>
    <row r="105" spans="10:20" ht="15.75" customHeight="1">
      <c r="J105" s="7"/>
      <c r="R105" s="7"/>
      <c r="S105" s="7"/>
      <c r="T105" s="7"/>
    </row>
    <row r="106" spans="10:20" ht="15.75" customHeight="1">
      <c r="J106" s="7"/>
      <c r="R106" s="7"/>
      <c r="S106" s="7"/>
      <c r="T106" s="7"/>
    </row>
    <row r="107" spans="10:20" ht="15.75" customHeight="1">
      <c r="J107" s="7"/>
      <c r="R107" s="7"/>
      <c r="S107" s="7"/>
      <c r="T107" s="7"/>
    </row>
    <row r="108" spans="10:20" ht="15.75" customHeight="1">
      <c r="J108" s="7"/>
      <c r="R108" s="7"/>
      <c r="S108" s="7"/>
      <c r="T108" s="7"/>
    </row>
    <row r="109" spans="10:20" ht="15.75" customHeight="1">
      <c r="J109" s="7"/>
      <c r="R109" s="7"/>
      <c r="S109" s="7"/>
      <c r="T109" s="7"/>
    </row>
    <row r="110" spans="10:20" ht="15.75" customHeight="1">
      <c r="J110" s="7"/>
      <c r="R110" s="7"/>
      <c r="S110" s="7"/>
      <c r="T110" s="7"/>
    </row>
    <row r="111" spans="10:20" ht="15.75" customHeight="1">
      <c r="J111" s="7"/>
      <c r="R111" s="7"/>
      <c r="S111" s="7"/>
      <c r="T111" s="7"/>
    </row>
    <row r="112" spans="10:20" ht="15.75" customHeight="1">
      <c r="J112" s="7"/>
      <c r="R112" s="7"/>
      <c r="S112" s="7"/>
      <c r="T112" s="7"/>
    </row>
    <row r="113" spans="10:20" ht="15.75" customHeight="1">
      <c r="J113" s="7"/>
      <c r="R113" s="7"/>
      <c r="S113" s="7"/>
      <c r="T113" s="7"/>
    </row>
    <row r="114" spans="10:20" ht="15.75" customHeight="1">
      <c r="J114" s="7"/>
      <c r="R114" s="7"/>
      <c r="S114" s="7"/>
      <c r="T114" s="7"/>
    </row>
    <row r="115" spans="10:20" ht="15.75" customHeight="1">
      <c r="J115" s="7"/>
      <c r="R115" s="7"/>
      <c r="S115" s="7"/>
      <c r="T115" s="7"/>
    </row>
    <row r="116" spans="10:20" ht="15.75" customHeight="1">
      <c r="J116" s="7"/>
      <c r="R116" s="7"/>
      <c r="S116" s="7"/>
      <c r="T116" s="7"/>
    </row>
    <row r="117" spans="10:20" ht="15.75" customHeight="1">
      <c r="J117" s="7"/>
      <c r="R117" s="7"/>
      <c r="S117" s="7"/>
      <c r="T117" s="7"/>
    </row>
    <row r="118" spans="10:20" ht="15.75" customHeight="1">
      <c r="J118" s="7"/>
      <c r="R118" s="7"/>
      <c r="S118" s="7"/>
      <c r="T118" s="7"/>
    </row>
    <row r="119" spans="10:20" ht="15.75" customHeight="1">
      <c r="J119" s="7"/>
      <c r="R119" s="7"/>
      <c r="S119" s="7"/>
      <c r="T119" s="7"/>
    </row>
    <row r="120" spans="10:20" ht="15.75" customHeight="1">
      <c r="J120" s="7"/>
      <c r="R120" s="7"/>
      <c r="S120" s="7"/>
      <c r="T120" s="7"/>
    </row>
    <row r="121" spans="10:20" ht="15.75" customHeight="1">
      <c r="J121" s="7"/>
      <c r="R121" s="7"/>
      <c r="S121" s="7"/>
      <c r="T121" s="7"/>
    </row>
    <row r="122" spans="10:20" ht="15.75" customHeight="1">
      <c r="J122" s="7"/>
      <c r="R122" s="7"/>
      <c r="S122" s="7"/>
      <c r="T122" s="7"/>
    </row>
    <row r="123" spans="10:20" ht="15.75" customHeight="1">
      <c r="J123" s="7"/>
      <c r="R123" s="7"/>
      <c r="S123" s="7"/>
      <c r="T123" s="7"/>
    </row>
    <row r="124" spans="10:20" ht="15.75" customHeight="1">
      <c r="J124" s="7"/>
      <c r="R124" s="7"/>
      <c r="S124" s="7"/>
      <c r="T124" s="7"/>
    </row>
    <row r="125" spans="10:20" ht="15.75" customHeight="1">
      <c r="J125" s="7"/>
      <c r="R125" s="7"/>
      <c r="S125" s="7"/>
      <c r="T125" s="7"/>
    </row>
    <row r="126" spans="10:20" ht="15.75" customHeight="1">
      <c r="J126" s="7"/>
      <c r="R126" s="7"/>
      <c r="S126" s="7"/>
      <c r="T126" s="7"/>
    </row>
    <row r="127" spans="10:20" ht="15.75" customHeight="1">
      <c r="J127" s="7"/>
      <c r="R127" s="7"/>
      <c r="S127" s="7"/>
      <c r="T127" s="7"/>
    </row>
    <row r="128" spans="10:20" ht="15.75" customHeight="1">
      <c r="J128" s="7"/>
      <c r="R128" s="7"/>
      <c r="S128" s="7"/>
      <c r="T128" s="7"/>
    </row>
    <row r="129" spans="10:20" ht="15.75" customHeight="1">
      <c r="J129" s="7"/>
      <c r="R129" s="7"/>
      <c r="S129" s="7"/>
      <c r="T129" s="7"/>
    </row>
    <row r="130" spans="10:20" ht="15.75" customHeight="1">
      <c r="J130" s="7"/>
      <c r="R130" s="7"/>
      <c r="S130" s="7"/>
      <c r="T130" s="7"/>
    </row>
    <row r="131" spans="10:20" ht="15.75" customHeight="1">
      <c r="J131" s="7"/>
      <c r="R131" s="7"/>
      <c r="S131" s="7"/>
      <c r="T131" s="7"/>
    </row>
    <row r="132" spans="10:20" ht="15.75" customHeight="1">
      <c r="J132" s="7"/>
      <c r="R132" s="7"/>
      <c r="S132" s="7"/>
      <c r="T132" s="7"/>
    </row>
    <row r="133" spans="10:20" ht="15.75" customHeight="1">
      <c r="J133" s="7"/>
      <c r="R133" s="7"/>
      <c r="S133" s="7"/>
      <c r="T133" s="7"/>
    </row>
    <row r="134" spans="10:20" ht="15.75" customHeight="1">
      <c r="J134" s="7"/>
      <c r="R134" s="7"/>
      <c r="S134" s="7"/>
      <c r="T134" s="7"/>
    </row>
    <row r="135" spans="10:20" ht="15.75" customHeight="1">
      <c r="J135" s="7"/>
      <c r="R135" s="7"/>
      <c r="S135" s="7"/>
      <c r="T135" s="7"/>
    </row>
    <row r="136" spans="10:20" ht="15.75" customHeight="1">
      <c r="J136" s="7"/>
      <c r="R136" s="7"/>
      <c r="S136" s="7"/>
      <c r="T136" s="7"/>
    </row>
    <row r="137" spans="10:20" ht="15.75" customHeight="1">
      <c r="J137" s="7"/>
      <c r="R137" s="7"/>
      <c r="S137" s="7"/>
      <c r="T137" s="7"/>
    </row>
    <row r="138" spans="10:20" ht="15.75" customHeight="1">
      <c r="J138" s="7"/>
      <c r="R138" s="7"/>
      <c r="S138" s="7"/>
      <c r="T138" s="7"/>
    </row>
    <row r="139" spans="10:20" ht="15.75" customHeight="1">
      <c r="J139" s="7"/>
      <c r="R139" s="7"/>
      <c r="S139" s="7"/>
      <c r="T139" s="7"/>
    </row>
    <row r="140" spans="10:20" ht="15.75" customHeight="1">
      <c r="J140" s="7"/>
      <c r="R140" s="7"/>
      <c r="S140" s="7"/>
      <c r="T140" s="7"/>
    </row>
    <row r="141" spans="10:20" ht="15.75" customHeight="1">
      <c r="J141" s="7"/>
      <c r="R141" s="7"/>
      <c r="S141" s="7"/>
      <c r="T141" s="7"/>
    </row>
    <row r="142" spans="10:20" ht="15.75" customHeight="1">
      <c r="J142" s="7"/>
      <c r="R142" s="7"/>
      <c r="S142" s="7"/>
      <c r="T142" s="7"/>
    </row>
    <row r="143" spans="10:20" ht="15.75" customHeight="1">
      <c r="J143" s="7"/>
      <c r="R143" s="7"/>
      <c r="S143" s="7"/>
      <c r="T143" s="7"/>
    </row>
    <row r="144" spans="10:20" ht="15.75" customHeight="1">
      <c r="J144" s="7"/>
      <c r="R144" s="7"/>
      <c r="S144" s="7"/>
      <c r="T144" s="7"/>
    </row>
    <row r="145" spans="10:20" ht="15.75" customHeight="1">
      <c r="J145" s="7"/>
      <c r="R145" s="7"/>
      <c r="S145" s="7"/>
      <c r="T145" s="7"/>
    </row>
    <row r="146" spans="10:20" ht="15.75" customHeight="1">
      <c r="J146" s="7"/>
      <c r="R146" s="7"/>
      <c r="S146" s="7"/>
      <c r="T146" s="7"/>
    </row>
    <row r="147" spans="10:20" ht="15.75" customHeight="1">
      <c r="J147" s="7"/>
      <c r="R147" s="7"/>
      <c r="S147" s="7"/>
      <c r="T147" s="7"/>
    </row>
    <row r="148" spans="10:20" ht="15.75" customHeight="1">
      <c r="J148" s="7"/>
      <c r="R148" s="7"/>
      <c r="S148" s="7"/>
      <c r="T148" s="7"/>
    </row>
    <row r="149" spans="10:20" ht="15.75" customHeight="1">
      <c r="J149" s="7"/>
      <c r="R149" s="7"/>
      <c r="S149" s="7"/>
      <c r="T149" s="7"/>
    </row>
    <row r="150" spans="10:20" ht="15.75" customHeight="1">
      <c r="J150" s="7"/>
      <c r="R150" s="7"/>
      <c r="S150" s="7"/>
      <c r="T150" s="7"/>
    </row>
    <row r="151" spans="10:20" ht="15.75" customHeight="1">
      <c r="J151" s="7"/>
      <c r="R151" s="7"/>
      <c r="S151" s="7"/>
      <c r="T151" s="7"/>
    </row>
    <row r="152" spans="10:20" ht="15.75" customHeight="1">
      <c r="J152" s="7"/>
      <c r="R152" s="7"/>
      <c r="S152" s="7"/>
      <c r="T152" s="7"/>
    </row>
    <row r="153" spans="10:20" ht="15.75" customHeight="1">
      <c r="J153" s="7"/>
      <c r="R153" s="7"/>
      <c r="S153" s="7"/>
      <c r="T153" s="7"/>
    </row>
    <row r="154" spans="10:20" ht="15.75" customHeight="1">
      <c r="J154" s="7"/>
      <c r="R154" s="7"/>
      <c r="S154" s="7"/>
      <c r="T154" s="7"/>
    </row>
    <row r="155" spans="10:20" ht="15.75" customHeight="1">
      <c r="J155" s="7"/>
      <c r="R155" s="7"/>
      <c r="S155" s="7"/>
      <c r="T155" s="7"/>
    </row>
    <row r="156" spans="10:20" ht="15.75" customHeight="1">
      <c r="J156" s="7"/>
      <c r="R156" s="7"/>
      <c r="S156" s="7"/>
      <c r="T156" s="7"/>
    </row>
    <row r="157" spans="10:20" ht="15.75" customHeight="1">
      <c r="J157" s="7"/>
      <c r="R157" s="7"/>
      <c r="S157" s="7"/>
      <c r="T157" s="7"/>
    </row>
    <row r="158" spans="10:20" ht="15.75" customHeight="1">
      <c r="J158" s="7"/>
      <c r="R158" s="7"/>
      <c r="S158" s="7"/>
      <c r="T158" s="7"/>
    </row>
    <row r="159" spans="10:20" ht="15.75" customHeight="1">
      <c r="J159" s="7"/>
      <c r="R159" s="7"/>
      <c r="S159" s="7"/>
      <c r="T159" s="7"/>
    </row>
    <row r="160" spans="10:20" ht="15.75" customHeight="1">
      <c r="J160" s="7"/>
      <c r="R160" s="7"/>
      <c r="S160" s="7"/>
      <c r="T160" s="7"/>
    </row>
    <row r="161" spans="10:20" ht="15.75" customHeight="1">
      <c r="J161" s="7"/>
      <c r="R161" s="7"/>
      <c r="S161" s="7"/>
      <c r="T161" s="7"/>
    </row>
    <row r="162" spans="10:20" ht="15.75" customHeight="1">
      <c r="J162" s="7"/>
      <c r="R162" s="7"/>
      <c r="S162" s="7"/>
      <c r="T162" s="7"/>
    </row>
    <row r="163" spans="10:20" ht="15.75" customHeight="1">
      <c r="J163" s="7"/>
      <c r="R163" s="7"/>
      <c r="S163" s="7"/>
      <c r="T163" s="7"/>
    </row>
    <row r="164" spans="10:20" ht="15.75" customHeight="1">
      <c r="J164" s="7"/>
      <c r="R164" s="7"/>
      <c r="S164" s="7"/>
      <c r="T164" s="7"/>
    </row>
    <row r="165" spans="10:20" ht="15.75" customHeight="1">
      <c r="J165" s="7"/>
      <c r="R165" s="7"/>
      <c r="S165" s="7"/>
      <c r="T165" s="7"/>
    </row>
    <row r="166" spans="10:20" ht="15.75" customHeight="1">
      <c r="J166" s="7"/>
      <c r="R166" s="7"/>
      <c r="S166" s="7"/>
      <c r="T166" s="7"/>
    </row>
    <row r="167" spans="10:20" ht="15.75" customHeight="1">
      <c r="J167" s="7"/>
      <c r="R167" s="7"/>
      <c r="S167" s="7"/>
      <c r="T167" s="7"/>
    </row>
    <row r="168" spans="10:20" ht="15.75" customHeight="1">
      <c r="J168" s="7"/>
      <c r="R168" s="7"/>
      <c r="S168" s="7"/>
      <c r="T168" s="7"/>
    </row>
    <row r="169" spans="10:20" ht="15.75" customHeight="1">
      <c r="J169" s="7"/>
      <c r="R169" s="7"/>
      <c r="S169" s="7"/>
      <c r="T169" s="7"/>
    </row>
    <row r="170" spans="10:20" ht="15.75" customHeight="1">
      <c r="J170" s="7"/>
      <c r="R170" s="7"/>
      <c r="S170" s="7"/>
      <c r="T170" s="7"/>
    </row>
    <row r="171" spans="10:20" ht="15.75" customHeight="1">
      <c r="J171" s="7"/>
      <c r="R171" s="7"/>
      <c r="S171" s="7"/>
      <c r="T171" s="7"/>
    </row>
    <row r="172" spans="10:20" ht="15.75" customHeight="1">
      <c r="J172" s="7"/>
      <c r="R172" s="7"/>
      <c r="S172" s="7"/>
      <c r="T172" s="7"/>
    </row>
    <row r="173" spans="10:20" ht="15.75" customHeight="1">
      <c r="J173" s="7"/>
      <c r="R173" s="7"/>
      <c r="S173" s="7"/>
      <c r="T173" s="7"/>
    </row>
    <row r="174" spans="10:20" ht="15.75" customHeight="1">
      <c r="J174" s="7"/>
      <c r="R174" s="7"/>
      <c r="S174" s="7"/>
      <c r="T174" s="7"/>
    </row>
    <row r="175" spans="10:20" ht="15.75" customHeight="1">
      <c r="J175" s="7"/>
      <c r="R175" s="7"/>
      <c r="S175" s="7"/>
      <c r="T175" s="7"/>
    </row>
    <row r="176" spans="10:20" ht="15.75" customHeight="1">
      <c r="J176" s="7"/>
      <c r="R176" s="7"/>
      <c r="S176" s="7"/>
      <c r="T176" s="7"/>
    </row>
    <row r="177" spans="10:20" ht="15.75" customHeight="1">
      <c r="J177" s="7"/>
      <c r="R177" s="7"/>
      <c r="S177" s="7"/>
      <c r="T177" s="7"/>
    </row>
    <row r="178" spans="10:20" ht="15.75" customHeight="1">
      <c r="J178" s="7"/>
      <c r="R178" s="7"/>
      <c r="S178" s="7"/>
      <c r="T178" s="7"/>
    </row>
    <row r="179" spans="10:20" ht="15.75" customHeight="1">
      <c r="J179" s="7"/>
      <c r="R179" s="7"/>
      <c r="S179" s="7"/>
      <c r="T179" s="7"/>
    </row>
    <row r="180" spans="10:20" ht="15.75" customHeight="1">
      <c r="J180" s="7"/>
      <c r="R180" s="7"/>
      <c r="S180" s="7"/>
      <c r="T180" s="7"/>
    </row>
    <row r="181" spans="10:20" ht="15.75" customHeight="1">
      <c r="J181" s="7"/>
      <c r="R181" s="7"/>
      <c r="S181" s="7"/>
      <c r="T181" s="7"/>
    </row>
    <row r="182" spans="10:20" ht="15.75" customHeight="1">
      <c r="J182" s="7"/>
      <c r="R182" s="7"/>
      <c r="S182" s="7"/>
      <c r="T182" s="7"/>
    </row>
    <row r="183" spans="10:20" ht="15.75" customHeight="1">
      <c r="J183" s="7"/>
      <c r="R183" s="7"/>
      <c r="S183" s="7"/>
      <c r="T183" s="7"/>
    </row>
    <row r="184" spans="10:20" ht="15.75" customHeight="1">
      <c r="J184" s="7"/>
      <c r="R184" s="7"/>
      <c r="S184" s="7"/>
      <c r="T184" s="7"/>
    </row>
    <row r="185" spans="10:20" ht="15.75" customHeight="1">
      <c r="J185" s="7"/>
      <c r="R185" s="7"/>
      <c r="S185" s="7"/>
      <c r="T185" s="7"/>
    </row>
    <row r="186" spans="10:20" ht="15.75" customHeight="1">
      <c r="J186" s="7"/>
      <c r="R186" s="7"/>
      <c r="S186" s="7"/>
      <c r="T186" s="7"/>
    </row>
    <row r="187" spans="10:20" ht="15.75" customHeight="1">
      <c r="J187" s="7"/>
      <c r="R187" s="7"/>
      <c r="S187" s="7"/>
      <c r="T187" s="7"/>
    </row>
    <row r="188" spans="10:20" ht="15.75" customHeight="1">
      <c r="J188" s="7"/>
      <c r="R188" s="7"/>
      <c r="S188" s="7"/>
      <c r="T188" s="7"/>
    </row>
    <row r="189" spans="10:20" ht="15.75" customHeight="1">
      <c r="J189" s="7"/>
      <c r="R189" s="7"/>
      <c r="S189" s="7"/>
      <c r="T189" s="7"/>
    </row>
    <row r="190" spans="10:20" ht="15.75" customHeight="1">
      <c r="J190" s="7"/>
      <c r="R190" s="7"/>
      <c r="S190" s="7"/>
      <c r="T190" s="7"/>
    </row>
    <row r="191" spans="10:20" ht="15.75" customHeight="1">
      <c r="J191" s="7"/>
      <c r="R191" s="7"/>
      <c r="S191" s="7"/>
      <c r="T191" s="7"/>
    </row>
    <row r="192" spans="10:20" ht="15.75" customHeight="1">
      <c r="J192" s="7"/>
      <c r="R192" s="7"/>
      <c r="S192" s="7"/>
      <c r="T192" s="7"/>
    </row>
    <row r="193" spans="10:20" ht="15.75" customHeight="1">
      <c r="J193" s="7"/>
      <c r="R193" s="7"/>
      <c r="S193" s="7"/>
      <c r="T193" s="7"/>
    </row>
    <row r="194" spans="10:20" ht="15.75" customHeight="1">
      <c r="J194" s="7"/>
      <c r="R194" s="7"/>
      <c r="S194" s="7"/>
      <c r="T194" s="7"/>
    </row>
    <row r="195" spans="10:20" ht="15.75" customHeight="1">
      <c r="J195" s="7"/>
      <c r="R195" s="7"/>
      <c r="S195" s="7"/>
      <c r="T195" s="7"/>
    </row>
    <row r="196" spans="10:20" ht="15.75" customHeight="1">
      <c r="J196" s="7"/>
      <c r="R196" s="7"/>
      <c r="S196" s="7"/>
      <c r="T196" s="7"/>
    </row>
    <row r="197" spans="10:20" ht="15.75" customHeight="1">
      <c r="J197" s="7"/>
      <c r="R197" s="7"/>
      <c r="S197" s="7"/>
      <c r="T197" s="7"/>
    </row>
    <row r="198" spans="10:20" ht="15.75" customHeight="1">
      <c r="J198" s="7"/>
      <c r="R198" s="7"/>
      <c r="S198" s="7"/>
      <c r="T198" s="7"/>
    </row>
    <row r="199" spans="10:20" ht="15.75" customHeight="1">
      <c r="J199" s="7"/>
      <c r="R199" s="7"/>
      <c r="S199" s="7"/>
      <c r="T199" s="7"/>
    </row>
    <row r="200" spans="10:20" ht="15.75" customHeight="1">
      <c r="J200" s="7"/>
      <c r="R200" s="7"/>
      <c r="S200" s="7"/>
      <c r="T200" s="7"/>
    </row>
    <row r="201" spans="10:20" ht="15.75" customHeight="1">
      <c r="J201" s="7"/>
      <c r="R201" s="7"/>
      <c r="S201" s="7"/>
      <c r="T201" s="7"/>
    </row>
    <row r="202" spans="10:20" ht="15.75" customHeight="1">
      <c r="J202" s="7"/>
      <c r="R202" s="7"/>
      <c r="S202" s="7"/>
      <c r="T202" s="7"/>
    </row>
    <row r="203" spans="10:20" ht="15.75" customHeight="1">
      <c r="J203" s="7"/>
      <c r="R203" s="7"/>
      <c r="S203" s="7"/>
      <c r="T203" s="7"/>
    </row>
    <row r="204" spans="10:20" ht="15.75" customHeight="1">
      <c r="J204" s="7"/>
      <c r="R204" s="7"/>
      <c r="S204" s="7"/>
      <c r="T204" s="7"/>
    </row>
    <row r="205" spans="10:20" ht="15.75" customHeight="1">
      <c r="J205" s="7"/>
      <c r="R205" s="7"/>
      <c r="S205" s="7"/>
      <c r="T205" s="7"/>
    </row>
    <row r="206" spans="10:20" ht="15.75" customHeight="1">
      <c r="J206" s="7"/>
      <c r="R206" s="7"/>
      <c r="S206" s="7"/>
      <c r="T206" s="7"/>
    </row>
    <row r="207" spans="10:20" ht="15.75" customHeight="1">
      <c r="J207" s="7"/>
      <c r="R207" s="7"/>
      <c r="S207" s="7"/>
      <c r="T207" s="7"/>
    </row>
    <row r="208" spans="10:20" ht="15.75" customHeight="1">
      <c r="J208" s="7"/>
      <c r="R208" s="7"/>
      <c r="S208" s="7"/>
      <c r="T208" s="7"/>
    </row>
    <row r="209" spans="10:20" ht="15.75" customHeight="1">
      <c r="J209" s="7"/>
      <c r="R209" s="7"/>
      <c r="S209" s="7"/>
      <c r="T209" s="7"/>
    </row>
    <row r="210" spans="10:20" ht="15.75" customHeight="1">
      <c r="J210" s="7"/>
      <c r="R210" s="7"/>
      <c r="S210" s="7"/>
      <c r="T210" s="7"/>
    </row>
    <row r="211" spans="10:20" ht="15.75" customHeight="1">
      <c r="J211" s="7"/>
      <c r="R211" s="7"/>
      <c r="S211" s="7"/>
      <c r="T211" s="7"/>
    </row>
    <row r="212" spans="10:20" ht="15.75" customHeight="1">
      <c r="J212" s="7"/>
      <c r="R212" s="7"/>
      <c r="S212" s="7"/>
      <c r="T212" s="7"/>
    </row>
    <row r="213" spans="10:20" ht="15.75" customHeight="1">
      <c r="J213" s="7"/>
      <c r="R213" s="7"/>
      <c r="S213" s="7"/>
      <c r="T213" s="7"/>
    </row>
    <row r="214" spans="10:20" ht="15.75" customHeight="1">
      <c r="J214" s="7"/>
      <c r="R214" s="7"/>
      <c r="S214" s="7"/>
      <c r="T214" s="7"/>
    </row>
    <row r="215" spans="10:20" ht="15.75" customHeight="1">
      <c r="J215" s="7"/>
      <c r="R215" s="7"/>
      <c r="S215" s="7"/>
      <c r="T215" s="7"/>
    </row>
    <row r="216" spans="10:20" ht="15.75" customHeight="1">
      <c r="J216" s="7"/>
      <c r="R216" s="7"/>
      <c r="S216" s="7"/>
      <c r="T216" s="7"/>
    </row>
    <row r="217" spans="10:20" ht="15.75" customHeight="1">
      <c r="J217" s="7"/>
      <c r="R217" s="7"/>
      <c r="S217" s="7"/>
      <c r="T217" s="7"/>
    </row>
    <row r="218" spans="10:20" ht="15.75" customHeight="1">
      <c r="J218" s="7"/>
      <c r="R218" s="7"/>
      <c r="S218" s="7"/>
      <c r="T218" s="7"/>
    </row>
    <row r="219" spans="10:20" ht="15.75" customHeight="1">
      <c r="J219" s="7"/>
      <c r="R219" s="7"/>
      <c r="S219" s="7"/>
      <c r="T219" s="7"/>
    </row>
    <row r="220" spans="10:20" ht="15.75" customHeight="1">
      <c r="J220" s="7"/>
      <c r="R220" s="7"/>
      <c r="S220" s="7"/>
      <c r="T220" s="7"/>
    </row>
    <row r="221" spans="10:20" ht="15.75" customHeight="1">
      <c r="J221" s="7"/>
      <c r="R221" s="7"/>
      <c r="S221" s="7"/>
      <c r="T221" s="7"/>
    </row>
    <row r="222" spans="10:20" ht="15.75" customHeight="1">
      <c r="J222" s="7"/>
      <c r="R222" s="7"/>
      <c r="S222" s="7"/>
      <c r="T222" s="7"/>
    </row>
    <row r="223" spans="10:20" ht="15.75" customHeight="1">
      <c r="J223" s="7"/>
      <c r="R223" s="7"/>
      <c r="S223" s="7"/>
      <c r="T223" s="7"/>
    </row>
    <row r="224" spans="10:20" ht="15.75" customHeight="1">
      <c r="J224" s="7"/>
      <c r="R224" s="7"/>
      <c r="S224" s="7"/>
      <c r="T224" s="7"/>
    </row>
    <row r="225" spans="10:20" ht="15.75" customHeight="1">
      <c r="J225" s="7"/>
      <c r="R225" s="7"/>
      <c r="S225" s="7"/>
      <c r="T225" s="7"/>
    </row>
    <row r="226" spans="10:20" ht="15.75" customHeight="1">
      <c r="J226" s="7"/>
      <c r="R226" s="7"/>
      <c r="S226" s="7"/>
      <c r="T226" s="7"/>
    </row>
    <row r="227" spans="10:20" ht="15.75" customHeight="1">
      <c r="J227" s="7"/>
      <c r="R227" s="7"/>
      <c r="S227" s="7"/>
      <c r="T227" s="7"/>
    </row>
    <row r="228" spans="10:20" ht="15.75" customHeight="1">
      <c r="J228" s="7"/>
      <c r="R228" s="7"/>
      <c r="S228" s="7"/>
      <c r="T228" s="7"/>
    </row>
    <row r="229" spans="10:20" ht="15.75" customHeight="1">
      <c r="J229" s="7"/>
      <c r="R229" s="7"/>
      <c r="S229" s="7"/>
      <c r="T229" s="7"/>
    </row>
    <row r="230" spans="10:20" ht="15.75" customHeight="1">
      <c r="J230" s="7"/>
      <c r="R230" s="7"/>
      <c r="S230" s="7"/>
      <c r="T230" s="7"/>
    </row>
    <row r="231" spans="10:20" ht="15.75" customHeight="1">
      <c r="J231" s="7"/>
      <c r="R231" s="7"/>
      <c r="S231" s="7"/>
      <c r="T231" s="7"/>
    </row>
    <row r="232" spans="10:20" ht="15.75" customHeight="1">
      <c r="J232" s="7"/>
      <c r="R232" s="7"/>
      <c r="S232" s="7"/>
      <c r="T232" s="7"/>
    </row>
    <row r="233" spans="10:20" ht="15.75" customHeight="1">
      <c r="J233" s="7"/>
      <c r="R233" s="7"/>
      <c r="S233" s="7"/>
      <c r="T233" s="7"/>
    </row>
    <row r="234" spans="10:20" ht="15.75" customHeight="1">
      <c r="J234" s="7"/>
      <c r="R234" s="7"/>
      <c r="S234" s="7"/>
      <c r="T234" s="7"/>
    </row>
    <row r="235" spans="10:20" ht="15.75" customHeight="1">
      <c r="J235" s="7"/>
      <c r="R235" s="7"/>
      <c r="S235" s="7"/>
      <c r="T235" s="7"/>
    </row>
    <row r="236" spans="10:20" ht="15.75" customHeight="1">
      <c r="J236" s="7"/>
      <c r="R236" s="7"/>
      <c r="S236" s="7"/>
      <c r="T236" s="7"/>
    </row>
    <row r="237" spans="10:20" ht="15.75" customHeight="1">
      <c r="J237" s="7"/>
      <c r="R237" s="7"/>
      <c r="S237" s="7"/>
      <c r="T237" s="7"/>
    </row>
    <row r="238" spans="10:20" ht="15.75" customHeight="1">
      <c r="J238" s="7"/>
      <c r="R238" s="7"/>
      <c r="S238" s="7"/>
      <c r="T238" s="7"/>
    </row>
    <row r="239" spans="10:20" ht="15.75" customHeight="1">
      <c r="J239" s="7"/>
      <c r="R239" s="7"/>
      <c r="S239" s="7"/>
      <c r="T239" s="7"/>
    </row>
    <row r="240" spans="10:20" ht="15.75" customHeight="1">
      <c r="J240" s="7"/>
      <c r="R240" s="7"/>
      <c r="S240" s="7"/>
      <c r="T240" s="7"/>
    </row>
    <row r="241" spans="10:20" ht="15.75" customHeight="1">
      <c r="J241" s="7"/>
      <c r="R241" s="7"/>
      <c r="S241" s="7"/>
      <c r="T241" s="7"/>
    </row>
    <row r="242" spans="10:20" ht="15.75" customHeight="1">
      <c r="J242" s="7"/>
      <c r="R242" s="7"/>
      <c r="S242" s="7"/>
      <c r="T242" s="7"/>
    </row>
    <row r="243" spans="10:20" ht="15.75" customHeight="1">
      <c r="J243" s="7"/>
      <c r="R243" s="7"/>
      <c r="S243" s="7"/>
      <c r="T243" s="7"/>
    </row>
    <row r="244" spans="10:20" ht="15.75" customHeight="1">
      <c r="J244" s="7"/>
      <c r="R244" s="7"/>
      <c r="S244" s="7"/>
      <c r="T244" s="7"/>
    </row>
    <row r="245" spans="10:20" ht="15.75" customHeight="1">
      <c r="J245" s="7"/>
      <c r="R245" s="7"/>
      <c r="S245" s="7"/>
      <c r="T245" s="7"/>
    </row>
    <row r="246" spans="10:20" ht="15.75" customHeight="1">
      <c r="J246" s="7"/>
      <c r="R246" s="7"/>
      <c r="S246" s="7"/>
      <c r="T246" s="7"/>
    </row>
    <row r="247" spans="10:20" ht="15.75" customHeight="1">
      <c r="J247" s="7"/>
      <c r="R247" s="7"/>
      <c r="S247" s="7"/>
      <c r="T247" s="7"/>
    </row>
    <row r="248" spans="10:20" ht="15.75" customHeight="1">
      <c r="J248" s="7"/>
      <c r="R248" s="7"/>
      <c r="S248" s="7"/>
      <c r="T248" s="7"/>
    </row>
    <row r="249" spans="10:20" ht="15.75" customHeight="1">
      <c r="J249" s="7"/>
      <c r="R249" s="7"/>
      <c r="S249" s="7"/>
      <c r="T249" s="7"/>
    </row>
    <row r="250" spans="10:20" ht="15.75" customHeight="1">
      <c r="J250" s="7"/>
      <c r="R250" s="7"/>
      <c r="S250" s="7"/>
      <c r="T250" s="7"/>
    </row>
    <row r="251" spans="10:20" ht="15.75" customHeight="1">
      <c r="J251" s="7"/>
      <c r="R251" s="7"/>
      <c r="S251" s="7"/>
      <c r="T251" s="7"/>
    </row>
    <row r="252" spans="10:20" ht="15.75" customHeight="1">
      <c r="J252" s="7"/>
      <c r="R252" s="7"/>
      <c r="S252" s="7"/>
      <c r="T252" s="7"/>
    </row>
    <row r="253" spans="10:20" ht="15.75" customHeight="1">
      <c r="J253" s="7"/>
      <c r="R253" s="7"/>
      <c r="S253" s="7"/>
      <c r="T253" s="7"/>
    </row>
    <row r="254" spans="10:20" ht="15.75" customHeight="1">
      <c r="J254" s="7"/>
      <c r="R254" s="7"/>
      <c r="S254" s="7"/>
      <c r="T254" s="7"/>
    </row>
    <row r="255" spans="10:20" ht="15.75" customHeight="1">
      <c r="J255" s="7"/>
      <c r="R255" s="7"/>
      <c r="S255" s="7"/>
      <c r="T255" s="7"/>
    </row>
    <row r="256" spans="10:20" ht="15.75" customHeight="1">
      <c r="J256" s="7"/>
      <c r="R256" s="7"/>
      <c r="S256" s="7"/>
      <c r="T256" s="7"/>
    </row>
    <row r="257" spans="10:20" ht="15.75" customHeight="1">
      <c r="J257" s="7"/>
      <c r="R257" s="7"/>
      <c r="S257" s="7"/>
      <c r="T257" s="7"/>
    </row>
    <row r="258" spans="10:20" ht="15.75" customHeight="1">
      <c r="J258" s="7"/>
      <c r="R258" s="7"/>
      <c r="S258" s="7"/>
      <c r="T258" s="7"/>
    </row>
    <row r="259" spans="10:20" ht="15.75" customHeight="1">
      <c r="J259" s="7"/>
      <c r="R259" s="7"/>
      <c r="S259" s="7"/>
      <c r="T259" s="7"/>
    </row>
    <row r="260" spans="10:20" ht="15.75" customHeight="1">
      <c r="J260" s="7"/>
      <c r="R260" s="7"/>
      <c r="S260" s="7"/>
      <c r="T260" s="7"/>
    </row>
    <row r="261" spans="10:20" ht="15.75" customHeight="1">
      <c r="J261" s="7"/>
      <c r="R261" s="7"/>
      <c r="S261" s="7"/>
      <c r="T261" s="7"/>
    </row>
    <row r="262" spans="10:20" ht="15.75" customHeight="1">
      <c r="J262" s="7"/>
      <c r="R262" s="7"/>
      <c r="S262" s="7"/>
      <c r="T262" s="7"/>
    </row>
    <row r="263" spans="10:20" ht="15.75" customHeight="1">
      <c r="J263" s="7"/>
      <c r="R263" s="7"/>
      <c r="S263" s="7"/>
      <c r="T263" s="7"/>
    </row>
    <row r="264" spans="10:20" ht="15.75" customHeight="1">
      <c r="J264" s="7"/>
      <c r="R264" s="7"/>
      <c r="S264" s="7"/>
      <c r="T264" s="7"/>
    </row>
    <row r="265" spans="10:20" ht="15.75" customHeight="1">
      <c r="J265" s="7"/>
      <c r="R265" s="7"/>
      <c r="S265" s="7"/>
      <c r="T265" s="7"/>
    </row>
    <row r="266" spans="10:20" ht="15.75" customHeight="1">
      <c r="J266" s="7"/>
      <c r="R266" s="7"/>
      <c r="S266" s="7"/>
      <c r="T266" s="7"/>
    </row>
    <row r="267" spans="10:20" ht="15.75" customHeight="1">
      <c r="J267" s="7"/>
      <c r="R267" s="7"/>
      <c r="S267" s="7"/>
      <c r="T267" s="7"/>
    </row>
    <row r="268" spans="10:20" ht="15.75" customHeight="1">
      <c r="J268" s="7"/>
      <c r="R268" s="7"/>
      <c r="S268" s="7"/>
      <c r="T268" s="7"/>
    </row>
    <row r="269" spans="10:20" ht="15.75" customHeight="1">
      <c r="J269" s="7"/>
      <c r="R269" s="7"/>
      <c r="S269" s="7"/>
      <c r="T269" s="7"/>
    </row>
    <row r="270" spans="10:20" ht="15.75" customHeight="1">
      <c r="J270" s="7"/>
      <c r="R270" s="7"/>
      <c r="S270" s="7"/>
      <c r="T270" s="7"/>
    </row>
    <row r="271" spans="10:20" ht="15.75" customHeight="1">
      <c r="J271" s="7"/>
      <c r="R271" s="7"/>
      <c r="S271" s="7"/>
      <c r="T271" s="7"/>
    </row>
    <row r="272" spans="10:20" ht="15.75" customHeight="1">
      <c r="J272" s="7"/>
      <c r="R272" s="7"/>
      <c r="S272" s="7"/>
      <c r="T272" s="7"/>
    </row>
    <row r="273" spans="10:20" ht="15.75" customHeight="1">
      <c r="J273" s="7"/>
      <c r="R273" s="7"/>
      <c r="S273" s="7"/>
      <c r="T273" s="7"/>
    </row>
    <row r="274" spans="10:20" ht="15.75" customHeight="1">
      <c r="J274" s="7"/>
      <c r="R274" s="7"/>
      <c r="S274" s="7"/>
      <c r="T274" s="7"/>
    </row>
    <row r="275" spans="10:20" ht="15.75" customHeight="1">
      <c r="J275" s="7"/>
      <c r="R275" s="7"/>
      <c r="S275" s="7"/>
      <c r="T275" s="7"/>
    </row>
    <row r="276" spans="10:20" ht="15.75" customHeight="1">
      <c r="J276" s="7"/>
      <c r="R276" s="7"/>
      <c r="S276" s="7"/>
      <c r="T276" s="7"/>
    </row>
    <row r="277" spans="10:20" ht="15.75" customHeight="1">
      <c r="J277" s="7"/>
      <c r="R277" s="7"/>
      <c r="S277" s="7"/>
      <c r="T277" s="7"/>
    </row>
    <row r="278" spans="10:20" ht="15.75" customHeight="1">
      <c r="J278" s="7"/>
      <c r="R278" s="7"/>
      <c r="S278" s="7"/>
      <c r="T278" s="7"/>
    </row>
    <row r="279" spans="10:20" ht="15.75" customHeight="1">
      <c r="J279" s="7"/>
      <c r="R279" s="7"/>
      <c r="S279" s="7"/>
      <c r="T279" s="7"/>
    </row>
    <row r="280" spans="10:20" ht="15.75" customHeight="1">
      <c r="J280" s="7"/>
      <c r="R280" s="7"/>
      <c r="S280" s="7"/>
      <c r="T280" s="7"/>
    </row>
    <row r="281" spans="10:20" ht="15.75" customHeight="1">
      <c r="J281" s="7"/>
      <c r="R281" s="7"/>
      <c r="S281" s="7"/>
      <c r="T281" s="7"/>
    </row>
    <row r="282" spans="10:20" ht="15.75" customHeight="1">
      <c r="J282" s="7"/>
      <c r="R282" s="7"/>
      <c r="S282" s="7"/>
      <c r="T282" s="7"/>
    </row>
    <row r="283" spans="10:20" ht="15.75" customHeight="1">
      <c r="J283" s="7"/>
      <c r="R283" s="7"/>
      <c r="S283" s="7"/>
      <c r="T283" s="7"/>
    </row>
    <row r="284" spans="10:20" ht="15.75" customHeight="1">
      <c r="J284" s="7"/>
      <c r="R284" s="7"/>
      <c r="S284" s="7"/>
      <c r="T284" s="7"/>
    </row>
    <row r="285" spans="10:20" ht="15.75" customHeight="1">
      <c r="J285" s="7"/>
      <c r="R285" s="7"/>
      <c r="S285" s="7"/>
      <c r="T285" s="7"/>
    </row>
    <row r="286" spans="10:20" ht="15.75" customHeight="1">
      <c r="J286" s="7"/>
      <c r="R286" s="7"/>
      <c r="S286" s="7"/>
      <c r="T286" s="7"/>
    </row>
    <row r="287" spans="10:20" ht="15.75" customHeight="1">
      <c r="J287" s="7"/>
      <c r="R287" s="7"/>
      <c r="S287" s="7"/>
      <c r="T287" s="7"/>
    </row>
    <row r="288" spans="10:20" ht="15.75" customHeight="1">
      <c r="J288" s="7"/>
      <c r="R288" s="7"/>
      <c r="S288" s="7"/>
      <c r="T288" s="7"/>
    </row>
    <row r="289" spans="10:20" ht="15.75" customHeight="1">
      <c r="J289" s="7"/>
      <c r="R289" s="7"/>
      <c r="S289" s="7"/>
      <c r="T289" s="7"/>
    </row>
    <row r="290" spans="10:20" ht="15.75" customHeight="1">
      <c r="J290" s="7"/>
      <c r="R290" s="7"/>
      <c r="S290" s="7"/>
      <c r="T290" s="7"/>
    </row>
    <row r="291" spans="10:20" ht="15.75" customHeight="1">
      <c r="J291" s="7"/>
      <c r="R291" s="7"/>
      <c r="S291" s="7"/>
      <c r="T291" s="7"/>
    </row>
    <row r="292" spans="10:20" ht="15.75" customHeight="1">
      <c r="J292" s="7"/>
      <c r="R292" s="7"/>
      <c r="S292" s="7"/>
      <c r="T292" s="7"/>
    </row>
    <row r="293" spans="10:20" ht="15.75" customHeight="1">
      <c r="J293" s="7"/>
      <c r="R293" s="7"/>
      <c r="S293" s="7"/>
      <c r="T293" s="7"/>
    </row>
    <row r="294" spans="10:20" ht="15.75" customHeight="1">
      <c r="J294" s="7"/>
      <c r="R294" s="7"/>
      <c r="S294" s="7"/>
      <c r="T294" s="7"/>
    </row>
    <row r="295" spans="10:20" ht="15.75" customHeight="1">
      <c r="J295" s="7"/>
      <c r="R295" s="7"/>
      <c r="S295" s="7"/>
      <c r="T295" s="7"/>
    </row>
    <row r="296" spans="10:20" ht="15.75" customHeight="1">
      <c r="J296" s="7"/>
      <c r="R296" s="7"/>
      <c r="S296" s="7"/>
      <c r="T296" s="7"/>
    </row>
    <row r="297" spans="10:20" ht="15.75" customHeight="1">
      <c r="J297" s="7"/>
      <c r="R297" s="7"/>
      <c r="S297" s="7"/>
      <c r="T297" s="7"/>
    </row>
    <row r="298" spans="10:20" ht="15.75" customHeight="1">
      <c r="J298" s="7"/>
      <c r="R298" s="7"/>
      <c r="S298" s="7"/>
      <c r="T298" s="7"/>
    </row>
    <row r="299" spans="10:20" ht="15.75" customHeight="1">
      <c r="J299" s="7"/>
      <c r="R299" s="7"/>
      <c r="S299" s="7"/>
      <c r="T299" s="7"/>
    </row>
    <row r="300" spans="10:20" ht="15.75" customHeight="1">
      <c r="J300" s="7"/>
      <c r="R300" s="7"/>
      <c r="S300" s="7"/>
      <c r="T300" s="7"/>
    </row>
    <row r="301" spans="10:20" ht="15.75" customHeight="1">
      <c r="J301" s="7"/>
      <c r="R301" s="7"/>
      <c r="S301" s="7"/>
      <c r="T301" s="7"/>
    </row>
    <row r="302" spans="10:20" ht="15.75" customHeight="1">
      <c r="J302" s="7"/>
      <c r="R302" s="7"/>
      <c r="S302" s="7"/>
      <c r="T302" s="7"/>
    </row>
    <row r="303" spans="10:20" ht="15.75" customHeight="1">
      <c r="J303" s="7"/>
      <c r="R303" s="7"/>
      <c r="S303" s="7"/>
      <c r="T303" s="7"/>
    </row>
    <row r="304" spans="10:20" ht="15.75" customHeight="1">
      <c r="J304" s="7"/>
      <c r="R304" s="7"/>
      <c r="S304" s="7"/>
      <c r="T304" s="7"/>
    </row>
    <row r="305" spans="10:20" ht="15.75" customHeight="1">
      <c r="J305" s="7"/>
      <c r="R305" s="7"/>
      <c r="S305" s="7"/>
      <c r="T305" s="7"/>
    </row>
    <row r="306" spans="10:20" ht="15.75" customHeight="1">
      <c r="J306" s="7"/>
      <c r="R306" s="7"/>
      <c r="S306" s="7"/>
      <c r="T306" s="7"/>
    </row>
    <row r="307" spans="10:20" ht="15.75" customHeight="1">
      <c r="J307" s="7"/>
      <c r="R307" s="7"/>
      <c r="S307" s="7"/>
      <c r="T307" s="7"/>
    </row>
    <row r="308" spans="10:20" ht="15.75" customHeight="1">
      <c r="J308" s="7"/>
      <c r="R308" s="7"/>
      <c r="S308" s="7"/>
      <c r="T308" s="7"/>
    </row>
    <row r="309" spans="10:20" ht="15.75" customHeight="1">
      <c r="J309" s="7"/>
      <c r="R309" s="7"/>
      <c r="S309" s="7"/>
      <c r="T309" s="7"/>
    </row>
    <row r="310" spans="10:20" ht="15.75" customHeight="1">
      <c r="J310" s="7"/>
      <c r="R310" s="7"/>
      <c r="S310" s="7"/>
      <c r="T310" s="7"/>
    </row>
    <row r="311" spans="10:20" ht="15.75" customHeight="1">
      <c r="J311" s="7"/>
      <c r="R311" s="7"/>
      <c r="S311" s="7"/>
      <c r="T311" s="7"/>
    </row>
    <row r="312" spans="10:20" ht="15.75" customHeight="1">
      <c r="J312" s="7"/>
      <c r="R312" s="7"/>
      <c r="S312" s="7"/>
      <c r="T312" s="7"/>
    </row>
    <row r="313" spans="10:20" ht="15.75" customHeight="1">
      <c r="J313" s="7"/>
      <c r="R313" s="7"/>
      <c r="S313" s="7"/>
      <c r="T313" s="7"/>
    </row>
    <row r="314" spans="10:20" ht="15.75" customHeight="1">
      <c r="J314" s="7"/>
      <c r="R314" s="7"/>
      <c r="S314" s="7"/>
      <c r="T314" s="7"/>
    </row>
    <row r="315" spans="10:20" ht="15.75" customHeight="1">
      <c r="J315" s="7"/>
      <c r="R315" s="7"/>
      <c r="S315" s="7"/>
      <c r="T315" s="7"/>
    </row>
    <row r="316" spans="10:20" ht="15.75" customHeight="1">
      <c r="J316" s="7"/>
      <c r="R316" s="7"/>
      <c r="S316" s="7"/>
      <c r="T316" s="7"/>
    </row>
    <row r="317" spans="10:20" ht="15.75" customHeight="1">
      <c r="J317" s="7"/>
      <c r="R317" s="7"/>
      <c r="S317" s="7"/>
      <c r="T317" s="7"/>
    </row>
    <row r="318" spans="10:20" ht="15.75" customHeight="1">
      <c r="J318" s="7"/>
      <c r="R318" s="7"/>
      <c r="S318" s="7"/>
      <c r="T318" s="7"/>
    </row>
    <row r="319" spans="10:20" ht="15.75" customHeight="1">
      <c r="J319" s="7"/>
      <c r="R319" s="7"/>
      <c r="S319" s="7"/>
      <c r="T319" s="7"/>
    </row>
    <row r="320" spans="10:20" ht="15.75" customHeight="1">
      <c r="J320" s="7"/>
      <c r="R320" s="7"/>
      <c r="S320" s="7"/>
      <c r="T320" s="7"/>
    </row>
    <row r="321" spans="10:20" ht="15.75" customHeight="1">
      <c r="J321" s="7"/>
      <c r="R321" s="7"/>
      <c r="S321" s="7"/>
      <c r="T321" s="7"/>
    </row>
    <row r="322" spans="10:20" ht="15.75" customHeight="1">
      <c r="J322" s="7"/>
      <c r="R322" s="7"/>
      <c r="S322" s="7"/>
      <c r="T322" s="7"/>
    </row>
    <row r="323" spans="10:20" ht="15.75" customHeight="1">
      <c r="J323" s="7"/>
      <c r="R323" s="7"/>
      <c r="S323" s="7"/>
      <c r="T323" s="7"/>
    </row>
    <row r="324" spans="10:20" ht="15.75" customHeight="1">
      <c r="J324" s="7"/>
      <c r="R324" s="7"/>
      <c r="S324" s="7"/>
      <c r="T324" s="7"/>
    </row>
    <row r="325" spans="10:20" ht="15.75" customHeight="1">
      <c r="J325" s="7"/>
      <c r="R325" s="7"/>
      <c r="S325" s="7"/>
      <c r="T325" s="7"/>
    </row>
    <row r="326" spans="10:20" ht="15.75" customHeight="1">
      <c r="J326" s="7"/>
      <c r="R326" s="7"/>
      <c r="S326" s="7"/>
      <c r="T326" s="7"/>
    </row>
    <row r="327" spans="10:20" ht="15.75" customHeight="1">
      <c r="J327" s="7"/>
      <c r="R327" s="7"/>
      <c r="S327" s="7"/>
      <c r="T327" s="7"/>
    </row>
    <row r="328" spans="10:20" ht="15.75" customHeight="1">
      <c r="J328" s="7"/>
      <c r="R328" s="7"/>
      <c r="S328" s="7"/>
      <c r="T328" s="7"/>
    </row>
    <row r="329" spans="10:20" ht="15.75" customHeight="1">
      <c r="J329" s="7"/>
      <c r="R329" s="7"/>
      <c r="S329" s="7"/>
      <c r="T329" s="7"/>
    </row>
    <row r="330" spans="10:20" ht="15.75" customHeight="1">
      <c r="J330" s="7"/>
      <c r="R330" s="7"/>
      <c r="S330" s="7"/>
      <c r="T330" s="7"/>
    </row>
    <row r="331" spans="10:20" ht="15.75" customHeight="1">
      <c r="J331" s="7"/>
      <c r="R331" s="7"/>
      <c r="S331" s="7"/>
      <c r="T331" s="7"/>
    </row>
    <row r="332" spans="10:20" ht="15.75" customHeight="1">
      <c r="J332" s="7"/>
      <c r="R332" s="7"/>
      <c r="S332" s="7"/>
      <c r="T332" s="7"/>
    </row>
    <row r="333" spans="10:20" ht="15.75" customHeight="1">
      <c r="J333" s="7"/>
      <c r="R333" s="7"/>
      <c r="S333" s="7"/>
      <c r="T333" s="7"/>
    </row>
    <row r="334" spans="10:20" ht="15.75" customHeight="1">
      <c r="J334" s="7"/>
      <c r="R334" s="7"/>
      <c r="S334" s="7"/>
      <c r="T334" s="7"/>
    </row>
    <row r="335" spans="10:20" ht="15.75" customHeight="1">
      <c r="J335" s="7"/>
      <c r="R335" s="7"/>
      <c r="S335" s="7"/>
      <c r="T335" s="7"/>
    </row>
    <row r="336" spans="10:20" ht="15.75" customHeight="1">
      <c r="J336" s="7"/>
      <c r="R336" s="7"/>
      <c r="S336" s="7"/>
      <c r="T336" s="7"/>
    </row>
    <row r="337" spans="10:20" ht="15.75" customHeight="1">
      <c r="J337" s="7"/>
      <c r="R337" s="7"/>
      <c r="S337" s="7"/>
      <c r="T337" s="7"/>
    </row>
    <row r="338" spans="10:20" ht="15.75" customHeight="1">
      <c r="J338" s="7"/>
      <c r="R338" s="7"/>
      <c r="S338" s="7"/>
      <c r="T338" s="7"/>
    </row>
    <row r="339" spans="10:20" ht="15.75" customHeight="1">
      <c r="J339" s="7"/>
      <c r="R339" s="7"/>
      <c r="S339" s="7"/>
      <c r="T339" s="7"/>
    </row>
    <row r="340" spans="10:20" ht="15.75" customHeight="1">
      <c r="J340" s="7"/>
      <c r="R340" s="7"/>
      <c r="S340" s="7"/>
      <c r="T340" s="7"/>
    </row>
    <row r="341" spans="10:20" ht="15.75" customHeight="1">
      <c r="J341" s="7"/>
      <c r="R341" s="7"/>
      <c r="S341" s="7"/>
      <c r="T341" s="7"/>
    </row>
    <row r="342" spans="10:20" ht="15.75" customHeight="1">
      <c r="J342" s="7"/>
      <c r="R342" s="7"/>
      <c r="S342" s="7"/>
      <c r="T342" s="7"/>
    </row>
    <row r="343" spans="10:20" ht="15.75" customHeight="1">
      <c r="J343" s="7"/>
      <c r="R343" s="7"/>
      <c r="S343" s="7"/>
      <c r="T343" s="7"/>
    </row>
    <row r="344" spans="10:20" ht="15.75" customHeight="1">
      <c r="J344" s="7"/>
      <c r="R344" s="7"/>
      <c r="S344" s="7"/>
      <c r="T344" s="7"/>
    </row>
    <row r="345" spans="10:20" ht="15.75" customHeight="1">
      <c r="J345" s="7"/>
      <c r="R345" s="7"/>
      <c r="S345" s="7"/>
      <c r="T345" s="7"/>
    </row>
    <row r="346" spans="10:20" ht="15.75" customHeight="1">
      <c r="J346" s="7"/>
      <c r="R346" s="7"/>
      <c r="S346" s="7"/>
      <c r="T346" s="7"/>
    </row>
    <row r="347" spans="10:20" ht="15.75" customHeight="1">
      <c r="J347" s="7"/>
      <c r="R347" s="7"/>
      <c r="S347" s="7"/>
      <c r="T347" s="7"/>
    </row>
    <row r="348" spans="10:20" ht="15.75" customHeight="1">
      <c r="J348" s="7"/>
      <c r="R348" s="7"/>
      <c r="S348" s="7"/>
      <c r="T348" s="7"/>
    </row>
    <row r="349" spans="10:20" ht="15.75" customHeight="1">
      <c r="J349" s="7"/>
      <c r="R349" s="7"/>
      <c r="S349" s="7"/>
      <c r="T349" s="7"/>
    </row>
    <row r="350" spans="10:20" ht="15.75" customHeight="1">
      <c r="J350" s="7"/>
      <c r="R350" s="7"/>
      <c r="S350" s="7"/>
      <c r="T350" s="7"/>
    </row>
    <row r="351" spans="10:20" ht="15.75" customHeight="1">
      <c r="J351" s="7"/>
      <c r="R351" s="7"/>
      <c r="S351" s="7"/>
      <c r="T351" s="7"/>
    </row>
    <row r="352" spans="10:20" ht="15.75" customHeight="1">
      <c r="J352" s="7"/>
      <c r="R352" s="7"/>
      <c r="S352" s="7"/>
      <c r="T352" s="7"/>
    </row>
    <row r="353" spans="10:20" ht="15.75" customHeight="1">
      <c r="J353" s="7"/>
      <c r="R353" s="7"/>
      <c r="S353" s="7"/>
      <c r="T353" s="7"/>
    </row>
    <row r="354" spans="10:20" ht="15.75" customHeight="1">
      <c r="J354" s="7"/>
      <c r="R354" s="7"/>
      <c r="S354" s="7"/>
      <c r="T354" s="7"/>
    </row>
    <row r="355" spans="10:20" ht="15.75" customHeight="1">
      <c r="J355" s="7"/>
      <c r="R355" s="7"/>
      <c r="S355" s="7"/>
      <c r="T355" s="7"/>
    </row>
    <row r="356" spans="10:20" ht="15.75" customHeight="1">
      <c r="J356" s="7"/>
      <c r="R356" s="7"/>
      <c r="S356" s="7"/>
      <c r="T356" s="7"/>
    </row>
    <row r="357" spans="10:20" ht="15.75" customHeight="1">
      <c r="J357" s="7"/>
      <c r="R357" s="7"/>
      <c r="S357" s="7"/>
      <c r="T357" s="7"/>
    </row>
    <row r="358" spans="10:20" ht="15.75" customHeight="1">
      <c r="J358" s="7"/>
      <c r="R358" s="7"/>
      <c r="S358" s="7"/>
      <c r="T358" s="7"/>
    </row>
    <row r="359" spans="10:20" ht="15.75" customHeight="1">
      <c r="J359" s="7"/>
      <c r="R359" s="7"/>
      <c r="S359" s="7"/>
      <c r="T359" s="7"/>
    </row>
    <row r="360" spans="10:20" ht="15.75" customHeight="1">
      <c r="J360" s="7"/>
      <c r="R360" s="7"/>
      <c r="S360" s="7"/>
      <c r="T360" s="7"/>
    </row>
    <row r="361" spans="10:20" ht="15.75" customHeight="1">
      <c r="J361" s="7"/>
      <c r="R361" s="7"/>
      <c r="S361" s="7"/>
      <c r="T361" s="7"/>
    </row>
    <row r="362" spans="10:20" ht="15.75" customHeight="1">
      <c r="J362" s="7"/>
      <c r="R362" s="7"/>
      <c r="S362" s="7"/>
      <c r="T362" s="7"/>
    </row>
    <row r="363" spans="10:20" ht="15.75" customHeight="1">
      <c r="J363" s="7"/>
      <c r="R363" s="7"/>
      <c r="S363" s="7"/>
      <c r="T363" s="7"/>
    </row>
    <row r="364" spans="10:20" ht="15.75" customHeight="1">
      <c r="J364" s="7"/>
      <c r="R364" s="7"/>
      <c r="S364" s="7"/>
      <c r="T364" s="7"/>
    </row>
    <row r="365" spans="10:20" ht="15.75" customHeight="1">
      <c r="J365" s="7"/>
      <c r="R365" s="7"/>
      <c r="S365" s="7"/>
      <c r="T365" s="7"/>
    </row>
    <row r="366" spans="10:20" ht="15.75" customHeight="1">
      <c r="J366" s="7"/>
      <c r="R366" s="7"/>
      <c r="S366" s="7"/>
      <c r="T366" s="7"/>
    </row>
    <row r="367" spans="10:20" ht="15.75" customHeight="1">
      <c r="J367" s="7"/>
      <c r="R367" s="7"/>
      <c r="S367" s="7"/>
      <c r="T367" s="7"/>
    </row>
    <row r="368" spans="10:20" ht="15.75" customHeight="1">
      <c r="J368" s="7"/>
      <c r="R368" s="7"/>
      <c r="S368" s="7"/>
      <c r="T368" s="7"/>
    </row>
    <row r="369" spans="10:20" ht="15.75" customHeight="1">
      <c r="J369" s="7"/>
      <c r="R369" s="7"/>
      <c r="S369" s="7"/>
      <c r="T369" s="7"/>
    </row>
    <row r="370" spans="10:20" ht="15.75" customHeight="1">
      <c r="J370" s="7"/>
      <c r="R370" s="7"/>
      <c r="S370" s="7"/>
      <c r="T370" s="7"/>
    </row>
    <row r="371" spans="10:20" ht="15.75" customHeight="1">
      <c r="J371" s="7"/>
      <c r="R371" s="7"/>
      <c r="S371" s="7"/>
      <c r="T371" s="7"/>
    </row>
    <row r="372" spans="10:20" ht="15.75" customHeight="1">
      <c r="J372" s="7"/>
      <c r="R372" s="7"/>
      <c r="S372" s="7"/>
      <c r="T372" s="7"/>
    </row>
    <row r="373" spans="10:20" ht="15.75" customHeight="1">
      <c r="J373" s="7"/>
      <c r="R373" s="7"/>
      <c r="S373" s="7"/>
      <c r="T373" s="7"/>
    </row>
    <row r="374" spans="10:20" ht="15.75" customHeight="1">
      <c r="J374" s="7"/>
      <c r="R374" s="7"/>
      <c r="S374" s="7"/>
      <c r="T374" s="7"/>
    </row>
    <row r="375" spans="10:20" ht="15.75" customHeight="1">
      <c r="J375" s="7"/>
      <c r="R375" s="7"/>
      <c r="S375" s="7"/>
      <c r="T375" s="7"/>
    </row>
    <row r="376" spans="10:20" ht="15.75" customHeight="1">
      <c r="J376" s="7"/>
      <c r="R376" s="7"/>
      <c r="S376" s="7"/>
      <c r="T376" s="7"/>
    </row>
    <row r="377" spans="10:20" ht="15.75" customHeight="1">
      <c r="J377" s="7"/>
      <c r="R377" s="7"/>
      <c r="S377" s="7"/>
      <c r="T377" s="7"/>
    </row>
    <row r="378" spans="10:20" ht="15.75" customHeight="1">
      <c r="J378" s="7"/>
      <c r="R378" s="7"/>
      <c r="S378" s="7"/>
      <c r="T378" s="7"/>
    </row>
    <row r="379" spans="10:20" ht="15.75" customHeight="1">
      <c r="J379" s="7"/>
      <c r="R379" s="7"/>
      <c r="S379" s="7"/>
      <c r="T379" s="7"/>
    </row>
    <row r="380" spans="10:20" ht="15.75" customHeight="1">
      <c r="J380" s="7"/>
      <c r="R380" s="7"/>
      <c r="S380" s="7"/>
      <c r="T380" s="7"/>
    </row>
    <row r="381" spans="10:20" ht="15.75" customHeight="1">
      <c r="J381" s="7"/>
      <c r="R381" s="7"/>
      <c r="S381" s="7"/>
      <c r="T381" s="7"/>
    </row>
    <row r="382" spans="10:20" ht="15.75" customHeight="1">
      <c r="J382" s="7"/>
      <c r="R382" s="7"/>
      <c r="S382" s="7"/>
      <c r="T382" s="7"/>
    </row>
    <row r="383" spans="10:20" ht="15.75" customHeight="1">
      <c r="J383" s="7"/>
      <c r="R383" s="7"/>
      <c r="S383" s="7"/>
      <c r="T383" s="7"/>
    </row>
    <row r="384" spans="10:20" ht="15.75" customHeight="1">
      <c r="J384" s="7"/>
      <c r="R384" s="7"/>
      <c r="S384" s="7"/>
      <c r="T384" s="7"/>
    </row>
    <row r="385" spans="10:20" ht="15.75" customHeight="1">
      <c r="J385" s="7"/>
      <c r="R385" s="7"/>
      <c r="S385" s="7"/>
      <c r="T385" s="7"/>
    </row>
    <row r="386" spans="10:20" ht="15.75" customHeight="1">
      <c r="J386" s="7"/>
      <c r="R386" s="7"/>
      <c r="S386" s="7"/>
      <c r="T386" s="7"/>
    </row>
    <row r="387" spans="10:20" ht="15.75" customHeight="1">
      <c r="J387" s="7"/>
      <c r="R387" s="7"/>
      <c r="S387" s="7"/>
      <c r="T387" s="7"/>
    </row>
    <row r="388" spans="10:20" ht="15.75" customHeight="1">
      <c r="J388" s="7"/>
      <c r="R388" s="7"/>
      <c r="S388" s="7"/>
      <c r="T388" s="7"/>
    </row>
    <row r="389" spans="10:20" ht="15.75" customHeight="1">
      <c r="J389" s="7"/>
      <c r="R389" s="7"/>
      <c r="S389" s="7"/>
      <c r="T389" s="7"/>
    </row>
    <row r="390" spans="10:20" ht="15.75" customHeight="1">
      <c r="J390" s="7"/>
      <c r="R390" s="7"/>
      <c r="S390" s="7"/>
      <c r="T390" s="7"/>
    </row>
    <row r="391" spans="10:20" ht="15.75" customHeight="1">
      <c r="J391" s="7"/>
      <c r="R391" s="7"/>
      <c r="S391" s="7"/>
      <c r="T391" s="7"/>
    </row>
    <row r="392" spans="10:20" ht="15.75" customHeight="1">
      <c r="J392" s="7"/>
      <c r="R392" s="7"/>
      <c r="S392" s="7"/>
      <c r="T392" s="7"/>
    </row>
    <row r="393" spans="10:20" ht="15.75" customHeight="1">
      <c r="J393" s="7"/>
      <c r="R393" s="7"/>
      <c r="S393" s="7"/>
      <c r="T393" s="7"/>
    </row>
    <row r="394" spans="10:20" ht="15.75" customHeight="1">
      <c r="J394" s="7"/>
      <c r="R394" s="7"/>
      <c r="S394" s="7"/>
      <c r="T394" s="7"/>
    </row>
    <row r="395" spans="10:20" ht="15.75" customHeight="1">
      <c r="J395" s="7"/>
      <c r="R395" s="7"/>
      <c r="S395" s="7"/>
      <c r="T395" s="7"/>
    </row>
    <row r="396" spans="10:20" ht="15.75" customHeight="1">
      <c r="J396" s="7"/>
      <c r="R396" s="7"/>
      <c r="S396" s="7"/>
      <c r="T396" s="7"/>
    </row>
    <row r="397" spans="10:20" ht="15.75" customHeight="1">
      <c r="J397" s="7"/>
      <c r="R397" s="7"/>
      <c r="S397" s="7"/>
      <c r="T397" s="7"/>
    </row>
    <row r="398" spans="10:20" ht="15.75" customHeight="1">
      <c r="J398" s="7"/>
      <c r="R398" s="7"/>
      <c r="S398" s="7"/>
      <c r="T398" s="7"/>
    </row>
    <row r="399" spans="10:20" ht="15.75" customHeight="1">
      <c r="J399" s="7"/>
      <c r="R399" s="7"/>
      <c r="S399" s="7"/>
      <c r="T399" s="7"/>
    </row>
    <row r="400" spans="10:20" ht="15.75" customHeight="1">
      <c r="J400" s="7"/>
      <c r="R400" s="7"/>
      <c r="S400" s="7"/>
      <c r="T400" s="7"/>
    </row>
    <row r="401" spans="10:20" ht="15.75" customHeight="1">
      <c r="J401" s="7"/>
      <c r="R401" s="7"/>
      <c r="S401" s="7"/>
      <c r="T401" s="7"/>
    </row>
    <row r="402" spans="10:20" ht="15.75" customHeight="1">
      <c r="J402" s="7"/>
      <c r="R402" s="7"/>
      <c r="S402" s="7"/>
      <c r="T402" s="7"/>
    </row>
    <row r="403" spans="10:20" ht="15.75" customHeight="1">
      <c r="J403" s="7"/>
      <c r="R403" s="7"/>
      <c r="S403" s="7"/>
      <c r="T403" s="7"/>
    </row>
    <row r="404" spans="10:20" ht="15.75" customHeight="1">
      <c r="J404" s="7"/>
      <c r="R404" s="7"/>
      <c r="S404" s="7"/>
      <c r="T404" s="7"/>
    </row>
    <row r="405" spans="10:20" ht="15.75" customHeight="1">
      <c r="J405" s="7"/>
      <c r="R405" s="7"/>
      <c r="S405" s="7"/>
      <c r="T405" s="7"/>
    </row>
    <row r="406" spans="10:20" ht="15.75" customHeight="1">
      <c r="J406" s="7"/>
      <c r="R406" s="7"/>
      <c r="S406" s="7"/>
      <c r="T406" s="7"/>
    </row>
    <row r="407" spans="10:20" ht="15.75" customHeight="1">
      <c r="J407" s="7"/>
      <c r="R407" s="7"/>
      <c r="S407" s="7"/>
      <c r="T407" s="7"/>
    </row>
    <row r="408" spans="10:20" ht="15.75" customHeight="1">
      <c r="J408" s="7"/>
      <c r="R408" s="7"/>
      <c r="S408" s="7"/>
      <c r="T408" s="7"/>
    </row>
    <row r="409" spans="10:20" ht="15.75" customHeight="1">
      <c r="J409" s="7"/>
      <c r="R409" s="7"/>
      <c r="S409" s="7"/>
      <c r="T409" s="7"/>
    </row>
    <row r="410" spans="10:20" ht="15.75" customHeight="1">
      <c r="J410" s="7"/>
      <c r="R410" s="7"/>
      <c r="S410" s="7"/>
      <c r="T410" s="7"/>
    </row>
    <row r="411" spans="10:20" ht="15.75" customHeight="1">
      <c r="J411" s="7"/>
      <c r="R411" s="7"/>
      <c r="S411" s="7"/>
      <c r="T411" s="7"/>
    </row>
    <row r="412" spans="10:20" ht="15.75" customHeight="1">
      <c r="J412" s="7"/>
      <c r="R412" s="7"/>
      <c r="S412" s="7"/>
      <c r="T412" s="7"/>
    </row>
    <row r="413" spans="10:20" ht="15.75" customHeight="1">
      <c r="J413" s="7"/>
      <c r="R413" s="7"/>
      <c r="S413" s="7"/>
      <c r="T413" s="7"/>
    </row>
    <row r="414" spans="10:20" ht="15.75" customHeight="1">
      <c r="J414" s="7"/>
      <c r="R414" s="7"/>
      <c r="S414" s="7"/>
      <c r="T414" s="7"/>
    </row>
    <row r="415" spans="10:20" ht="15.75" customHeight="1">
      <c r="J415" s="7"/>
      <c r="R415" s="7"/>
      <c r="S415" s="7"/>
      <c r="T415" s="7"/>
    </row>
    <row r="416" spans="10:20" ht="15.75" customHeight="1">
      <c r="J416" s="7"/>
      <c r="R416" s="7"/>
      <c r="S416" s="7"/>
      <c r="T416" s="7"/>
    </row>
    <row r="417" spans="10:20" ht="15.75" customHeight="1">
      <c r="J417" s="7"/>
      <c r="R417" s="7"/>
      <c r="S417" s="7"/>
      <c r="T417" s="7"/>
    </row>
    <row r="418" spans="10:20" ht="15.75" customHeight="1">
      <c r="J418" s="7"/>
      <c r="R418" s="7"/>
      <c r="S418" s="7"/>
      <c r="T418" s="7"/>
    </row>
    <row r="419" spans="10:20" ht="15.75" customHeight="1">
      <c r="J419" s="7"/>
      <c r="R419" s="7"/>
      <c r="S419" s="7"/>
      <c r="T419" s="7"/>
    </row>
    <row r="420" spans="10:20" ht="15.75" customHeight="1">
      <c r="J420" s="7"/>
      <c r="R420" s="7"/>
      <c r="S420" s="7"/>
      <c r="T420" s="7"/>
    </row>
    <row r="421" spans="10:20" ht="15.75" customHeight="1">
      <c r="J421" s="7"/>
      <c r="R421" s="7"/>
      <c r="S421" s="7"/>
      <c r="T421" s="7"/>
    </row>
    <row r="422" spans="10:20" ht="15.75" customHeight="1">
      <c r="J422" s="7"/>
      <c r="R422" s="7"/>
      <c r="S422" s="7"/>
      <c r="T422" s="7"/>
    </row>
    <row r="423" spans="10:20" ht="15.75" customHeight="1">
      <c r="J423" s="7"/>
      <c r="R423" s="7"/>
      <c r="S423" s="7"/>
      <c r="T423" s="7"/>
    </row>
    <row r="424" spans="10:20" ht="15.75" customHeight="1">
      <c r="J424" s="7"/>
      <c r="R424" s="7"/>
      <c r="S424" s="7"/>
      <c r="T424" s="7"/>
    </row>
    <row r="425" spans="10:20" ht="15.75" customHeight="1">
      <c r="J425" s="7"/>
      <c r="R425" s="7"/>
      <c r="S425" s="7"/>
      <c r="T425" s="7"/>
    </row>
    <row r="426" spans="10:20" ht="15.75" customHeight="1">
      <c r="J426" s="7"/>
      <c r="R426" s="7"/>
      <c r="S426" s="7"/>
      <c r="T426" s="7"/>
    </row>
    <row r="427" spans="10:20" ht="15.75" customHeight="1">
      <c r="J427" s="7"/>
      <c r="R427" s="7"/>
      <c r="S427" s="7"/>
      <c r="T427" s="7"/>
    </row>
    <row r="428" spans="10:20" ht="15.75" customHeight="1">
      <c r="J428" s="7"/>
      <c r="R428" s="7"/>
      <c r="S428" s="7"/>
      <c r="T428" s="7"/>
    </row>
    <row r="429" spans="10:20" ht="15.75" customHeight="1">
      <c r="J429" s="7"/>
      <c r="R429" s="7"/>
      <c r="S429" s="7"/>
      <c r="T429" s="7"/>
    </row>
    <row r="430" spans="10:20" ht="15.75" customHeight="1">
      <c r="J430" s="7"/>
      <c r="R430" s="7"/>
      <c r="S430" s="7"/>
      <c r="T430" s="7"/>
    </row>
    <row r="431" spans="10:20" ht="15.75" customHeight="1">
      <c r="J431" s="7"/>
      <c r="R431" s="7"/>
      <c r="S431" s="7"/>
      <c r="T431" s="7"/>
    </row>
    <row r="432" spans="10:20" ht="15.75" customHeight="1">
      <c r="J432" s="7"/>
      <c r="R432" s="7"/>
      <c r="S432" s="7"/>
      <c r="T432" s="7"/>
    </row>
    <row r="433" spans="10:20" ht="15.75" customHeight="1">
      <c r="J433" s="7"/>
      <c r="R433" s="7"/>
      <c r="S433" s="7"/>
      <c r="T433" s="7"/>
    </row>
    <row r="434" spans="10:20" ht="15.75" customHeight="1">
      <c r="J434" s="7"/>
      <c r="R434" s="7"/>
      <c r="S434" s="7"/>
      <c r="T434" s="7"/>
    </row>
    <row r="435" spans="10:20" ht="15.75" customHeight="1">
      <c r="J435" s="7"/>
      <c r="R435" s="7"/>
      <c r="S435" s="7"/>
      <c r="T435" s="7"/>
    </row>
    <row r="436" spans="10:20" ht="15.75" customHeight="1">
      <c r="J436" s="7"/>
      <c r="R436" s="7"/>
      <c r="S436" s="7"/>
      <c r="T436" s="7"/>
    </row>
    <row r="437" spans="10:20" ht="15.75" customHeight="1">
      <c r="J437" s="7"/>
      <c r="R437" s="7"/>
      <c r="S437" s="7"/>
      <c r="T437" s="7"/>
    </row>
    <row r="438" spans="10:20" ht="15.75" customHeight="1">
      <c r="J438" s="7"/>
      <c r="R438" s="7"/>
      <c r="S438" s="7"/>
      <c r="T438" s="7"/>
    </row>
    <row r="439" spans="10:20" ht="15.75" customHeight="1">
      <c r="J439" s="7"/>
      <c r="R439" s="7"/>
      <c r="S439" s="7"/>
      <c r="T439" s="7"/>
    </row>
    <row r="440" spans="10:20" ht="15.75" customHeight="1">
      <c r="J440" s="7"/>
      <c r="R440" s="7"/>
      <c r="S440" s="7"/>
      <c r="T440" s="7"/>
    </row>
    <row r="441" spans="10:20" ht="15.75" customHeight="1">
      <c r="J441" s="7"/>
      <c r="R441" s="7"/>
      <c r="S441" s="7"/>
      <c r="T441" s="7"/>
    </row>
    <row r="442" spans="10:20" ht="15.75" customHeight="1">
      <c r="J442" s="7"/>
      <c r="R442" s="7"/>
      <c r="S442" s="7"/>
      <c r="T442" s="7"/>
    </row>
    <row r="443" spans="10:20" ht="15.75" customHeight="1">
      <c r="J443" s="7"/>
      <c r="R443" s="7"/>
      <c r="S443" s="7"/>
      <c r="T443" s="7"/>
    </row>
    <row r="444" spans="10:20" ht="15.75" customHeight="1">
      <c r="J444" s="7"/>
      <c r="R444" s="7"/>
      <c r="S444" s="7"/>
      <c r="T444" s="7"/>
    </row>
    <row r="445" spans="10:20" ht="15.75" customHeight="1">
      <c r="J445" s="7"/>
      <c r="R445" s="7"/>
      <c r="S445" s="7"/>
      <c r="T445" s="7"/>
    </row>
    <row r="446" spans="10:20" ht="15.75" customHeight="1">
      <c r="J446" s="7"/>
      <c r="R446" s="7"/>
      <c r="S446" s="7"/>
      <c r="T446" s="7"/>
    </row>
    <row r="447" spans="10:20" ht="15.75" customHeight="1">
      <c r="J447" s="7"/>
      <c r="R447" s="7"/>
      <c r="S447" s="7"/>
      <c r="T447" s="7"/>
    </row>
    <row r="448" spans="10:20" ht="15.75" customHeight="1">
      <c r="J448" s="7"/>
      <c r="R448" s="7"/>
      <c r="S448" s="7"/>
      <c r="T448" s="7"/>
    </row>
    <row r="449" spans="10:20" ht="15.75" customHeight="1">
      <c r="J449" s="7"/>
      <c r="R449" s="7"/>
      <c r="S449" s="7"/>
      <c r="T449" s="7"/>
    </row>
    <row r="450" spans="10:20" ht="15.75" customHeight="1">
      <c r="J450" s="7"/>
      <c r="R450" s="7"/>
      <c r="S450" s="7"/>
      <c r="T450" s="7"/>
    </row>
    <row r="451" spans="10:20" ht="15.75" customHeight="1">
      <c r="J451" s="7"/>
      <c r="R451" s="7"/>
      <c r="S451" s="7"/>
      <c r="T451" s="7"/>
    </row>
    <row r="452" spans="10:20" ht="15.75" customHeight="1">
      <c r="J452" s="7"/>
      <c r="R452" s="7"/>
      <c r="S452" s="7"/>
      <c r="T452" s="7"/>
    </row>
    <row r="453" spans="10:20" ht="15.75" customHeight="1">
      <c r="J453" s="7"/>
      <c r="R453" s="7"/>
      <c r="S453" s="7"/>
      <c r="T453" s="7"/>
    </row>
    <row r="454" spans="10:20" ht="15.75" customHeight="1">
      <c r="J454" s="7"/>
      <c r="R454" s="7"/>
      <c r="S454" s="7"/>
      <c r="T454" s="7"/>
    </row>
    <row r="455" spans="10:20" ht="15.75" customHeight="1">
      <c r="J455" s="7"/>
      <c r="R455" s="7"/>
      <c r="S455" s="7"/>
      <c r="T455" s="7"/>
    </row>
    <row r="456" spans="10:20" ht="15.75" customHeight="1">
      <c r="J456" s="7"/>
      <c r="R456" s="7"/>
      <c r="S456" s="7"/>
      <c r="T456" s="7"/>
    </row>
    <row r="457" spans="10:20" ht="15.75" customHeight="1">
      <c r="J457" s="7"/>
      <c r="R457" s="7"/>
      <c r="S457" s="7"/>
      <c r="T457" s="7"/>
    </row>
    <row r="458" spans="10:20" ht="15.75" customHeight="1">
      <c r="J458" s="7"/>
      <c r="R458" s="7"/>
      <c r="S458" s="7"/>
      <c r="T458" s="7"/>
    </row>
    <row r="459" spans="10:20" ht="15.75" customHeight="1">
      <c r="J459" s="7"/>
      <c r="R459" s="7"/>
      <c r="S459" s="7"/>
      <c r="T459" s="7"/>
    </row>
    <row r="460" spans="10:20" ht="15.75" customHeight="1">
      <c r="J460" s="7"/>
      <c r="R460" s="7"/>
      <c r="S460" s="7"/>
      <c r="T460" s="7"/>
    </row>
    <row r="461" spans="10:20" ht="15.75" customHeight="1">
      <c r="J461" s="7"/>
      <c r="R461" s="7"/>
      <c r="S461" s="7"/>
      <c r="T461" s="7"/>
    </row>
    <row r="462" spans="10:20" ht="15.75" customHeight="1">
      <c r="J462" s="7"/>
      <c r="R462" s="7"/>
      <c r="S462" s="7"/>
      <c r="T462" s="7"/>
    </row>
    <row r="463" spans="10:20" ht="15.75" customHeight="1">
      <c r="J463" s="7"/>
      <c r="R463" s="7"/>
      <c r="S463" s="7"/>
      <c r="T463" s="7"/>
    </row>
    <row r="464" spans="10:20" ht="15.75" customHeight="1">
      <c r="J464" s="7"/>
      <c r="R464" s="7"/>
      <c r="S464" s="7"/>
      <c r="T464" s="7"/>
    </row>
    <row r="465" spans="10:20" ht="15.75" customHeight="1">
      <c r="J465" s="7"/>
      <c r="R465" s="7"/>
      <c r="S465" s="7"/>
      <c r="T465" s="7"/>
    </row>
    <row r="466" spans="10:20" ht="15.75" customHeight="1">
      <c r="J466" s="7"/>
      <c r="R466" s="7"/>
      <c r="S466" s="7"/>
      <c r="T466" s="7"/>
    </row>
    <row r="467" spans="10:20" ht="15.75" customHeight="1">
      <c r="J467" s="7"/>
      <c r="R467" s="7"/>
      <c r="S467" s="7"/>
      <c r="T467" s="7"/>
    </row>
    <row r="468" spans="10:20" ht="15.75" customHeight="1">
      <c r="J468" s="7"/>
      <c r="R468" s="7"/>
      <c r="S468" s="7"/>
      <c r="T468" s="7"/>
    </row>
    <row r="469" spans="10:20" ht="15.75" customHeight="1">
      <c r="J469" s="7"/>
      <c r="R469" s="7"/>
      <c r="S469" s="7"/>
      <c r="T469" s="7"/>
    </row>
    <row r="470" spans="10:20" ht="15.75" customHeight="1">
      <c r="J470" s="7"/>
      <c r="R470" s="7"/>
      <c r="S470" s="7"/>
      <c r="T470" s="7"/>
    </row>
    <row r="471" spans="10:20" ht="15.75" customHeight="1">
      <c r="J471" s="7"/>
      <c r="R471" s="7"/>
      <c r="S471" s="7"/>
      <c r="T471" s="7"/>
    </row>
    <row r="472" spans="10:20" ht="15.75" customHeight="1">
      <c r="J472" s="7"/>
      <c r="R472" s="7"/>
      <c r="S472" s="7"/>
      <c r="T472" s="7"/>
    </row>
    <row r="473" spans="10:20" ht="15.75" customHeight="1">
      <c r="J473" s="7"/>
      <c r="R473" s="7"/>
      <c r="S473" s="7"/>
      <c r="T473" s="7"/>
    </row>
    <row r="474" spans="10:20" ht="15.75" customHeight="1">
      <c r="J474" s="7"/>
      <c r="R474" s="7"/>
      <c r="S474" s="7"/>
      <c r="T474" s="7"/>
    </row>
    <row r="475" spans="10:20" ht="15.75" customHeight="1">
      <c r="J475" s="7"/>
      <c r="R475" s="7"/>
      <c r="S475" s="7"/>
      <c r="T475" s="7"/>
    </row>
    <row r="476" spans="10:20" ht="15.75" customHeight="1">
      <c r="J476" s="7"/>
      <c r="R476" s="7"/>
      <c r="S476" s="7"/>
      <c r="T476" s="7"/>
    </row>
    <row r="477" spans="10:20" ht="15.75" customHeight="1">
      <c r="J477" s="7"/>
      <c r="R477" s="7"/>
      <c r="S477" s="7"/>
      <c r="T477" s="7"/>
    </row>
    <row r="478" spans="10:20" ht="15.75" customHeight="1">
      <c r="J478" s="7"/>
      <c r="R478" s="7"/>
      <c r="S478" s="7"/>
      <c r="T478" s="7"/>
    </row>
    <row r="479" spans="10:20" ht="15.75" customHeight="1">
      <c r="J479" s="7"/>
      <c r="R479" s="7"/>
      <c r="S479" s="7"/>
      <c r="T479" s="7"/>
    </row>
    <row r="480" spans="10:20" ht="15.75" customHeight="1">
      <c r="J480" s="7"/>
      <c r="R480" s="7"/>
      <c r="S480" s="7"/>
      <c r="T480" s="7"/>
    </row>
    <row r="481" spans="10:20" ht="15.75" customHeight="1">
      <c r="J481" s="7"/>
      <c r="R481" s="7"/>
      <c r="S481" s="7"/>
      <c r="T481" s="7"/>
    </row>
    <row r="482" spans="10:20" ht="15.75" customHeight="1">
      <c r="J482" s="7"/>
      <c r="R482" s="7"/>
      <c r="S482" s="7"/>
      <c r="T482" s="7"/>
    </row>
    <row r="483" spans="10:20" ht="15.75" customHeight="1">
      <c r="J483" s="7"/>
      <c r="R483" s="7"/>
      <c r="S483" s="7"/>
      <c r="T483" s="7"/>
    </row>
    <row r="484" spans="10:20" ht="15.75" customHeight="1">
      <c r="J484" s="7"/>
      <c r="R484" s="7"/>
      <c r="S484" s="7"/>
      <c r="T484" s="7"/>
    </row>
    <row r="485" spans="10:20" ht="15.75" customHeight="1">
      <c r="J485" s="7"/>
      <c r="R485" s="7"/>
      <c r="S485" s="7"/>
      <c r="T485" s="7"/>
    </row>
    <row r="486" spans="10:20" ht="15.75" customHeight="1">
      <c r="J486" s="7"/>
      <c r="R486" s="7"/>
      <c r="S486" s="7"/>
      <c r="T486" s="7"/>
    </row>
    <row r="487" spans="10:20" ht="15.75" customHeight="1">
      <c r="J487" s="7"/>
      <c r="R487" s="7"/>
      <c r="S487" s="7"/>
      <c r="T487" s="7"/>
    </row>
    <row r="488" spans="10:20" ht="15.75" customHeight="1">
      <c r="J488" s="7"/>
      <c r="R488" s="7"/>
      <c r="S488" s="7"/>
      <c r="T488" s="7"/>
    </row>
    <row r="489" spans="10:20" ht="15.75" customHeight="1">
      <c r="J489" s="7"/>
      <c r="R489" s="7"/>
      <c r="S489" s="7"/>
      <c r="T489" s="7"/>
    </row>
    <row r="490" spans="10:20" ht="15.75" customHeight="1">
      <c r="J490" s="7"/>
      <c r="R490" s="7"/>
      <c r="S490" s="7"/>
      <c r="T490" s="7"/>
    </row>
    <row r="491" spans="10:20" ht="15.75" customHeight="1">
      <c r="J491" s="7"/>
      <c r="R491" s="7"/>
      <c r="S491" s="7"/>
      <c r="T491" s="7"/>
    </row>
    <row r="492" spans="10:20" ht="15.75" customHeight="1">
      <c r="J492" s="7"/>
      <c r="R492" s="7"/>
      <c r="S492" s="7"/>
      <c r="T492" s="7"/>
    </row>
    <row r="493" spans="10:20" ht="15.75" customHeight="1">
      <c r="J493" s="7"/>
      <c r="R493" s="7"/>
      <c r="S493" s="7"/>
      <c r="T493" s="7"/>
    </row>
    <row r="494" spans="10:20" ht="15.75" customHeight="1">
      <c r="J494" s="7"/>
      <c r="R494" s="7"/>
      <c r="S494" s="7"/>
      <c r="T494" s="7"/>
    </row>
    <row r="495" spans="10:20" ht="15.75" customHeight="1">
      <c r="J495" s="7"/>
      <c r="R495" s="7"/>
      <c r="S495" s="7"/>
      <c r="T495" s="7"/>
    </row>
    <row r="496" spans="10:20" ht="15.75" customHeight="1">
      <c r="J496" s="7"/>
      <c r="R496" s="7"/>
      <c r="S496" s="7"/>
      <c r="T496" s="7"/>
    </row>
    <row r="497" spans="10:20" ht="15.75" customHeight="1">
      <c r="J497" s="7"/>
      <c r="R497" s="7"/>
      <c r="S497" s="7"/>
      <c r="T497" s="7"/>
    </row>
    <row r="498" spans="10:20" ht="15.75" customHeight="1">
      <c r="J498" s="7"/>
      <c r="R498" s="7"/>
      <c r="S498" s="7"/>
      <c r="T498" s="7"/>
    </row>
    <row r="499" spans="10:20" ht="15.75" customHeight="1">
      <c r="J499" s="7"/>
      <c r="R499" s="7"/>
      <c r="S499" s="7"/>
      <c r="T499" s="7"/>
    </row>
    <row r="500" spans="10:20" ht="15.75" customHeight="1">
      <c r="J500" s="7"/>
      <c r="R500" s="7"/>
      <c r="S500" s="7"/>
      <c r="T500" s="7"/>
    </row>
    <row r="501" spans="10:20" ht="15.75" customHeight="1">
      <c r="J501" s="7"/>
      <c r="R501" s="7"/>
      <c r="S501" s="7"/>
      <c r="T501" s="7"/>
    </row>
    <row r="502" spans="10:20" ht="15.75" customHeight="1">
      <c r="J502" s="7"/>
      <c r="R502" s="7"/>
      <c r="S502" s="7"/>
      <c r="T502" s="7"/>
    </row>
    <row r="503" spans="10:20" ht="15.75" customHeight="1">
      <c r="J503" s="7"/>
      <c r="R503" s="7"/>
      <c r="S503" s="7"/>
      <c r="T503" s="7"/>
    </row>
    <row r="504" spans="10:20" ht="15.75" customHeight="1">
      <c r="J504" s="7"/>
      <c r="R504" s="7"/>
      <c r="S504" s="7"/>
      <c r="T504" s="7"/>
    </row>
    <row r="505" spans="10:20" ht="15.75" customHeight="1">
      <c r="J505" s="7"/>
      <c r="R505" s="7"/>
      <c r="S505" s="7"/>
      <c r="T505" s="7"/>
    </row>
    <row r="506" spans="10:20" ht="15.75" customHeight="1">
      <c r="J506" s="7"/>
      <c r="R506" s="7"/>
      <c r="S506" s="7"/>
      <c r="T506" s="7"/>
    </row>
    <row r="507" spans="10:20" ht="15.75" customHeight="1">
      <c r="J507" s="7"/>
      <c r="R507" s="7"/>
      <c r="S507" s="7"/>
      <c r="T507" s="7"/>
    </row>
    <row r="508" spans="10:20" ht="15.75" customHeight="1">
      <c r="J508" s="7"/>
      <c r="R508" s="7"/>
      <c r="S508" s="7"/>
      <c r="T508" s="7"/>
    </row>
    <row r="509" spans="10:20" ht="15.75" customHeight="1">
      <c r="J509" s="7"/>
      <c r="R509" s="7"/>
      <c r="S509" s="7"/>
      <c r="T509" s="7"/>
    </row>
    <row r="510" spans="10:20" ht="15.75" customHeight="1">
      <c r="J510" s="7"/>
      <c r="R510" s="7"/>
      <c r="S510" s="7"/>
      <c r="T510" s="7"/>
    </row>
    <row r="511" spans="10:20" ht="15.75" customHeight="1">
      <c r="J511" s="7"/>
      <c r="R511" s="7"/>
      <c r="S511" s="7"/>
      <c r="T511" s="7"/>
    </row>
    <row r="512" spans="10:20" ht="15.75" customHeight="1">
      <c r="J512" s="7"/>
      <c r="R512" s="7"/>
      <c r="S512" s="7"/>
      <c r="T512" s="7"/>
    </row>
    <row r="513" spans="10:20" ht="15.75" customHeight="1">
      <c r="J513" s="7"/>
      <c r="R513" s="7"/>
      <c r="S513" s="7"/>
      <c r="T513" s="7"/>
    </row>
    <row r="514" spans="10:20" ht="15.75" customHeight="1">
      <c r="J514" s="7"/>
      <c r="R514" s="7"/>
      <c r="S514" s="7"/>
      <c r="T514" s="7"/>
    </row>
    <row r="515" spans="10:20" ht="15.75" customHeight="1">
      <c r="J515" s="7"/>
      <c r="R515" s="7"/>
      <c r="S515" s="7"/>
      <c r="T515" s="7"/>
    </row>
    <row r="516" spans="10:20" ht="15.75" customHeight="1">
      <c r="J516" s="7"/>
      <c r="R516" s="7"/>
      <c r="S516" s="7"/>
      <c r="T516" s="7"/>
    </row>
    <row r="517" spans="10:20" ht="15.75" customHeight="1">
      <c r="J517" s="7"/>
      <c r="R517" s="7"/>
      <c r="S517" s="7"/>
      <c r="T517" s="7"/>
    </row>
    <row r="518" spans="10:20" ht="15.75" customHeight="1">
      <c r="J518" s="7"/>
      <c r="R518" s="7"/>
      <c r="S518" s="7"/>
      <c r="T518" s="7"/>
    </row>
    <row r="519" spans="10:20" ht="15.75" customHeight="1">
      <c r="J519" s="7"/>
      <c r="R519" s="7"/>
      <c r="S519" s="7"/>
      <c r="T519" s="7"/>
    </row>
    <row r="520" spans="10:20" ht="15.75" customHeight="1">
      <c r="J520" s="7"/>
      <c r="R520" s="7"/>
      <c r="S520" s="7"/>
      <c r="T520" s="7"/>
    </row>
    <row r="521" spans="10:20" ht="15.75" customHeight="1">
      <c r="J521" s="7"/>
      <c r="R521" s="7"/>
      <c r="S521" s="7"/>
      <c r="T521" s="7"/>
    </row>
    <row r="522" spans="10:20" ht="15.75" customHeight="1">
      <c r="J522" s="7"/>
      <c r="R522" s="7"/>
      <c r="S522" s="7"/>
      <c r="T522" s="7"/>
    </row>
    <row r="523" spans="10:20" ht="15.75" customHeight="1">
      <c r="J523" s="7"/>
      <c r="R523" s="7"/>
      <c r="S523" s="7"/>
      <c r="T523" s="7"/>
    </row>
    <row r="524" spans="10:20" ht="15.75" customHeight="1">
      <c r="J524" s="7"/>
      <c r="R524" s="7"/>
      <c r="S524" s="7"/>
      <c r="T524" s="7"/>
    </row>
    <row r="525" spans="10:20" ht="15.75" customHeight="1">
      <c r="J525" s="7"/>
      <c r="R525" s="7"/>
      <c r="S525" s="7"/>
      <c r="T525" s="7"/>
    </row>
    <row r="526" spans="10:20" ht="15.75" customHeight="1">
      <c r="J526" s="7"/>
      <c r="R526" s="7"/>
      <c r="S526" s="7"/>
      <c r="T526" s="7"/>
    </row>
    <row r="527" spans="10:20" ht="15.75" customHeight="1">
      <c r="J527" s="7"/>
      <c r="R527" s="7"/>
      <c r="S527" s="7"/>
      <c r="T527" s="7"/>
    </row>
    <row r="528" spans="10:20" ht="15.75" customHeight="1">
      <c r="J528" s="7"/>
      <c r="R528" s="7"/>
      <c r="S528" s="7"/>
      <c r="T528" s="7"/>
    </row>
    <row r="529" spans="10:20" ht="15.75" customHeight="1">
      <c r="J529" s="7"/>
      <c r="R529" s="7"/>
      <c r="S529" s="7"/>
      <c r="T529" s="7"/>
    </row>
    <row r="530" spans="10:20" ht="15.75" customHeight="1">
      <c r="J530" s="7"/>
      <c r="R530" s="7"/>
      <c r="S530" s="7"/>
      <c r="T530" s="7"/>
    </row>
    <row r="531" spans="10:20" ht="15.75" customHeight="1">
      <c r="J531" s="7"/>
      <c r="R531" s="7"/>
      <c r="S531" s="7"/>
      <c r="T531" s="7"/>
    </row>
    <row r="532" spans="10:20" ht="15.75" customHeight="1">
      <c r="J532" s="7"/>
      <c r="R532" s="7"/>
      <c r="S532" s="7"/>
      <c r="T532" s="7"/>
    </row>
    <row r="533" spans="10:20" ht="15.75" customHeight="1">
      <c r="J533" s="7"/>
      <c r="R533" s="7"/>
      <c r="S533" s="7"/>
      <c r="T533" s="7"/>
    </row>
    <row r="534" spans="10:20" ht="15.75" customHeight="1">
      <c r="J534" s="7"/>
      <c r="R534" s="7"/>
      <c r="S534" s="7"/>
      <c r="T534" s="7"/>
    </row>
    <row r="535" spans="10:20" ht="15.75" customHeight="1">
      <c r="J535" s="7"/>
      <c r="R535" s="7"/>
      <c r="S535" s="7"/>
      <c r="T535" s="7"/>
    </row>
    <row r="536" spans="10:20" ht="15.75" customHeight="1">
      <c r="J536" s="7"/>
      <c r="R536" s="7"/>
      <c r="S536" s="7"/>
      <c r="T536" s="7"/>
    </row>
    <row r="537" spans="10:20" ht="15.75" customHeight="1">
      <c r="J537" s="7"/>
      <c r="R537" s="7"/>
      <c r="S537" s="7"/>
      <c r="T537" s="7"/>
    </row>
    <row r="538" spans="10:20" ht="15.75" customHeight="1">
      <c r="J538" s="7"/>
      <c r="R538" s="7"/>
      <c r="S538" s="7"/>
      <c r="T538" s="7"/>
    </row>
    <row r="539" spans="10:20" ht="15.75" customHeight="1">
      <c r="J539" s="7"/>
      <c r="R539" s="7"/>
      <c r="S539" s="7"/>
      <c r="T539" s="7"/>
    </row>
    <row r="540" spans="10:20" ht="15.75" customHeight="1">
      <c r="J540" s="7"/>
      <c r="R540" s="7"/>
      <c r="S540" s="7"/>
      <c r="T540" s="7"/>
    </row>
    <row r="541" spans="10:20" ht="15.75" customHeight="1">
      <c r="J541" s="7"/>
      <c r="R541" s="7"/>
      <c r="S541" s="7"/>
      <c r="T541" s="7"/>
    </row>
    <row r="542" spans="10:20" ht="15.75" customHeight="1">
      <c r="J542" s="7"/>
      <c r="R542" s="7"/>
      <c r="S542" s="7"/>
      <c r="T542" s="7"/>
    </row>
    <row r="543" spans="10:20" ht="15.75" customHeight="1">
      <c r="J543" s="7"/>
      <c r="R543" s="7"/>
      <c r="S543" s="7"/>
      <c r="T543" s="7"/>
    </row>
    <row r="544" spans="10:20" ht="15.75" customHeight="1">
      <c r="J544" s="7"/>
      <c r="R544" s="7"/>
      <c r="S544" s="7"/>
      <c r="T544" s="7"/>
    </row>
    <row r="545" spans="10:20" ht="15.75" customHeight="1">
      <c r="J545" s="7"/>
      <c r="R545" s="7"/>
      <c r="S545" s="7"/>
      <c r="T545" s="7"/>
    </row>
    <row r="546" spans="10:20" ht="15.75" customHeight="1">
      <c r="J546" s="7"/>
      <c r="R546" s="7"/>
      <c r="S546" s="7"/>
      <c r="T546" s="7"/>
    </row>
    <row r="547" spans="10:20" ht="15.75" customHeight="1">
      <c r="J547" s="7"/>
      <c r="R547" s="7"/>
      <c r="S547" s="7"/>
      <c r="T547" s="7"/>
    </row>
    <row r="548" spans="10:20" ht="15.75" customHeight="1">
      <c r="J548" s="7"/>
      <c r="R548" s="7"/>
      <c r="S548" s="7"/>
      <c r="T548" s="7"/>
    </row>
    <row r="549" spans="10:20" ht="15.75" customHeight="1">
      <c r="J549" s="7"/>
      <c r="R549" s="7"/>
      <c r="S549" s="7"/>
      <c r="T549" s="7"/>
    </row>
    <row r="550" spans="10:20" ht="15.75" customHeight="1">
      <c r="J550" s="7"/>
      <c r="R550" s="7"/>
      <c r="S550" s="7"/>
      <c r="T550" s="7"/>
    </row>
    <row r="551" spans="10:20" ht="15.75" customHeight="1">
      <c r="J551" s="7"/>
      <c r="R551" s="7"/>
      <c r="S551" s="7"/>
      <c r="T551" s="7"/>
    </row>
    <row r="552" spans="10:20" ht="15.75" customHeight="1">
      <c r="J552" s="7"/>
      <c r="R552" s="7"/>
      <c r="S552" s="7"/>
      <c r="T552" s="7"/>
    </row>
    <row r="553" spans="10:20" ht="15.75" customHeight="1">
      <c r="J553" s="7"/>
      <c r="R553" s="7"/>
      <c r="S553" s="7"/>
      <c r="T553" s="7"/>
    </row>
    <row r="554" spans="10:20" ht="15.75" customHeight="1">
      <c r="J554" s="7"/>
      <c r="R554" s="7"/>
      <c r="S554" s="7"/>
      <c r="T554" s="7"/>
    </row>
    <row r="555" spans="10:20" ht="15.75" customHeight="1">
      <c r="J555" s="7"/>
      <c r="R555" s="7"/>
      <c r="S555" s="7"/>
      <c r="T555" s="7"/>
    </row>
    <row r="556" spans="10:20" ht="15.75" customHeight="1">
      <c r="J556" s="7"/>
      <c r="R556" s="7"/>
      <c r="S556" s="7"/>
      <c r="T556" s="7"/>
    </row>
    <row r="557" spans="10:20" ht="15.75" customHeight="1">
      <c r="J557" s="7"/>
      <c r="R557" s="7"/>
      <c r="S557" s="7"/>
      <c r="T557" s="7"/>
    </row>
    <row r="558" spans="10:20" ht="15.75" customHeight="1">
      <c r="J558" s="7"/>
      <c r="R558" s="7"/>
      <c r="S558" s="7"/>
      <c r="T558" s="7"/>
    </row>
    <row r="559" spans="10:20" ht="15.75" customHeight="1">
      <c r="J559" s="7"/>
      <c r="R559" s="7"/>
      <c r="S559" s="7"/>
      <c r="T559" s="7"/>
    </row>
    <row r="560" spans="10:20" ht="15.75" customHeight="1">
      <c r="J560" s="7"/>
      <c r="R560" s="7"/>
      <c r="S560" s="7"/>
      <c r="T560" s="7"/>
    </row>
    <row r="561" spans="10:20" ht="15.75" customHeight="1">
      <c r="J561" s="7"/>
      <c r="R561" s="7"/>
      <c r="S561" s="7"/>
      <c r="T561" s="7"/>
    </row>
    <row r="562" spans="10:20" ht="15.75" customHeight="1">
      <c r="J562" s="7"/>
      <c r="R562" s="7"/>
      <c r="S562" s="7"/>
      <c r="T562" s="7"/>
    </row>
    <row r="563" spans="10:20" ht="15.75" customHeight="1">
      <c r="J563" s="7"/>
      <c r="R563" s="7"/>
      <c r="S563" s="7"/>
      <c r="T563" s="7"/>
    </row>
    <row r="564" spans="10:20" ht="15.75" customHeight="1">
      <c r="J564" s="7"/>
      <c r="R564" s="7"/>
      <c r="S564" s="7"/>
      <c r="T564" s="7"/>
    </row>
    <row r="565" spans="10:20" ht="15.75" customHeight="1">
      <c r="J565" s="7"/>
      <c r="R565" s="7"/>
      <c r="S565" s="7"/>
      <c r="T565" s="7"/>
    </row>
    <row r="566" spans="10:20" ht="15.75" customHeight="1">
      <c r="J566" s="7"/>
      <c r="R566" s="7"/>
      <c r="S566" s="7"/>
      <c r="T566" s="7"/>
    </row>
    <row r="567" spans="10:20" ht="15.75" customHeight="1">
      <c r="J567" s="7"/>
      <c r="R567" s="7"/>
      <c r="S567" s="7"/>
      <c r="T567" s="7"/>
    </row>
    <row r="568" spans="10:20" ht="15.75" customHeight="1">
      <c r="J568" s="7"/>
      <c r="R568" s="7"/>
      <c r="S568" s="7"/>
      <c r="T568" s="7"/>
    </row>
    <row r="569" spans="10:20" ht="15.75" customHeight="1">
      <c r="J569" s="7"/>
      <c r="R569" s="7"/>
      <c r="S569" s="7"/>
      <c r="T569" s="7"/>
    </row>
    <row r="570" spans="10:20" ht="15.75" customHeight="1">
      <c r="J570" s="7"/>
      <c r="R570" s="7"/>
      <c r="S570" s="7"/>
      <c r="T570" s="7"/>
    </row>
    <row r="571" spans="10:20" ht="15.75" customHeight="1">
      <c r="J571" s="7"/>
      <c r="R571" s="7"/>
      <c r="S571" s="7"/>
      <c r="T571" s="7"/>
    </row>
    <row r="572" spans="10:20" ht="15.75" customHeight="1">
      <c r="J572" s="7"/>
      <c r="R572" s="7"/>
      <c r="S572" s="7"/>
      <c r="T572" s="7"/>
    </row>
    <row r="573" spans="10:20" ht="15.75" customHeight="1">
      <c r="J573" s="7"/>
      <c r="R573" s="7"/>
      <c r="S573" s="7"/>
      <c r="T573" s="7"/>
    </row>
    <row r="574" spans="10:20" ht="15.75" customHeight="1">
      <c r="J574" s="7"/>
      <c r="R574" s="7"/>
      <c r="S574" s="7"/>
      <c r="T574" s="7"/>
    </row>
    <row r="575" spans="10:20" ht="15.75" customHeight="1">
      <c r="J575" s="7"/>
      <c r="R575" s="7"/>
      <c r="S575" s="7"/>
      <c r="T575" s="7"/>
    </row>
    <row r="576" spans="10:20" ht="15.75" customHeight="1">
      <c r="J576" s="7"/>
      <c r="R576" s="7"/>
      <c r="S576" s="7"/>
      <c r="T576" s="7"/>
    </row>
    <row r="577" spans="10:20" ht="15.75" customHeight="1">
      <c r="J577" s="7"/>
      <c r="R577" s="7"/>
      <c r="S577" s="7"/>
      <c r="T577" s="7"/>
    </row>
    <row r="578" spans="10:20" ht="15.75" customHeight="1">
      <c r="J578" s="7"/>
      <c r="R578" s="7"/>
      <c r="S578" s="7"/>
      <c r="T578" s="7"/>
    </row>
    <row r="579" spans="10:20" ht="15.75" customHeight="1">
      <c r="J579" s="7"/>
      <c r="R579" s="7"/>
      <c r="S579" s="7"/>
      <c r="T579" s="7"/>
    </row>
    <row r="580" spans="10:20" ht="15.75" customHeight="1">
      <c r="J580" s="7"/>
      <c r="R580" s="7"/>
      <c r="S580" s="7"/>
      <c r="T580" s="7"/>
    </row>
    <row r="581" spans="10:20" ht="15.75" customHeight="1">
      <c r="J581" s="7"/>
      <c r="R581" s="7"/>
      <c r="S581" s="7"/>
      <c r="T581" s="7"/>
    </row>
    <row r="582" spans="10:20" ht="15.75" customHeight="1">
      <c r="J582" s="7"/>
      <c r="R582" s="7"/>
      <c r="S582" s="7"/>
      <c r="T582" s="7"/>
    </row>
    <row r="583" spans="10:20" ht="15.75" customHeight="1">
      <c r="J583" s="7"/>
      <c r="R583" s="7"/>
      <c r="S583" s="7"/>
      <c r="T583" s="7"/>
    </row>
    <row r="584" spans="10:20" ht="15.75" customHeight="1">
      <c r="J584" s="7"/>
      <c r="R584" s="7"/>
      <c r="S584" s="7"/>
      <c r="T584" s="7"/>
    </row>
    <row r="585" spans="10:20" ht="15.75" customHeight="1">
      <c r="J585" s="7"/>
      <c r="R585" s="7"/>
      <c r="S585" s="7"/>
      <c r="T585" s="7"/>
    </row>
    <row r="586" spans="10:20" ht="15.75" customHeight="1">
      <c r="J586" s="7"/>
      <c r="R586" s="7"/>
      <c r="S586" s="7"/>
      <c r="T586" s="7"/>
    </row>
    <row r="587" spans="10:20" ht="15.75" customHeight="1">
      <c r="J587" s="7"/>
      <c r="R587" s="7"/>
      <c r="S587" s="7"/>
      <c r="T587" s="7"/>
    </row>
    <row r="588" spans="10:20" ht="15.75" customHeight="1">
      <c r="J588" s="7"/>
      <c r="R588" s="7"/>
      <c r="S588" s="7"/>
      <c r="T588" s="7"/>
    </row>
    <row r="589" spans="10:20" ht="15.75" customHeight="1">
      <c r="J589" s="7"/>
      <c r="R589" s="7"/>
      <c r="S589" s="7"/>
      <c r="T589" s="7"/>
    </row>
    <row r="590" spans="10:20" ht="15.75" customHeight="1">
      <c r="J590" s="7"/>
      <c r="R590" s="7"/>
      <c r="S590" s="7"/>
      <c r="T590" s="7"/>
    </row>
    <row r="591" spans="10:20" ht="15.75" customHeight="1">
      <c r="J591" s="7"/>
      <c r="R591" s="7"/>
      <c r="S591" s="7"/>
      <c r="T591" s="7"/>
    </row>
    <row r="592" spans="10:20" ht="15.75" customHeight="1">
      <c r="J592" s="7"/>
      <c r="R592" s="7"/>
      <c r="S592" s="7"/>
      <c r="T592" s="7"/>
    </row>
    <row r="593" spans="10:20" ht="15.75" customHeight="1">
      <c r="J593" s="7"/>
      <c r="R593" s="7"/>
      <c r="S593" s="7"/>
      <c r="T593" s="7"/>
    </row>
    <row r="594" spans="10:20" ht="15.75" customHeight="1">
      <c r="J594" s="7"/>
      <c r="R594" s="7"/>
      <c r="S594" s="7"/>
      <c r="T594" s="7"/>
    </row>
    <row r="595" spans="10:20" ht="15.75" customHeight="1">
      <c r="J595" s="7"/>
      <c r="R595" s="7"/>
      <c r="S595" s="7"/>
      <c r="T595" s="7"/>
    </row>
    <row r="596" spans="10:20" ht="15.75" customHeight="1">
      <c r="J596" s="7"/>
      <c r="R596" s="7"/>
      <c r="S596" s="7"/>
      <c r="T596" s="7"/>
    </row>
    <row r="597" spans="10:20" ht="15.75" customHeight="1">
      <c r="J597" s="7"/>
      <c r="R597" s="7"/>
      <c r="S597" s="7"/>
      <c r="T597" s="7"/>
    </row>
    <row r="598" spans="10:20" ht="15.75" customHeight="1">
      <c r="J598" s="7"/>
      <c r="R598" s="7"/>
      <c r="S598" s="7"/>
      <c r="T598" s="7"/>
    </row>
    <row r="599" spans="10:20" ht="15.75" customHeight="1">
      <c r="J599" s="7"/>
      <c r="R599" s="7"/>
      <c r="S599" s="7"/>
      <c r="T599" s="7"/>
    </row>
    <row r="600" spans="10:20" ht="15.75" customHeight="1">
      <c r="J600" s="7"/>
      <c r="R600" s="7"/>
      <c r="S600" s="7"/>
      <c r="T600" s="7"/>
    </row>
    <row r="601" spans="10:20" ht="15.75" customHeight="1">
      <c r="J601" s="7"/>
      <c r="R601" s="7"/>
      <c r="S601" s="7"/>
      <c r="T601" s="7"/>
    </row>
    <row r="602" spans="10:20" ht="15.75" customHeight="1">
      <c r="J602" s="7"/>
      <c r="R602" s="7"/>
      <c r="S602" s="7"/>
      <c r="T602" s="7"/>
    </row>
    <row r="603" spans="10:20" ht="15.75" customHeight="1">
      <c r="J603" s="7"/>
      <c r="R603" s="7"/>
      <c r="S603" s="7"/>
      <c r="T603" s="7"/>
    </row>
    <row r="604" spans="10:20" ht="15.75" customHeight="1">
      <c r="J604" s="7"/>
      <c r="R604" s="7"/>
      <c r="S604" s="7"/>
      <c r="T604" s="7"/>
    </row>
    <row r="605" spans="10:20" ht="15.75" customHeight="1">
      <c r="J605" s="7"/>
      <c r="R605" s="7"/>
      <c r="S605" s="7"/>
      <c r="T605" s="7"/>
    </row>
    <row r="606" spans="10:20" ht="15.75" customHeight="1">
      <c r="J606" s="7"/>
      <c r="R606" s="7"/>
      <c r="S606" s="7"/>
      <c r="T606" s="7"/>
    </row>
    <row r="607" spans="10:20" ht="15.75" customHeight="1">
      <c r="J607" s="7"/>
      <c r="R607" s="7"/>
      <c r="S607" s="7"/>
      <c r="T607" s="7"/>
    </row>
    <row r="608" spans="10:20" ht="15.75" customHeight="1">
      <c r="J608" s="7"/>
      <c r="R608" s="7"/>
      <c r="S608" s="7"/>
      <c r="T608" s="7"/>
    </row>
    <row r="609" spans="10:20" ht="15.75" customHeight="1">
      <c r="J609" s="7"/>
      <c r="R609" s="7"/>
      <c r="S609" s="7"/>
      <c r="T609" s="7"/>
    </row>
    <row r="610" spans="10:20" ht="15.75" customHeight="1">
      <c r="J610" s="7"/>
      <c r="R610" s="7"/>
      <c r="S610" s="7"/>
      <c r="T610" s="7"/>
    </row>
    <row r="611" spans="10:20" ht="15.75" customHeight="1">
      <c r="J611" s="7"/>
      <c r="R611" s="7"/>
      <c r="S611" s="7"/>
      <c r="T611" s="7"/>
    </row>
    <row r="612" spans="10:20" ht="15.75" customHeight="1">
      <c r="J612" s="7"/>
      <c r="R612" s="7"/>
      <c r="S612" s="7"/>
      <c r="T612" s="7"/>
    </row>
    <row r="613" spans="10:20" ht="15.75" customHeight="1">
      <c r="J613" s="7"/>
      <c r="R613" s="7"/>
      <c r="S613" s="7"/>
      <c r="T613" s="7"/>
    </row>
    <row r="614" spans="10:20" ht="15.75" customHeight="1">
      <c r="J614" s="7"/>
      <c r="R614" s="7"/>
      <c r="S614" s="7"/>
      <c r="T614" s="7"/>
    </row>
    <row r="615" spans="10:20" ht="15.75" customHeight="1">
      <c r="J615" s="7"/>
      <c r="R615" s="7"/>
      <c r="S615" s="7"/>
      <c r="T615" s="7"/>
    </row>
    <row r="616" spans="10:20" ht="15.75" customHeight="1">
      <c r="J616" s="7"/>
      <c r="R616" s="7"/>
      <c r="S616" s="7"/>
      <c r="T616" s="7"/>
    </row>
    <row r="617" spans="10:20" ht="15.75" customHeight="1">
      <c r="J617" s="7"/>
      <c r="R617" s="7"/>
      <c r="S617" s="7"/>
      <c r="T617" s="7"/>
    </row>
    <row r="618" spans="10:20" ht="15.75" customHeight="1">
      <c r="J618" s="7"/>
      <c r="R618" s="7"/>
      <c r="S618" s="7"/>
      <c r="T618" s="7"/>
    </row>
    <row r="619" spans="10:20" ht="15.75" customHeight="1">
      <c r="J619" s="7"/>
      <c r="R619" s="7"/>
      <c r="S619" s="7"/>
      <c r="T619" s="7"/>
    </row>
    <row r="620" spans="10:20" ht="15.75" customHeight="1">
      <c r="J620" s="7"/>
      <c r="R620" s="7"/>
      <c r="S620" s="7"/>
      <c r="T620" s="7"/>
    </row>
    <row r="621" spans="10:20" ht="15.75" customHeight="1">
      <c r="J621" s="7"/>
      <c r="R621" s="7"/>
      <c r="S621" s="7"/>
      <c r="T621" s="7"/>
    </row>
    <row r="622" spans="10:20" ht="15.75" customHeight="1">
      <c r="J622" s="7"/>
      <c r="R622" s="7"/>
      <c r="S622" s="7"/>
      <c r="T622" s="7"/>
    </row>
    <row r="623" spans="10:20" ht="15.75" customHeight="1">
      <c r="J623" s="7"/>
      <c r="R623" s="7"/>
      <c r="S623" s="7"/>
      <c r="T623" s="7"/>
    </row>
    <row r="624" spans="10:20" ht="15.75" customHeight="1">
      <c r="J624" s="7"/>
      <c r="R624" s="7"/>
      <c r="S624" s="7"/>
      <c r="T624" s="7"/>
    </row>
    <row r="625" spans="10:20" ht="15.75" customHeight="1">
      <c r="J625" s="7"/>
      <c r="R625" s="7"/>
      <c r="S625" s="7"/>
      <c r="T625" s="7"/>
    </row>
    <row r="626" spans="10:20" ht="15.75" customHeight="1">
      <c r="J626" s="7"/>
      <c r="R626" s="7"/>
      <c r="S626" s="7"/>
      <c r="T626" s="7"/>
    </row>
    <row r="627" spans="10:20" ht="15.75" customHeight="1">
      <c r="J627" s="7"/>
      <c r="R627" s="7"/>
      <c r="S627" s="7"/>
      <c r="T627" s="7"/>
    </row>
    <row r="628" spans="10:20" ht="15.75" customHeight="1">
      <c r="J628" s="7"/>
      <c r="R628" s="7"/>
      <c r="S628" s="7"/>
      <c r="T628" s="7"/>
    </row>
    <row r="629" spans="10:20" ht="15.75" customHeight="1">
      <c r="J629" s="7"/>
      <c r="R629" s="7"/>
      <c r="S629" s="7"/>
      <c r="T629" s="7"/>
    </row>
    <row r="630" spans="10:20" ht="15.75" customHeight="1">
      <c r="J630" s="7"/>
      <c r="R630" s="7"/>
      <c r="S630" s="7"/>
      <c r="T630" s="7"/>
    </row>
    <row r="631" spans="10:20" ht="15.75" customHeight="1">
      <c r="J631" s="7"/>
      <c r="R631" s="7"/>
      <c r="S631" s="7"/>
      <c r="T631" s="7"/>
    </row>
    <row r="632" spans="10:20" ht="15.75" customHeight="1">
      <c r="J632" s="7"/>
      <c r="R632" s="7"/>
      <c r="S632" s="7"/>
      <c r="T632" s="7"/>
    </row>
    <row r="633" spans="10:20" ht="15.75" customHeight="1">
      <c r="J633" s="7"/>
      <c r="R633" s="7"/>
      <c r="S633" s="7"/>
      <c r="T633" s="7"/>
    </row>
    <row r="634" spans="10:20" ht="15.75" customHeight="1">
      <c r="J634" s="7"/>
      <c r="R634" s="7"/>
      <c r="S634" s="7"/>
      <c r="T634" s="7"/>
    </row>
    <row r="635" spans="10:20" ht="15.75" customHeight="1">
      <c r="J635" s="7"/>
      <c r="R635" s="7"/>
      <c r="S635" s="7"/>
      <c r="T635" s="7"/>
    </row>
    <row r="636" spans="10:20" ht="15.75" customHeight="1">
      <c r="J636" s="7"/>
      <c r="R636" s="7"/>
      <c r="S636" s="7"/>
      <c r="T636" s="7"/>
    </row>
    <row r="637" spans="10:20" ht="15.75" customHeight="1">
      <c r="J637" s="7"/>
      <c r="R637" s="7"/>
      <c r="S637" s="7"/>
      <c r="T637" s="7"/>
    </row>
    <row r="638" spans="10:20" ht="15.75" customHeight="1">
      <c r="J638" s="7"/>
      <c r="R638" s="7"/>
      <c r="S638" s="7"/>
      <c r="T638" s="7"/>
    </row>
    <row r="639" spans="10:20" ht="15.75" customHeight="1">
      <c r="J639" s="7"/>
      <c r="R639" s="7"/>
      <c r="S639" s="7"/>
      <c r="T639" s="7"/>
    </row>
    <row r="640" spans="10:20" ht="15.75" customHeight="1">
      <c r="J640" s="7"/>
      <c r="R640" s="7"/>
      <c r="S640" s="7"/>
      <c r="T640" s="7"/>
    </row>
    <row r="641" spans="10:20" ht="15.75" customHeight="1">
      <c r="J641" s="7"/>
      <c r="R641" s="7"/>
      <c r="S641" s="7"/>
      <c r="T641" s="7"/>
    </row>
    <row r="642" spans="10:20" ht="15.75" customHeight="1">
      <c r="J642" s="7"/>
      <c r="R642" s="7"/>
      <c r="S642" s="7"/>
      <c r="T642" s="7"/>
    </row>
    <row r="643" spans="10:20" ht="15.75" customHeight="1">
      <c r="J643" s="7"/>
      <c r="R643" s="7"/>
      <c r="S643" s="7"/>
      <c r="T643" s="7"/>
    </row>
    <row r="644" spans="10:20" ht="15.75" customHeight="1">
      <c r="J644" s="7"/>
      <c r="R644" s="7"/>
      <c r="S644" s="7"/>
      <c r="T644" s="7"/>
    </row>
    <row r="645" spans="10:20" ht="15.75" customHeight="1">
      <c r="J645" s="7"/>
      <c r="R645" s="7"/>
      <c r="S645" s="7"/>
      <c r="T645" s="7"/>
    </row>
    <row r="646" spans="10:20" ht="15.75" customHeight="1">
      <c r="J646" s="7"/>
      <c r="R646" s="7"/>
      <c r="S646" s="7"/>
      <c r="T646" s="7"/>
    </row>
    <row r="647" spans="10:20" ht="15.75" customHeight="1">
      <c r="J647" s="7"/>
      <c r="R647" s="7"/>
      <c r="S647" s="7"/>
      <c r="T647" s="7"/>
    </row>
    <row r="648" spans="10:20" ht="15.75" customHeight="1">
      <c r="J648" s="7"/>
      <c r="R648" s="7"/>
      <c r="S648" s="7"/>
      <c r="T648" s="7"/>
    </row>
    <row r="649" spans="10:20" ht="15.75" customHeight="1">
      <c r="J649" s="7"/>
      <c r="R649" s="7"/>
      <c r="S649" s="7"/>
      <c r="T649" s="7"/>
    </row>
    <row r="650" spans="10:20" ht="15.75" customHeight="1">
      <c r="J650" s="7"/>
      <c r="R650" s="7"/>
      <c r="S650" s="7"/>
      <c r="T650" s="7"/>
    </row>
    <row r="651" spans="10:20" ht="15.75" customHeight="1">
      <c r="J651" s="7"/>
      <c r="R651" s="7"/>
      <c r="S651" s="7"/>
      <c r="T651" s="7"/>
    </row>
    <row r="652" spans="10:20" ht="15.75" customHeight="1">
      <c r="J652" s="7"/>
      <c r="R652" s="7"/>
      <c r="S652" s="7"/>
      <c r="T652" s="7"/>
    </row>
    <row r="653" spans="10:20" ht="15.75" customHeight="1">
      <c r="J653" s="7"/>
      <c r="R653" s="7"/>
      <c r="S653" s="7"/>
      <c r="T653" s="7"/>
    </row>
    <row r="654" spans="10:20" ht="15.75" customHeight="1">
      <c r="J654" s="7"/>
      <c r="R654" s="7"/>
      <c r="S654" s="7"/>
      <c r="T654" s="7"/>
    </row>
    <row r="655" spans="10:20" ht="15.75" customHeight="1">
      <c r="J655" s="7"/>
      <c r="R655" s="7"/>
      <c r="S655" s="7"/>
      <c r="T655" s="7"/>
    </row>
    <row r="656" spans="10:20" ht="15.75" customHeight="1">
      <c r="J656" s="7"/>
      <c r="R656" s="7"/>
      <c r="S656" s="7"/>
      <c r="T656" s="7"/>
    </row>
    <row r="657" spans="10:20" ht="15.75" customHeight="1">
      <c r="J657" s="7"/>
      <c r="R657" s="7"/>
      <c r="S657" s="7"/>
      <c r="T657" s="7"/>
    </row>
    <row r="658" spans="10:20" ht="15.75" customHeight="1">
      <c r="J658" s="7"/>
      <c r="R658" s="7"/>
      <c r="S658" s="7"/>
      <c r="T658" s="7"/>
    </row>
    <row r="659" spans="10:20" ht="15.75" customHeight="1">
      <c r="J659" s="7"/>
      <c r="R659" s="7"/>
      <c r="S659" s="7"/>
      <c r="T659" s="7"/>
    </row>
    <row r="660" spans="10:20" ht="15.75" customHeight="1">
      <c r="J660" s="7"/>
      <c r="R660" s="7"/>
      <c r="S660" s="7"/>
      <c r="T660" s="7"/>
    </row>
    <row r="661" spans="10:20" ht="15.75" customHeight="1">
      <c r="J661" s="7"/>
      <c r="R661" s="7"/>
      <c r="S661" s="7"/>
      <c r="T661" s="7"/>
    </row>
    <row r="662" spans="10:20" ht="15.75" customHeight="1">
      <c r="J662" s="7"/>
      <c r="R662" s="7"/>
      <c r="S662" s="7"/>
      <c r="T662" s="7"/>
    </row>
    <row r="663" spans="10:20" ht="15.75" customHeight="1">
      <c r="J663" s="7"/>
      <c r="R663" s="7"/>
      <c r="S663" s="7"/>
      <c r="T663" s="7"/>
    </row>
    <row r="664" spans="10:20" ht="15.75" customHeight="1">
      <c r="J664" s="7"/>
      <c r="R664" s="7"/>
      <c r="S664" s="7"/>
      <c r="T664" s="7"/>
    </row>
    <row r="665" spans="10:20" ht="15.75" customHeight="1">
      <c r="J665" s="7"/>
      <c r="R665" s="7"/>
      <c r="S665" s="7"/>
      <c r="T665" s="7"/>
    </row>
    <row r="666" spans="10:20" ht="15.75" customHeight="1">
      <c r="J666" s="7"/>
      <c r="R666" s="7"/>
      <c r="S666" s="7"/>
      <c r="T666" s="7"/>
    </row>
    <row r="667" spans="10:20" ht="15.75" customHeight="1">
      <c r="J667" s="7"/>
      <c r="R667" s="7"/>
      <c r="S667" s="7"/>
      <c r="T667" s="7"/>
    </row>
    <row r="668" spans="10:20" ht="15.75" customHeight="1">
      <c r="J668" s="7"/>
      <c r="R668" s="7"/>
      <c r="S668" s="7"/>
      <c r="T668" s="7"/>
    </row>
    <row r="669" spans="10:20" ht="15.75" customHeight="1">
      <c r="J669" s="7"/>
      <c r="R669" s="7"/>
      <c r="S669" s="7"/>
      <c r="T669" s="7"/>
    </row>
    <row r="670" spans="10:20" ht="15.75" customHeight="1">
      <c r="J670" s="7"/>
      <c r="R670" s="7"/>
      <c r="S670" s="7"/>
      <c r="T670" s="7"/>
    </row>
    <row r="671" spans="10:20" ht="15.75" customHeight="1">
      <c r="J671" s="7"/>
      <c r="R671" s="7"/>
      <c r="S671" s="7"/>
      <c r="T671" s="7"/>
    </row>
    <row r="672" spans="10:20" ht="15.75" customHeight="1">
      <c r="J672" s="7"/>
      <c r="R672" s="7"/>
      <c r="S672" s="7"/>
      <c r="T672" s="7"/>
    </row>
    <row r="673" spans="10:20" ht="15.75" customHeight="1">
      <c r="J673" s="7"/>
      <c r="R673" s="7"/>
      <c r="S673" s="7"/>
      <c r="T673" s="7"/>
    </row>
    <row r="674" spans="10:20" ht="15.75" customHeight="1">
      <c r="J674" s="7"/>
      <c r="R674" s="7"/>
      <c r="S674" s="7"/>
      <c r="T674" s="7"/>
    </row>
    <row r="675" spans="10:20" ht="15.75" customHeight="1">
      <c r="J675" s="7"/>
      <c r="R675" s="7"/>
      <c r="S675" s="7"/>
      <c r="T675" s="7"/>
    </row>
    <row r="676" spans="10:20" ht="15.75" customHeight="1">
      <c r="J676" s="7"/>
      <c r="R676" s="7"/>
      <c r="S676" s="7"/>
      <c r="T676" s="7"/>
    </row>
    <row r="677" spans="10:20" ht="15.75" customHeight="1">
      <c r="J677" s="7"/>
      <c r="R677" s="7"/>
      <c r="S677" s="7"/>
      <c r="T677" s="7"/>
    </row>
    <row r="678" spans="10:20" ht="15.75" customHeight="1">
      <c r="J678" s="7"/>
      <c r="R678" s="7"/>
      <c r="S678" s="7"/>
      <c r="T678" s="7"/>
    </row>
    <row r="679" spans="10:20" ht="15.75" customHeight="1">
      <c r="J679" s="7"/>
      <c r="R679" s="7"/>
      <c r="S679" s="7"/>
      <c r="T679" s="7"/>
    </row>
    <row r="680" spans="10:20" ht="15.75" customHeight="1">
      <c r="J680" s="7"/>
      <c r="R680" s="7"/>
      <c r="S680" s="7"/>
      <c r="T680" s="7"/>
    </row>
    <row r="681" spans="10:20" ht="15.75" customHeight="1">
      <c r="J681" s="7"/>
      <c r="R681" s="7"/>
      <c r="S681" s="7"/>
      <c r="T681" s="7"/>
    </row>
    <row r="682" spans="10:20" ht="15.75" customHeight="1">
      <c r="J682" s="7"/>
      <c r="R682" s="7"/>
      <c r="S682" s="7"/>
      <c r="T682" s="7"/>
    </row>
    <row r="683" spans="10:20" ht="15.75" customHeight="1">
      <c r="J683" s="7"/>
      <c r="R683" s="7"/>
      <c r="S683" s="7"/>
      <c r="T683" s="7"/>
    </row>
    <row r="684" spans="10:20" ht="15.75" customHeight="1">
      <c r="J684" s="7"/>
      <c r="R684" s="7"/>
      <c r="S684" s="7"/>
      <c r="T684" s="7"/>
    </row>
    <row r="685" spans="10:20" ht="15.75" customHeight="1">
      <c r="J685" s="7"/>
      <c r="R685" s="7"/>
      <c r="S685" s="7"/>
      <c r="T685" s="7"/>
    </row>
    <row r="686" spans="10:20" ht="15.75" customHeight="1">
      <c r="J686" s="7"/>
      <c r="R686" s="7"/>
      <c r="S686" s="7"/>
      <c r="T686" s="7"/>
    </row>
    <row r="687" spans="10:20" ht="15.75" customHeight="1">
      <c r="J687" s="7"/>
      <c r="R687" s="7"/>
      <c r="S687" s="7"/>
      <c r="T687" s="7"/>
    </row>
    <row r="688" spans="10:20" ht="15.75" customHeight="1">
      <c r="J688" s="7"/>
      <c r="R688" s="7"/>
      <c r="S688" s="7"/>
      <c r="T688" s="7"/>
    </row>
    <row r="689" spans="10:20" ht="15.75" customHeight="1">
      <c r="J689" s="7"/>
      <c r="R689" s="7"/>
      <c r="S689" s="7"/>
      <c r="T689" s="7"/>
    </row>
    <row r="690" spans="10:20" ht="15.75" customHeight="1">
      <c r="J690" s="7"/>
      <c r="R690" s="7"/>
      <c r="S690" s="7"/>
      <c r="T690" s="7"/>
    </row>
    <row r="691" spans="10:20" ht="15.75" customHeight="1">
      <c r="J691" s="7"/>
      <c r="R691" s="7"/>
      <c r="S691" s="7"/>
      <c r="T691" s="7"/>
    </row>
    <row r="692" spans="10:20" ht="15.75" customHeight="1">
      <c r="J692" s="7"/>
      <c r="R692" s="7"/>
      <c r="S692" s="7"/>
      <c r="T692" s="7"/>
    </row>
    <row r="693" spans="10:20" ht="15.75" customHeight="1">
      <c r="J693" s="7"/>
      <c r="R693" s="7"/>
      <c r="S693" s="7"/>
      <c r="T693" s="7"/>
    </row>
    <row r="694" spans="10:20" ht="15.75" customHeight="1">
      <c r="J694" s="7"/>
      <c r="R694" s="7"/>
      <c r="S694" s="7"/>
      <c r="T694" s="7"/>
    </row>
    <row r="695" spans="10:20" ht="15.75" customHeight="1">
      <c r="J695" s="7"/>
      <c r="R695" s="7"/>
      <c r="S695" s="7"/>
      <c r="T695" s="7"/>
    </row>
    <row r="696" spans="10:20" ht="15.75" customHeight="1">
      <c r="J696" s="7"/>
      <c r="R696" s="7"/>
      <c r="S696" s="7"/>
      <c r="T696" s="7"/>
    </row>
    <row r="697" spans="10:20" ht="15.75" customHeight="1">
      <c r="J697" s="7"/>
      <c r="R697" s="7"/>
      <c r="S697" s="7"/>
      <c r="T697" s="7"/>
    </row>
    <row r="698" spans="10:20" ht="15.75" customHeight="1">
      <c r="J698" s="7"/>
      <c r="R698" s="7"/>
      <c r="S698" s="7"/>
      <c r="T698" s="7"/>
    </row>
    <row r="699" spans="10:20" ht="15.75" customHeight="1">
      <c r="J699" s="7"/>
      <c r="R699" s="7"/>
      <c r="S699" s="7"/>
      <c r="T699" s="7"/>
    </row>
    <row r="700" spans="10:20" ht="15.75" customHeight="1">
      <c r="J700" s="7"/>
      <c r="R700" s="7"/>
      <c r="S700" s="7"/>
      <c r="T700" s="7"/>
    </row>
    <row r="701" spans="10:20" ht="15.75" customHeight="1">
      <c r="J701" s="7"/>
      <c r="R701" s="7"/>
      <c r="S701" s="7"/>
      <c r="T701" s="7"/>
    </row>
    <row r="702" spans="10:20" ht="15.75" customHeight="1">
      <c r="J702" s="7"/>
      <c r="R702" s="7"/>
      <c r="S702" s="7"/>
      <c r="T702" s="7"/>
    </row>
    <row r="703" spans="10:20" ht="15.75" customHeight="1">
      <c r="J703" s="7"/>
      <c r="R703" s="7"/>
      <c r="S703" s="7"/>
      <c r="T703" s="7"/>
    </row>
    <row r="704" spans="10:20" ht="15.75" customHeight="1">
      <c r="J704" s="7"/>
      <c r="R704" s="7"/>
      <c r="S704" s="7"/>
      <c r="T704" s="7"/>
    </row>
    <row r="705" spans="10:20" ht="15.75" customHeight="1">
      <c r="J705" s="7"/>
      <c r="R705" s="7"/>
      <c r="S705" s="7"/>
      <c r="T705" s="7"/>
    </row>
    <row r="706" spans="10:20" ht="15.75" customHeight="1">
      <c r="J706" s="7"/>
      <c r="R706" s="7"/>
      <c r="S706" s="7"/>
      <c r="T706" s="7"/>
    </row>
    <row r="707" spans="10:20" ht="15.75" customHeight="1">
      <c r="J707" s="7"/>
      <c r="R707" s="7"/>
      <c r="S707" s="7"/>
      <c r="T707" s="7"/>
    </row>
    <row r="708" spans="10:20" ht="15.75" customHeight="1">
      <c r="J708" s="7"/>
      <c r="R708" s="7"/>
      <c r="S708" s="7"/>
      <c r="T708" s="7"/>
    </row>
    <row r="709" spans="10:20" ht="15.75" customHeight="1">
      <c r="J709" s="7"/>
      <c r="R709" s="7"/>
      <c r="S709" s="7"/>
      <c r="T709" s="7"/>
    </row>
    <row r="710" spans="10:20" ht="15.75" customHeight="1">
      <c r="J710" s="7"/>
      <c r="R710" s="7"/>
      <c r="S710" s="7"/>
      <c r="T710" s="7"/>
    </row>
    <row r="711" spans="10:20" ht="15.75" customHeight="1">
      <c r="J711" s="7"/>
      <c r="R711" s="7"/>
      <c r="S711" s="7"/>
      <c r="T711" s="7"/>
    </row>
    <row r="712" spans="10:20" ht="15.75" customHeight="1">
      <c r="J712" s="7"/>
      <c r="R712" s="7"/>
      <c r="S712" s="7"/>
      <c r="T712" s="7"/>
    </row>
    <row r="713" spans="10:20" ht="15.75" customHeight="1">
      <c r="J713" s="7"/>
      <c r="R713" s="7"/>
      <c r="S713" s="7"/>
      <c r="T713" s="7"/>
    </row>
    <row r="714" spans="10:20" ht="15.75" customHeight="1">
      <c r="J714" s="7"/>
      <c r="R714" s="7"/>
      <c r="S714" s="7"/>
      <c r="T714" s="7"/>
    </row>
    <row r="715" spans="10:20" ht="15.75" customHeight="1">
      <c r="J715" s="7"/>
      <c r="R715" s="7"/>
      <c r="S715" s="7"/>
      <c r="T715" s="7"/>
    </row>
    <row r="716" spans="10:20" ht="15.75" customHeight="1">
      <c r="J716" s="7"/>
      <c r="R716" s="7"/>
      <c r="S716" s="7"/>
      <c r="T716" s="7"/>
    </row>
    <row r="717" spans="10:20" ht="15.75" customHeight="1">
      <c r="J717" s="7"/>
      <c r="R717" s="7"/>
      <c r="S717" s="7"/>
      <c r="T717" s="7"/>
    </row>
    <row r="718" spans="10:20" ht="15.75" customHeight="1">
      <c r="J718" s="7"/>
      <c r="R718" s="7"/>
      <c r="S718" s="7"/>
      <c r="T718" s="7"/>
    </row>
    <row r="719" spans="10:20" ht="15.75" customHeight="1">
      <c r="J719" s="7"/>
      <c r="R719" s="7"/>
      <c r="S719" s="7"/>
      <c r="T719" s="7"/>
    </row>
    <row r="720" spans="10:20" ht="15.75" customHeight="1">
      <c r="J720" s="7"/>
      <c r="R720" s="7"/>
      <c r="S720" s="7"/>
      <c r="T720" s="7"/>
    </row>
    <row r="721" spans="10:20" ht="15.75" customHeight="1">
      <c r="J721" s="7"/>
      <c r="R721" s="7"/>
      <c r="S721" s="7"/>
      <c r="T721" s="7"/>
    </row>
    <row r="722" spans="10:20" ht="15.75" customHeight="1">
      <c r="J722" s="7"/>
      <c r="R722" s="7"/>
      <c r="S722" s="7"/>
      <c r="T722" s="7"/>
    </row>
    <row r="723" spans="10:20" ht="15.75" customHeight="1">
      <c r="J723" s="7"/>
      <c r="R723" s="7"/>
      <c r="S723" s="7"/>
      <c r="T723" s="7"/>
    </row>
    <row r="724" spans="10:20" ht="15.75" customHeight="1">
      <c r="J724" s="7"/>
      <c r="R724" s="7"/>
      <c r="S724" s="7"/>
      <c r="T724" s="7"/>
    </row>
    <row r="725" spans="10:20" ht="15.75" customHeight="1">
      <c r="J725" s="7"/>
      <c r="R725" s="7"/>
      <c r="S725" s="7"/>
      <c r="T725" s="7"/>
    </row>
    <row r="726" spans="10:20" ht="15.75" customHeight="1">
      <c r="J726" s="7"/>
      <c r="R726" s="7"/>
      <c r="S726" s="7"/>
      <c r="T726" s="7"/>
    </row>
    <row r="727" spans="10:20" ht="15.75" customHeight="1">
      <c r="J727" s="7"/>
      <c r="R727" s="7"/>
      <c r="S727" s="7"/>
      <c r="T727" s="7"/>
    </row>
    <row r="728" spans="10:20" ht="15.75" customHeight="1">
      <c r="J728" s="7"/>
      <c r="R728" s="7"/>
      <c r="S728" s="7"/>
      <c r="T728" s="7"/>
    </row>
    <row r="729" spans="10:20" ht="15.75" customHeight="1">
      <c r="J729" s="7"/>
      <c r="R729" s="7"/>
      <c r="S729" s="7"/>
      <c r="T729" s="7"/>
    </row>
    <row r="730" spans="10:20" ht="15.75" customHeight="1">
      <c r="J730" s="7"/>
      <c r="R730" s="7"/>
      <c r="S730" s="7"/>
      <c r="T730" s="7"/>
    </row>
    <row r="731" spans="10:20" ht="15.75" customHeight="1">
      <c r="J731" s="7"/>
      <c r="R731" s="7"/>
      <c r="S731" s="7"/>
      <c r="T731" s="7"/>
    </row>
    <row r="732" spans="10:20" ht="15.75" customHeight="1">
      <c r="J732" s="7"/>
      <c r="R732" s="7"/>
      <c r="S732" s="7"/>
      <c r="T732" s="7"/>
    </row>
    <row r="733" spans="10:20" ht="15.75" customHeight="1">
      <c r="J733" s="7"/>
      <c r="R733" s="7"/>
      <c r="S733" s="7"/>
      <c r="T733" s="7"/>
    </row>
    <row r="734" spans="10:20" ht="15.75" customHeight="1">
      <c r="J734" s="7"/>
      <c r="R734" s="7"/>
      <c r="S734" s="7"/>
      <c r="T734" s="7"/>
    </row>
    <row r="735" spans="10:20" ht="15.75" customHeight="1">
      <c r="J735" s="7"/>
      <c r="R735" s="7"/>
      <c r="S735" s="7"/>
      <c r="T735" s="7"/>
    </row>
    <row r="736" spans="10:20" ht="15.75" customHeight="1">
      <c r="J736" s="7"/>
      <c r="R736" s="7"/>
      <c r="S736" s="7"/>
      <c r="T736" s="7"/>
    </row>
    <row r="737" spans="10:20" ht="15.75" customHeight="1">
      <c r="J737" s="7"/>
      <c r="R737" s="7"/>
      <c r="S737" s="7"/>
      <c r="T737" s="7"/>
    </row>
    <row r="738" spans="10:20" ht="15.75" customHeight="1">
      <c r="J738" s="7"/>
      <c r="R738" s="7"/>
      <c r="S738" s="7"/>
      <c r="T738" s="7"/>
    </row>
    <row r="739" spans="10:20" ht="15.75" customHeight="1">
      <c r="J739" s="7"/>
      <c r="R739" s="7"/>
      <c r="S739" s="7"/>
      <c r="T739" s="7"/>
    </row>
    <row r="740" spans="10:20" ht="15.75" customHeight="1">
      <c r="J740" s="7"/>
      <c r="R740" s="7"/>
      <c r="S740" s="7"/>
      <c r="T740" s="7"/>
    </row>
    <row r="741" spans="10:20" ht="15.75" customHeight="1">
      <c r="J741" s="7"/>
      <c r="R741" s="7"/>
      <c r="S741" s="7"/>
      <c r="T741" s="7"/>
    </row>
    <row r="742" spans="10:20" ht="15.75" customHeight="1">
      <c r="J742" s="7"/>
      <c r="R742" s="7"/>
      <c r="S742" s="7"/>
      <c r="T742" s="7"/>
    </row>
    <row r="743" spans="10:20" ht="15.75" customHeight="1">
      <c r="J743" s="7"/>
      <c r="R743" s="7"/>
      <c r="S743" s="7"/>
      <c r="T743" s="7"/>
    </row>
    <row r="744" spans="10:20" ht="15.75" customHeight="1">
      <c r="J744" s="7"/>
      <c r="R744" s="7"/>
      <c r="S744" s="7"/>
      <c r="T744" s="7"/>
    </row>
    <row r="745" spans="10:20" ht="15.75" customHeight="1">
      <c r="J745" s="7"/>
      <c r="R745" s="7"/>
      <c r="S745" s="7"/>
      <c r="T745" s="7"/>
    </row>
    <row r="746" spans="10:20" ht="15.75" customHeight="1">
      <c r="J746" s="7"/>
      <c r="R746" s="7"/>
      <c r="S746" s="7"/>
      <c r="T746" s="7"/>
    </row>
    <row r="747" spans="10:20" ht="15.75" customHeight="1">
      <c r="J747" s="7"/>
      <c r="R747" s="7"/>
      <c r="S747" s="7"/>
      <c r="T747" s="7"/>
    </row>
    <row r="748" spans="10:20" ht="15.75" customHeight="1">
      <c r="J748" s="7"/>
      <c r="R748" s="7"/>
      <c r="S748" s="7"/>
      <c r="T748" s="7"/>
    </row>
    <row r="749" spans="10:20" ht="15.75" customHeight="1">
      <c r="J749" s="7"/>
      <c r="R749" s="7"/>
      <c r="S749" s="7"/>
      <c r="T749" s="7"/>
    </row>
    <row r="750" spans="10:20" ht="15.75" customHeight="1">
      <c r="J750" s="7"/>
      <c r="R750" s="7"/>
      <c r="S750" s="7"/>
      <c r="T750" s="7"/>
    </row>
    <row r="751" spans="10:20" ht="15.75" customHeight="1">
      <c r="J751" s="7"/>
      <c r="R751" s="7"/>
      <c r="S751" s="7"/>
      <c r="T751" s="7"/>
    </row>
    <row r="752" spans="10:20" ht="15.75" customHeight="1">
      <c r="J752" s="7"/>
      <c r="R752" s="7"/>
      <c r="S752" s="7"/>
      <c r="T752" s="7"/>
    </row>
    <row r="753" spans="10:20" ht="15.75" customHeight="1">
      <c r="J753" s="7"/>
      <c r="R753" s="7"/>
      <c r="S753" s="7"/>
      <c r="T753" s="7"/>
    </row>
    <row r="754" spans="10:20" ht="15.75" customHeight="1">
      <c r="J754" s="7"/>
      <c r="R754" s="7"/>
      <c r="S754" s="7"/>
      <c r="T754" s="7"/>
    </row>
    <row r="755" spans="10:20" ht="15.75" customHeight="1">
      <c r="J755" s="7"/>
      <c r="R755" s="7"/>
      <c r="S755" s="7"/>
      <c r="T755" s="7"/>
    </row>
    <row r="756" spans="10:20" ht="15.75" customHeight="1">
      <c r="J756" s="7"/>
      <c r="R756" s="7"/>
      <c r="S756" s="7"/>
      <c r="T756" s="7"/>
    </row>
    <row r="757" spans="10:20" ht="15.75" customHeight="1">
      <c r="J757" s="7"/>
      <c r="R757" s="7"/>
      <c r="S757" s="7"/>
      <c r="T757" s="7"/>
    </row>
    <row r="758" spans="10:20" ht="15.75" customHeight="1">
      <c r="J758" s="7"/>
      <c r="R758" s="7"/>
      <c r="S758" s="7"/>
      <c r="T758" s="7"/>
    </row>
    <row r="759" spans="10:20" ht="15.75" customHeight="1">
      <c r="J759" s="7"/>
      <c r="R759" s="7"/>
      <c r="S759" s="7"/>
      <c r="T759" s="7"/>
    </row>
    <row r="760" spans="10:20" ht="15.75" customHeight="1">
      <c r="J760" s="7"/>
      <c r="R760" s="7"/>
      <c r="S760" s="7"/>
      <c r="T760" s="7"/>
    </row>
    <row r="761" spans="10:20" ht="15.75" customHeight="1">
      <c r="J761" s="7"/>
      <c r="R761" s="7"/>
      <c r="S761" s="7"/>
      <c r="T761" s="7"/>
    </row>
    <row r="762" spans="10:20" ht="15.75" customHeight="1">
      <c r="J762" s="7"/>
      <c r="R762" s="7"/>
      <c r="S762" s="7"/>
      <c r="T762" s="7"/>
    </row>
    <row r="763" spans="10:20" ht="15.75" customHeight="1">
      <c r="J763" s="7"/>
      <c r="R763" s="7"/>
      <c r="S763" s="7"/>
      <c r="T763" s="7"/>
    </row>
    <row r="764" spans="10:20" ht="15.75" customHeight="1">
      <c r="J764" s="7"/>
      <c r="R764" s="7"/>
      <c r="S764" s="7"/>
      <c r="T764" s="7"/>
    </row>
    <row r="765" spans="10:20" ht="15.75" customHeight="1">
      <c r="J765" s="7"/>
      <c r="R765" s="7"/>
      <c r="S765" s="7"/>
      <c r="T765" s="7"/>
    </row>
    <row r="766" spans="10:20" ht="15.75" customHeight="1">
      <c r="J766" s="7"/>
      <c r="R766" s="7"/>
      <c r="S766" s="7"/>
      <c r="T766" s="7"/>
    </row>
    <row r="767" spans="10:20" ht="15.75" customHeight="1">
      <c r="J767" s="7"/>
      <c r="R767" s="7"/>
      <c r="S767" s="7"/>
      <c r="T767" s="7"/>
    </row>
    <row r="768" spans="10:20" ht="15.75" customHeight="1">
      <c r="J768" s="7"/>
      <c r="R768" s="7"/>
      <c r="S768" s="7"/>
      <c r="T768" s="7"/>
    </row>
    <row r="769" spans="10:20" ht="15.75" customHeight="1">
      <c r="J769" s="7"/>
      <c r="R769" s="7"/>
      <c r="S769" s="7"/>
      <c r="T769" s="7"/>
    </row>
    <row r="770" spans="10:20" ht="15.75" customHeight="1">
      <c r="J770" s="7"/>
      <c r="R770" s="7"/>
      <c r="S770" s="7"/>
      <c r="T770" s="7"/>
    </row>
    <row r="771" spans="10:20" ht="15.75" customHeight="1">
      <c r="J771" s="7"/>
      <c r="R771" s="7"/>
      <c r="S771" s="7"/>
      <c r="T771" s="7"/>
    </row>
    <row r="772" spans="10:20" ht="15.75" customHeight="1">
      <c r="J772" s="7"/>
      <c r="R772" s="7"/>
      <c r="S772" s="7"/>
      <c r="T772" s="7"/>
    </row>
    <row r="773" spans="10:20" ht="15.75" customHeight="1">
      <c r="J773" s="7"/>
      <c r="R773" s="7"/>
      <c r="S773" s="7"/>
      <c r="T773" s="7"/>
    </row>
    <row r="774" spans="10:20" ht="15.75" customHeight="1">
      <c r="J774" s="7"/>
      <c r="R774" s="7"/>
      <c r="S774" s="7"/>
      <c r="T774" s="7"/>
    </row>
    <row r="775" spans="10:20" ht="15.75" customHeight="1">
      <c r="J775" s="7"/>
      <c r="R775" s="7"/>
      <c r="S775" s="7"/>
      <c r="T775" s="7"/>
    </row>
    <row r="776" spans="10:20" ht="15.75" customHeight="1">
      <c r="J776" s="7"/>
      <c r="R776" s="7"/>
      <c r="S776" s="7"/>
      <c r="T776" s="7"/>
    </row>
    <row r="777" spans="10:20" ht="15.75" customHeight="1">
      <c r="J777" s="7"/>
      <c r="R777" s="7"/>
      <c r="S777" s="7"/>
      <c r="T777" s="7"/>
    </row>
    <row r="778" spans="10:20" ht="15.75" customHeight="1">
      <c r="J778" s="7"/>
      <c r="R778" s="7"/>
      <c r="S778" s="7"/>
      <c r="T778" s="7"/>
    </row>
    <row r="779" spans="10:20" ht="15.75" customHeight="1">
      <c r="J779" s="7"/>
      <c r="R779" s="7"/>
      <c r="S779" s="7"/>
      <c r="T779" s="7"/>
    </row>
    <row r="780" spans="10:20" ht="15.75" customHeight="1">
      <c r="J780" s="7"/>
      <c r="R780" s="7"/>
      <c r="S780" s="7"/>
      <c r="T780" s="7"/>
    </row>
    <row r="781" spans="10:20" ht="15.75" customHeight="1">
      <c r="J781" s="7"/>
      <c r="R781" s="7"/>
      <c r="S781" s="7"/>
      <c r="T781" s="7"/>
    </row>
    <row r="782" spans="10:20" ht="15.75" customHeight="1">
      <c r="J782" s="7"/>
      <c r="R782" s="7"/>
      <c r="S782" s="7"/>
      <c r="T782" s="7"/>
    </row>
    <row r="783" spans="10:20" ht="15.75" customHeight="1">
      <c r="J783" s="7"/>
      <c r="R783" s="7"/>
      <c r="S783" s="7"/>
      <c r="T783" s="7"/>
    </row>
    <row r="784" spans="10:20" ht="15.75" customHeight="1">
      <c r="J784" s="7"/>
      <c r="R784" s="7"/>
      <c r="S784" s="7"/>
      <c r="T784" s="7"/>
    </row>
    <row r="785" spans="10:20" ht="15.75" customHeight="1">
      <c r="J785" s="7"/>
      <c r="R785" s="7"/>
      <c r="S785" s="7"/>
      <c r="T785" s="7"/>
    </row>
    <row r="786" spans="10:20" ht="15.75" customHeight="1">
      <c r="J786" s="7"/>
      <c r="R786" s="7"/>
      <c r="S786" s="7"/>
      <c r="T786" s="7"/>
    </row>
    <row r="787" spans="10:20" ht="15.75" customHeight="1">
      <c r="J787" s="7"/>
      <c r="R787" s="7"/>
      <c r="S787" s="7"/>
      <c r="T787" s="7"/>
    </row>
    <row r="788" spans="10:20" ht="15.75" customHeight="1">
      <c r="J788" s="7"/>
      <c r="R788" s="7"/>
      <c r="S788" s="7"/>
      <c r="T788" s="7"/>
    </row>
    <row r="789" spans="10:20" ht="15.75" customHeight="1">
      <c r="J789" s="7"/>
      <c r="R789" s="7"/>
      <c r="S789" s="7"/>
      <c r="T789" s="7"/>
    </row>
    <row r="790" spans="10:20" ht="15.75" customHeight="1">
      <c r="J790" s="7"/>
      <c r="R790" s="7"/>
      <c r="S790" s="7"/>
      <c r="T790" s="7"/>
    </row>
    <row r="791" spans="10:20" ht="15.75" customHeight="1">
      <c r="J791" s="7"/>
      <c r="R791" s="7"/>
      <c r="S791" s="7"/>
      <c r="T791" s="7"/>
    </row>
    <row r="792" spans="10:20" ht="15.75" customHeight="1">
      <c r="J792" s="7"/>
      <c r="R792" s="7"/>
      <c r="S792" s="7"/>
      <c r="T792" s="7"/>
    </row>
    <row r="793" spans="10:20" ht="15.75" customHeight="1">
      <c r="J793" s="7"/>
      <c r="R793" s="7"/>
      <c r="S793" s="7"/>
      <c r="T793" s="7"/>
    </row>
    <row r="794" spans="10:20" ht="15.75" customHeight="1">
      <c r="J794" s="7"/>
      <c r="R794" s="7"/>
      <c r="S794" s="7"/>
      <c r="T794" s="7"/>
    </row>
    <row r="795" spans="10:20" ht="15.75" customHeight="1">
      <c r="J795" s="7"/>
      <c r="R795" s="7"/>
      <c r="S795" s="7"/>
      <c r="T795" s="7"/>
    </row>
    <row r="796" spans="10:20" ht="15.75" customHeight="1">
      <c r="J796" s="7"/>
      <c r="R796" s="7"/>
      <c r="S796" s="7"/>
      <c r="T796" s="7"/>
    </row>
    <row r="797" spans="10:20" ht="15.75" customHeight="1">
      <c r="J797" s="7"/>
      <c r="R797" s="7"/>
      <c r="S797" s="7"/>
      <c r="T797" s="7"/>
    </row>
    <row r="798" spans="10:20" ht="15.75" customHeight="1">
      <c r="J798" s="7"/>
      <c r="R798" s="7"/>
      <c r="S798" s="7"/>
      <c r="T798" s="7"/>
    </row>
    <row r="799" spans="10:20" ht="15.75" customHeight="1">
      <c r="J799" s="7"/>
      <c r="R799" s="7"/>
      <c r="S799" s="7"/>
      <c r="T799" s="7"/>
    </row>
    <row r="800" spans="10:20" ht="15.75" customHeight="1">
      <c r="J800" s="7"/>
      <c r="R800" s="7"/>
      <c r="S800" s="7"/>
      <c r="T800" s="7"/>
    </row>
    <row r="801" spans="10:20" ht="15.75" customHeight="1">
      <c r="J801" s="7"/>
      <c r="R801" s="7"/>
      <c r="S801" s="7"/>
      <c r="T801" s="7"/>
    </row>
    <row r="802" spans="10:20" ht="15.75" customHeight="1">
      <c r="J802" s="7"/>
      <c r="R802" s="7"/>
      <c r="S802" s="7"/>
      <c r="T802" s="7"/>
    </row>
    <row r="803" spans="10:20" ht="15.75" customHeight="1">
      <c r="J803" s="7"/>
      <c r="R803" s="7"/>
      <c r="S803" s="7"/>
      <c r="T803" s="7"/>
    </row>
    <row r="804" spans="10:20" ht="15.75" customHeight="1">
      <c r="J804" s="7"/>
      <c r="R804" s="7"/>
      <c r="S804" s="7"/>
      <c r="T804" s="7"/>
    </row>
    <row r="805" spans="10:20" ht="15.75" customHeight="1">
      <c r="J805" s="7"/>
      <c r="R805" s="7"/>
      <c r="S805" s="7"/>
      <c r="T805" s="7"/>
    </row>
    <row r="806" spans="10:20" ht="15.75" customHeight="1">
      <c r="J806" s="7"/>
      <c r="R806" s="7"/>
      <c r="S806" s="7"/>
      <c r="T806" s="7"/>
    </row>
    <row r="807" spans="10:20" ht="15.75" customHeight="1">
      <c r="J807" s="7"/>
      <c r="R807" s="7"/>
      <c r="S807" s="7"/>
      <c r="T807" s="7"/>
    </row>
    <row r="808" spans="10:20" ht="15.75" customHeight="1">
      <c r="J808" s="7"/>
      <c r="R808" s="7"/>
      <c r="S808" s="7"/>
      <c r="T808" s="7"/>
    </row>
    <row r="809" spans="10:20" ht="15.75" customHeight="1">
      <c r="J809" s="7"/>
      <c r="R809" s="7"/>
      <c r="S809" s="7"/>
      <c r="T809" s="7"/>
    </row>
    <row r="810" spans="10:20" ht="15.75" customHeight="1">
      <c r="J810" s="7"/>
      <c r="R810" s="7"/>
      <c r="S810" s="7"/>
      <c r="T810" s="7"/>
    </row>
    <row r="811" spans="10:20" ht="15.75" customHeight="1">
      <c r="J811" s="7"/>
      <c r="R811" s="7"/>
      <c r="S811" s="7"/>
      <c r="T811" s="7"/>
    </row>
    <row r="812" spans="10:20" ht="15.75" customHeight="1">
      <c r="J812" s="7"/>
      <c r="R812" s="7"/>
      <c r="S812" s="7"/>
      <c r="T812" s="7"/>
    </row>
    <row r="813" spans="10:20" ht="15.75" customHeight="1">
      <c r="J813" s="7"/>
      <c r="R813" s="7"/>
      <c r="S813" s="7"/>
      <c r="T813" s="7"/>
    </row>
    <row r="814" spans="10:20" ht="15.75" customHeight="1">
      <c r="J814" s="7"/>
      <c r="R814" s="7"/>
      <c r="S814" s="7"/>
      <c r="T814" s="7"/>
    </row>
    <row r="815" spans="10:20" ht="15.75" customHeight="1">
      <c r="J815" s="7"/>
      <c r="R815" s="7"/>
      <c r="S815" s="7"/>
      <c r="T815" s="7"/>
    </row>
    <row r="816" spans="10:20" ht="15.75" customHeight="1">
      <c r="J816" s="7"/>
      <c r="R816" s="7"/>
      <c r="S816" s="7"/>
      <c r="T816" s="7"/>
    </row>
    <row r="817" spans="10:20" ht="15.75" customHeight="1">
      <c r="J817" s="7"/>
      <c r="R817" s="7"/>
      <c r="S817" s="7"/>
      <c r="T817" s="7"/>
    </row>
    <row r="818" spans="10:20" ht="15.75" customHeight="1">
      <c r="J818" s="7"/>
      <c r="R818" s="7"/>
      <c r="S818" s="7"/>
      <c r="T818" s="7"/>
    </row>
    <row r="819" spans="10:20" ht="15.75" customHeight="1">
      <c r="J819" s="7"/>
      <c r="R819" s="7"/>
      <c r="S819" s="7"/>
      <c r="T819" s="7"/>
    </row>
    <row r="820" spans="10:20" ht="15.75" customHeight="1">
      <c r="J820" s="7"/>
      <c r="R820" s="7"/>
      <c r="S820" s="7"/>
      <c r="T820" s="7"/>
    </row>
    <row r="821" spans="10:20" ht="15.75" customHeight="1">
      <c r="J821" s="7"/>
      <c r="R821" s="7"/>
      <c r="S821" s="7"/>
      <c r="T821" s="7"/>
    </row>
    <row r="822" spans="10:20" ht="15.75" customHeight="1">
      <c r="J822" s="7"/>
      <c r="R822" s="7"/>
      <c r="S822" s="7"/>
      <c r="T822" s="7"/>
    </row>
    <row r="823" spans="10:20" ht="15.75" customHeight="1">
      <c r="J823" s="7"/>
      <c r="R823" s="7"/>
      <c r="S823" s="7"/>
      <c r="T823" s="7"/>
    </row>
    <row r="824" spans="10:20" ht="15.75" customHeight="1">
      <c r="J824" s="7"/>
      <c r="R824" s="7"/>
      <c r="S824" s="7"/>
      <c r="T824" s="7"/>
    </row>
    <row r="825" spans="10:20" ht="15.75" customHeight="1">
      <c r="J825" s="7"/>
      <c r="R825" s="7"/>
      <c r="S825" s="7"/>
      <c r="T825" s="7"/>
    </row>
    <row r="826" spans="10:20" ht="15.75" customHeight="1">
      <c r="J826" s="7"/>
      <c r="R826" s="7"/>
      <c r="S826" s="7"/>
      <c r="T826" s="7"/>
    </row>
    <row r="827" spans="10:20" ht="15.75" customHeight="1">
      <c r="J827" s="7"/>
      <c r="R827" s="7"/>
      <c r="S827" s="7"/>
      <c r="T827" s="7"/>
    </row>
    <row r="828" spans="10:20" ht="15.75" customHeight="1">
      <c r="J828" s="7"/>
      <c r="R828" s="7"/>
      <c r="S828" s="7"/>
      <c r="T828" s="7"/>
    </row>
    <row r="829" spans="10:20" ht="15.75" customHeight="1">
      <c r="J829" s="7"/>
      <c r="R829" s="7"/>
      <c r="S829" s="7"/>
      <c r="T829" s="7"/>
    </row>
    <row r="830" spans="10:20" ht="15.75" customHeight="1">
      <c r="J830" s="7"/>
      <c r="R830" s="7"/>
      <c r="S830" s="7"/>
      <c r="T830" s="7"/>
    </row>
    <row r="831" spans="10:20" ht="15.75" customHeight="1">
      <c r="J831" s="7"/>
      <c r="R831" s="7"/>
      <c r="S831" s="7"/>
      <c r="T831" s="7"/>
    </row>
    <row r="832" spans="10:20" ht="15.75" customHeight="1">
      <c r="J832" s="7"/>
      <c r="R832" s="7"/>
      <c r="S832" s="7"/>
      <c r="T832" s="7"/>
    </row>
    <row r="833" spans="10:20" ht="15.75" customHeight="1">
      <c r="J833" s="7"/>
      <c r="R833" s="7"/>
      <c r="S833" s="7"/>
      <c r="T833" s="7"/>
    </row>
    <row r="834" spans="10:20" ht="15.75" customHeight="1">
      <c r="J834" s="7"/>
      <c r="R834" s="7"/>
      <c r="S834" s="7"/>
      <c r="T834" s="7"/>
    </row>
    <row r="835" spans="10:20" ht="15.75" customHeight="1">
      <c r="J835" s="7"/>
      <c r="R835" s="7"/>
      <c r="S835" s="7"/>
      <c r="T835" s="7"/>
    </row>
    <row r="836" spans="10:20" ht="15.75" customHeight="1">
      <c r="J836" s="7"/>
      <c r="R836" s="7"/>
      <c r="S836" s="7"/>
      <c r="T836" s="7"/>
    </row>
    <row r="837" spans="10:20" ht="15.75" customHeight="1">
      <c r="J837" s="7"/>
      <c r="R837" s="7"/>
      <c r="S837" s="7"/>
      <c r="T837" s="7"/>
    </row>
    <row r="838" spans="10:20" ht="15.75" customHeight="1">
      <c r="J838" s="7"/>
      <c r="R838" s="7"/>
      <c r="S838" s="7"/>
      <c r="T838" s="7"/>
    </row>
    <row r="839" spans="10:20" ht="15.75" customHeight="1">
      <c r="J839" s="7"/>
      <c r="R839" s="7"/>
      <c r="S839" s="7"/>
      <c r="T839" s="7"/>
    </row>
    <row r="840" spans="10:20" ht="15.75" customHeight="1">
      <c r="J840" s="7"/>
      <c r="R840" s="7"/>
      <c r="S840" s="7"/>
      <c r="T840" s="7"/>
    </row>
    <row r="841" spans="10:20" ht="15.75" customHeight="1">
      <c r="J841" s="7"/>
      <c r="R841" s="7"/>
      <c r="S841" s="7"/>
      <c r="T841" s="7"/>
    </row>
    <row r="842" spans="10:20" ht="15.75" customHeight="1">
      <c r="J842" s="7"/>
      <c r="R842" s="7"/>
      <c r="S842" s="7"/>
      <c r="T842" s="7"/>
    </row>
    <row r="843" spans="10:20" ht="15.75" customHeight="1">
      <c r="J843" s="7"/>
      <c r="R843" s="7"/>
      <c r="S843" s="7"/>
      <c r="T843" s="7"/>
    </row>
    <row r="844" spans="10:20" ht="15.75" customHeight="1">
      <c r="J844" s="7"/>
      <c r="R844" s="7"/>
      <c r="S844" s="7"/>
      <c r="T844" s="7"/>
    </row>
    <row r="845" spans="10:20" ht="15.75" customHeight="1">
      <c r="J845" s="7"/>
      <c r="R845" s="7"/>
      <c r="S845" s="7"/>
      <c r="T845" s="7"/>
    </row>
    <row r="846" spans="10:20" ht="15.75" customHeight="1">
      <c r="J846" s="7"/>
      <c r="R846" s="7"/>
      <c r="S846" s="7"/>
      <c r="T846" s="7"/>
    </row>
    <row r="847" spans="10:20" ht="15.75" customHeight="1">
      <c r="J847" s="7"/>
      <c r="R847" s="7"/>
      <c r="S847" s="7"/>
      <c r="T847" s="7"/>
    </row>
    <row r="848" spans="10:20" ht="15.75" customHeight="1">
      <c r="J848" s="7"/>
      <c r="R848" s="7"/>
      <c r="S848" s="7"/>
      <c r="T848" s="7"/>
    </row>
    <row r="849" spans="10:20" ht="15.75" customHeight="1">
      <c r="J849" s="7"/>
      <c r="R849" s="7"/>
      <c r="S849" s="7"/>
      <c r="T849" s="7"/>
    </row>
    <row r="850" spans="10:20" ht="15.75" customHeight="1">
      <c r="J850" s="7"/>
      <c r="R850" s="7"/>
      <c r="S850" s="7"/>
      <c r="T850" s="7"/>
    </row>
    <row r="851" spans="10:20" ht="15.75" customHeight="1">
      <c r="J851" s="7"/>
      <c r="R851" s="7"/>
      <c r="S851" s="7"/>
      <c r="T851" s="7"/>
    </row>
    <row r="852" spans="10:20" ht="15.75" customHeight="1">
      <c r="J852" s="7"/>
      <c r="R852" s="7"/>
      <c r="S852" s="7"/>
      <c r="T852" s="7"/>
    </row>
    <row r="853" spans="10:20" ht="15.75" customHeight="1">
      <c r="J853" s="7"/>
      <c r="R853" s="7"/>
      <c r="S853" s="7"/>
      <c r="T853" s="7"/>
    </row>
    <row r="854" spans="10:20" ht="15.75" customHeight="1">
      <c r="J854" s="7"/>
      <c r="R854" s="7"/>
      <c r="S854" s="7"/>
      <c r="T854" s="7"/>
    </row>
    <row r="855" spans="10:20" ht="15.75" customHeight="1">
      <c r="J855" s="7"/>
      <c r="R855" s="7"/>
      <c r="S855" s="7"/>
      <c r="T855" s="7"/>
    </row>
    <row r="856" spans="10:20" ht="15.75" customHeight="1">
      <c r="J856" s="7"/>
      <c r="R856" s="7"/>
      <c r="S856" s="7"/>
      <c r="T856" s="7"/>
    </row>
    <row r="857" spans="10:20" ht="15.75" customHeight="1">
      <c r="J857" s="7"/>
      <c r="R857" s="7"/>
      <c r="S857" s="7"/>
      <c r="T857" s="7"/>
    </row>
    <row r="858" spans="10:20" ht="15.75" customHeight="1">
      <c r="J858" s="7"/>
      <c r="R858" s="7"/>
      <c r="S858" s="7"/>
      <c r="T858" s="7"/>
    </row>
    <row r="859" spans="10:20" ht="15.75" customHeight="1">
      <c r="J859" s="7"/>
      <c r="R859" s="7"/>
      <c r="S859" s="7"/>
      <c r="T859" s="7"/>
    </row>
    <row r="860" spans="10:20" ht="15.75" customHeight="1">
      <c r="J860" s="7"/>
      <c r="R860" s="7"/>
      <c r="S860" s="7"/>
      <c r="T860" s="7"/>
    </row>
    <row r="861" spans="10:20" ht="15.75" customHeight="1">
      <c r="J861" s="7"/>
      <c r="R861" s="7"/>
      <c r="S861" s="7"/>
      <c r="T861" s="7"/>
    </row>
    <row r="862" spans="10:20" ht="15.75" customHeight="1">
      <c r="J862" s="7"/>
      <c r="R862" s="7"/>
      <c r="S862" s="7"/>
      <c r="T862" s="7"/>
    </row>
    <row r="863" spans="10:20" ht="15.75" customHeight="1">
      <c r="J863" s="7"/>
      <c r="R863" s="7"/>
      <c r="S863" s="7"/>
      <c r="T863" s="7"/>
    </row>
    <row r="864" spans="10:20" ht="15.75" customHeight="1">
      <c r="J864" s="7"/>
      <c r="R864" s="7"/>
      <c r="S864" s="7"/>
      <c r="T864" s="7"/>
    </row>
    <row r="865" spans="10:20" ht="15.75" customHeight="1">
      <c r="J865" s="7"/>
      <c r="R865" s="7"/>
      <c r="S865" s="7"/>
      <c r="T865" s="7"/>
    </row>
    <row r="866" spans="10:20" ht="15.75" customHeight="1">
      <c r="J866" s="7"/>
      <c r="R866" s="7"/>
      <c r="S866" s="7"/>
      <c r="T866" s="7"/>
    </row>
    <row r="867" spans="10:20" ht="15.75" customHeight="1">
      <c r="J867" s="7"/>
      <c r="R867" s="7"/>
      <c r="S867" s="7"/>
      <c r="T867" s="7"/>
    </row>
    <row r="868" spans="10:20" ht="15.75" customHeight="1">
      <c r="J868" s="7"/>
      <c r="R868" s="7"/>
      <c r="S868" s="7"/>
      <c r="T868" s="7"/>
    </row>
    <row r="869" spans="10:20" ht="15.75" customHeight="1">
      <c r="J869" s="7"/>
      <c r="R869" s="7"/>
      <c r="S869" s="7"/>
      <c r="T869" s="7"/>
    </row>
    <row r="870" spans="10:20" ht="15.75" customHeight="1">
      <c r="J870" s="7"/>
      <c r="R870" s="7"/>
      <c r="S870" s="7"/>
      <c r="T870" s="7"/>
    </row>
    <row r="871" spans="10:20" ht="15.75" customHeight="1">
      <c r="J871" s="7"/>
      <c r="R871" s="7"/>
      <c r="S871" s="7"/>
      <c r="T871" s="7"/>
    </row>
    <row r="872" spans="10:20" ht="15.75" customHeight="1">
      <c r="J872" s="7"/>
      <c r="R872" s="7"/>
      <c r="S872" s="7"/>
      <c r="T872" s="7"/>
    </row>
    <row r="873" spans="10:20" ht="15.75" customHeight="1">
      <c r="J873" s="7"/>
      <c r="R873" s="7"/>
      <c r="S873" s="7"/>
      <c r="T873" s="7"/>
    </row>
    <row r="874" spans="10:20" ht="15.75" customHeight="1">
      <c r="J874" s="7"/>
      <c r="R874" s="7"/>
      <c r="S874" s="7"/>
      <c r="T874" s="7"/>
    </row>
    <row r="875" spans="10:20" ht="15.75" customHeight="1">
      <c r="J875" s="7"/>
      <c r="R875" s="7"/>
      <c r="S875" s="7"/>
      <c r="T875" s="7"/>
    </row>
    <row r="876" spans="10:20" ht="15.75" customHeight="1">
      <c r="J876" s="7"/>
      <c r="R876" s="7"/>
      <c r="S876" s="7"/>
      <c r="T876" s="7"/>
    </row>
    <row r="877" spans="10:20" ht="15.75" customHeight="1">
      <c r="J877" s="7"/>
      <c r="R877" s="7"/>
      <c r="S877" s="7"/>
      <c r="T877" s="7"/>
    </row>
    <row r="878" spans="10:20" ht="15.75" customHeight="1">
      <c r="J878" s="7"/>
      <c r="R878" s="7"/>
      <c r="S878" s="7"/>
      <c r="T878" s="7"/>
    </row>
    <row r="879" spans="10:20" ht="15.75" customHeight="1">
      <c r="J879" s="7"/>
      <c r="R879" s="7"/>
      <c r="S879" s="7"/>
      <c r="T879" s="7"/>
    </row>
    <row r="880" spans="10:20" ht="15.75" customHeight="1">
      <c r="J880" s="7"/>
      <c r="R880" s="7"/>
      <c r="S880" s="7"/>
      <c r="T880" s="7"/>
    </row>
    <row r="881" spans="10:20" ht="15.75" customHeight="1">
      <c r="J881" s="7"/>
      <c r="R881" s="7"/>
      <c r="S881" s="7"/>
      <c r="T881" s="7"/>
    </row>
    <row r="882" spans="10:20" ht="15.75" customHeight="1">
      <c r="J882" s="7"/>
      <c r="R882" s="7"/>
      <c r="S882" s="7"/>
      <c r="T882" s="7"/>
    </row>
    <row r="883" spans="10:20" ht="15.75" customHeight="1">
      <c r="J883" s="7"/>
      <c r="R883" s="7"/>
      <c r="S883" s="7"/>
      <c r="T883" s="7"/>
    </row>
    <row r="884" spans="10:20" ht="15.75" customHeight="1">
      <c r="J884" s="7"/>
      <c r="R884" s="7"/>
      <c r="S884" s="7"/>
      <c r="T884" s="7"/>
    </row>
    <row r="885" spans="10:20" ht="15.75" customHeight="1">
      <c r="J885" s="7"/>
      <c r="R885" s="7"/>
      <c r="S885" s="7"/>
      <c r="T885" s="7"/>
    </row>
    <row r="886" spans="10:20" ht="15.75" customHeight="1">
      <c r="J886" s="7"/>
      <c r="R886" s="7"/>
      <c r="S886" s="7"/>
      <c r="T886" s="7"/>
    </row>
    <row r="887" spans="10:20" ht="15.75" customHeight="1">
      <c r="J887" s="7"/>
      <c r="R887" s="7"/>
      <c r="S887" s="7"/>
      <c r="T887" s="7"/>
    </row>
    <row r="888" spans="10:20" ht="15.75" customHeight="1">
      <c r="J888" s="7"/>
      <c r="R888" s="7"/>
      <c r="S888" s="7"/>
      <c r="T888" s="7"/>
    </row>
    <row r="889" spans="10:20" ht="15.75" customHeight="1">
      <c r="J889" s="7"/>
      <c r="R889" s="7"/>
      <c r="S889" s="7"/>
      <c r="T889" s="7"/>
    </row>
    <row r="890" spans="10:20" ht="15.75" customHeight="1">
      <c r="J890" s="7"/>
      <c r="R890" s="7"/>
      <c r="S890" s="7"/>
      <c r="T890" s="7"/>
    </row>
    <row r="891" spans="10:20" ht="15.75" customHeight="1">
      <c r="J891" s="7"/>
      <c r="R891" s="7"/>
      <c r="S891" s="7"/>
      <c r="T891" s="7"/>
    </row>
    <row r="892" spans="10:20" ht="15.75" customHeight="1">
      <c r="J892" s="7"/>
      <c r="R892" s="7"/>
      <c r="S892" s="7"/>
      <c r="T892" s="7"/>
    </row>
    <row r="893" spans="10:20" ht="15.75" customHeight="1">
      <c r="J893" s="7"/>
      <c r="R893" s="7"/>
      <c r="S893" s="7"/>
      <c r="T893" s="7"/>
    </row>
    <row r="894" spans="10:20" ht="15.75" customHeight="1">
      <c r="J894" s="7"/>
      <c r="R894" s="7"/>
      <c r="S894" s="7"/>
      <c r="T894" s="7"/>
    </row>
    <row r="895" spans="10:20" ht="15.75" customHeight="1">
      <c r="J895" s="7"/>
      <c r="R895" s="7"/>
      <c r="S895" s="7"/>
      <c r="T895" s="7"/>
    </row>
    <row r="896" spans="10:20" ht="15.75" customHeight="1">
      <c r="J896" s="7"/>
      <c r="R896" s="7"/>
      <c r="S896" s="7"/>
      <c r="T896" s="7"/>
    </row>
    <row r="897" spans="10:20" ht="15.75" customHeight="1">
      <c r="J897" s="7"/>
      <c r="R897" s="7"/>
      <c r="S897" s="7"/>
      <c r="T897" s="7"/>
    </row>
    <row r="898" spans="10:20" ht="15.75" customHeight="1">
      <c r="J898" s="7"/>
      <c r="R898" s="7"/>
      <c r="S898" s="7"/>
      <c r="T898" s="7"/>
    </row>
    <row r="899" spans="10:20" ht="15.75" customHeight="1">
      <c r="J899" s="7"/>
      <c r="R899" s="7"/>
      <c r="S899" s="7"/>
      <c r="T899" s="7"/>
    </row>
    <row r="900" spans="10:20" ht="15.75" customHeight="1">
      <c r="J900" s="7"/>
      <c r="R900" s="7"/>
      <c r="S900" s="7"/>
      <c r="T900" s="7"/>
    </row>
    <row r="901" spans="10:20" ht="15.75" customHeight="1">
      <c r="J901" s="7"/>
      <c r="R901" s="7"/>
      <c r="S901" s="7"/>
      <c r="T901" s="7"/>
    </row>
    <row r="902" spans="10:20" ht="15.75" customHeight="1">
      <c r="J902" s="7"/>
      <c r="R902" s="7"/>
      <c r="S902" s="7"/>
      <c r="T902" s="7"/>
    </row>
    <row r="903" spans="10:20" ht="15.75" customHeight="1">
      <c r="J903" s="7"/>
      <c r="R903" s="7"/>
      <c r="S903" s="7"/>
      <c r="T903" s="7"/>
    </row>
    <row r="904" spans="10:20" ht="15.75" customHeight="1">
      <c r="J904" s="7"/>
      <c r="R904" s="7"/>
      <c r="S904" s="7"/>
      <c r="T904" s="7"/>
    </row>
    <row r="905" spans="10:20" ht="15.75" customHeight="1">
      <c r="J905" s="7"/>
      <c r="R905" s="7"/>
      <c r="S905" s="7"/>
      <c r="T905" s="7"/>
    </row>
    <row r="906" spans="10:20" ht="15.75" customHeight="1">
      <c r="J906" s="7"/>
      <c r="R906" s="7"/>
      <c r="S906" s="7"/>
      <c r="T906" s="7"/>
    </row>
    <row r="907" spans="10:20" ht="15.75" customHeight="1">
      <c r="J907" s="7"/>
      <c r="R907" s="7"/>
      <c r="S907" s="7"/>
      <c r="T907" s="7"/>
    </row>
    <row r="908" spans="10:20" ht="15.75" customHeight="1">
      <c r="J908" s="7"/>
      <c r="R908" s="7"/>
      <c r="S908" s="7"/>
      <c r="T908" s="7"/>
    </row>
    <row r="909" spans="10:20" ht="15.75" customHeight="1">
      <c r="J909" s="7"/>
      <c r="R909" s="7"/>
      <c r="S909" s="7"/>
      <c r="T909" s="7"/>
    </row>
    <row r="910" spans="10:20" ht="15.75" customHeight="1">
      <c r="J910" s="7"/>
      <c r="R910" s="7"/>
      <c r="S910" s="7"/>
      <c r="T910" s="7"/>
    </row>
    <row r="911" spans="10:20" ht="15.75" customHeight="1">
      <c r="J911" s="7"/>
      <c r="R911" s="7"/>
      <c r="S911" s="7"/>
      <c r="T911" s="7"/>
    </row>
    <row r="912" spans="10:20" ht="15.75" customHeight="1">
      <c r="J912" s="7"/>
      <c r="R912" s="7"/>
      <c r="S912" s="7"/>
      <c r="T912" s="7"/>
    </row>
    <row r="913" spans="10:20" ht="15.75" customHeight="1">
      <c r="J913" s="7"/>
      <c r="R913" s="7"/>
      <c r="S913" s="7"/>
      <c r="T913" s="7"/>
    </row>
    <row r="914" spans="10:20" ht="15.75" customHeight="1">
      <c r="J914" s="7"/>
      <c r="R914" s="7"/>
      <c r="S914" s="7"/>
      <c r="T914" s="7"/>
    </row>
    <row r="915" spans="10:20" ht="15.75" customHeight="1">
      <c r="J915" s="7"/>
      <c r="R915" s="7"/>
      <c r="S915" s="7"/>
      <c r="T915" s="7"/>
    </row>
    <row r="916" spans="10:20" ht="15.75" customHeight="1">
      <c r="J916" s="7"/>
      <c r="R916" s="7"/>
      <c r="S916" s="7"/>
      <c r="T916" s="7"/>
    </row>
    <row r="917" spans="10:20" ht="15.75" customHeight="1">
      <c r="J917" s="7"/>
      <c r="R917" s="7"/>
      <c r="S917" s="7"/>
      <c r="T917" s="7"/>
    </row>
    <row r="918" spans="10:20" ht="15.75" customHeight="1">
      <c r="J918" s="7"/>
      <c r="R918" s="7"/>
      <c r="S918" s="7"/>
      <c r="T918" s="7"/>
    </row>
    <row r="919" spans="10:20" ht="15.75" customHeight="1">
      <c r="J919" s="7"/>
      <c r="R919" s="7"/>
      <c r="S919" s="7"/>
      <c r="T919" s="7"/>
    </row>
    <row r="920" spans="10:20" ht="15.75" customHeight="1">
      <c r="J920" s="7"/>
      <c r="R920" s="7"/>
      <c r="S920" s="7"/>
      <c r="T920" s="7"/>
    </row>
    <row r="921" spans="10:20" ht="15.75" customHeight="1">
      <c r="J921" s="7"/>
      <c r="R921" s="7"/>
      <c r="S921" s="7"/>
      <c r="T921" s="7"/>
    </row>
    <row r="922" spans="10:20" ht="15.75" customHeight="1">
      <c r="J922" s="7"/>
      <c r="R922" s="7"/>
      <c r="S922" s="7"/>
      <c r="T922" s="7"/>
    </row>
    <row r="923" spans="10:20" ht="15.75" customHeight="1">
      <c r="J923" s="7"/>
      <c r="R923" s="7"/>
      <c r="S923" s="7"/>
      <c r="T923" s="7"/>
    </row>
    <row r="924" spans="10:20" ht="15.75" customHeight="1">
      <c r="J924" s="7"/>
      <c r="R924" s="7"/>
      <c r="S924" s="7"/>
      <c r="T924" s="7"/>
    </row>
    <row r="925" spans="10:20" ht="15.75" customHeight="1">
      <c r="J925" s="7"/>
      <c r="R925" s="7"/>
      <c r="S925" s="7"/>
      <c r="T925" s="7"/>
    </row>
    <row r="926" spans="10:20" ht="15.75" customHeight="1">
      <c r="J926" s="7"/>
      <c r="R926" s="7"/>
      <c r="S926" s="7"/>
      <c r="T926" s="7"/>
    </row>
    <row r="927" spans="10:20" ht="15.75" customHeight="1">
      <c r="J927" s="7"/>
      <c r="R927" s="7"/>
      <c r="S927" s="7"/>
      <c r="T927" s="7"/>
    </row>
    <row r="928" spans="10:20" ht="15.75" customHeight="1">
      <c r="J928" s="7"/>
      <c r="R928" s="7"/>
      <c r="S928" s="7"/>
      <c r="T928" s="7"/>
    </row>
    <row r="929" spans="10:20" ht="15.75" customHeight="1">
      <c r="J929" s="7"/>
      <c r="R929" s="7"/>
      <c r="S929" s="7"/>
      <c r="T929" s="7"/>
    </row>
    <row r="930" spans="10:20" ht="15.75" customHeight="1">
      <c r="J930" s="7"/>
      <c r="R930" s="7"/>
      <c r="S930" s="7"/>
      <c r="T930" s="7"/>
    </row>
    <row r="931" spans="10:20" ht="15.75" customHeight="1">
      <c r="J931" s="7"/>
      <c r="R931" s="7"/>
      <c r="S931" s="7"/>
      <c r="T931" s="7"/>
    </row>
    <row r="932" spans="10:20" ht="15.75" customHeight="1">
      <c r="J932" s="7"/>
      <c r="R932" s="7"/>
      <c r="S932" s="7"/>
      <c r="T932" s="7"/>
    </row>
    <row r="933" spans="10:20" ht="15.75" customHeight="1">
      <c r="J933" s="7"/>
      <c r="R933" s="7"/>
      <c r="S933" s="7"/>
      <c r="T933" s="7"/>
    </row>
    <row r="934" spans="10:20" ht="15.75" customHeight="1">
      <c r="J934" s="7"/>
      <c r="R934" s="7"/>
      <c r="S934" s="7"/>
      <c r="T934" s="7"/>
    </row>
    <row r="935" spans="10:20" ht="15.75" customHeight="1">
      <c r="J935" s="7"/>
      <c r="R935" s="7"/>
      <c r="S935" s="7"/>
      <c r="T935" s="7"/>
    </row>
    <row r="936" spans="10:20" ht="15.75" customHeight="1">
      <c r="J936" s="7"/>
      <c r="R936" s="7"/>
      <c r="S936" s="7"/>
      <c r="T936" s="7"/>
    </row>
    <row r="937" spans="10:20" ht="15.75" customHeight="1">
      <c r="J937" s="7"/>
      <c r="R937" s="7"/>
      <c r="S937" s="7"/>
      <c r="T937" s="7"/>
    </row>
    <row r="938" spans="10:20" ht="15.75" customHeight="1">
      <c r="J938" s="7"/>
      <c r="R938" s="7"/>
      <c r="S938" s="7"/>
      <c r="T938" s="7"/>
    </row>
    <row r="939" spans="10:20" ht="15.75" customHeight="1">
      <c r="J939" s="7"/>
      <c r="R939" s="7"/>
      <c r="S939" s="7"/>
      <c r="T939" s="7"/>
    </row>
    <row r="940" spans="10:20" ht="15.75" customHeight="1">
      <c r="J940" s="7"/>
      <c r="R940" s="7"/>
      <c r="S940" s="7"/>
      <c r="T940" s="7"/>
    </row>
    <row r="941" spans="10:20" ht="15.75" customHeight="1">
      <c r="J941" s="7"/>
      <c r="R941" s="7"/>
      <c r="S941" s="7"/>
      <c r="T941" s="7"/>
    </row>
    <row r="942" spans="10:20" ht="15.75" customHeight="1">
      <c r="J942" s="7"/>
      <c r="R942" s="7"/>
      <c r="S942" s="7"/>
      <c r="T942" s="7"/>
    </row>
    <row r="943" spans="10:20" ht="15.75" customHeight="1">
      <c r="J943" s="7"/>
      <c r="R943" s="7"/>
      <c r="S943" s="7"/>
      <c r="T943" s="7"/>
    </row>
    <row r="944" spans="10:20" ht="15.75" customHeight="1">
      <c r="J944" s="7"/>
      <c r="R944" s="7"/>
      <c r="S944" s="7"/>
      <c r="T944" s="7"/>
    </row>
    <row r="945" spans="10:20" ht="15.75" customHeight="1">
      <c r="J945" s="7"/>
      <c r="R945" s="7"/>
      <c r="S945" s="7"/>
      <c r="T945" s="7"/>
    </row>
    <row r="946" spans="10:20" ht="15.75" customHeight="1">
      <c r="J946" s="7"/>
      <c r="R946" s="7"/>
      <c r="S946" s="7"/>
      <c r="T946" s="7"/>
    </row>
    <row r="947" spans="10:20" ht="15.75" customHeight="1">
      <c r="J947" s="7"/>
      <c r="R947" s="7"/>
      <c r="S947" s="7"/>
      <c r="T947" s="7"/>
    </row>
    <row r="948" spans="10:20" ht="15.75" customHeight="1">
      <c r="J948" s="7"/>
      <c r="R948" s="7"/>
      <c r="S948" s="7"/>
      <c r="T948" s="7"/>
    </row>
    <row r="949" spans="10:20" ht="15.75" customHeight="1">
      <c r="J949" s="7"/>
      <c r="R949" s="7"/>
      <c r="S949" s="7"/>
      <c r="T949" s="7"/>
    </row>
    <row r="950" spans="10:20" ht="15.75" customHeight="1">
      <c r="J950" s="7"/>
      <c r="R950" s="7"/>
      <c r="S950" s="7"/>
      <c r="T950" s="7"/>
    </row>
    <row r="951" spans="10:20" ht="15.75" customHeight="1">
      <c r="J951" s="7"/>
      <c r="R951" s="7"/>
      <c r="S951" s="7"/>
      <c r="T951" s="7"/>
    </row>
    <row r="952" spans="10:20" ht="15.75" customHeight="1">
      <c r="J952" s="7"/>
      <c r="R952" s="7"/>
      <c r="S952" s="7"/>
      <c r="T952" s="7"/>
    </row>
    <row r="953" spans="10:20" ht="15.75" customHeight="1">
      <c r="J953" s="7"/>
      <c r="R953" s="7"/>
      <c r="S953" s="7"/>
      <c r="T953" s="7"/>
    </row>
    <row r="954" spans="10:20" ht="15.75" customHeight="1">
      <c r="J954" s="7"/>
      <c r="R954" s="7"/>
      <c r="S954" s="7"/>
      <c r="T954" s="7"/>
    </row>
    <row r="955" spans="10:20" ht="15.75" customHeight="1">
      <c r="J955" s="7"/>
      <c r="R955" s="7"/>
      <c r="S955" s="7"/>
      <c r="T955" s="7"/>
    </row>
    <row r="956" spans="10:20" ht="15.75" customHeight="1">
      <c r="J956" s="7"/>
      <c r="R956" s="7"/>
      <c r="S956" s="7"/>
      <c r="T956" s="7"/>
    </row>
    <row r="957" spans="10:20" ht="15.75" customHeight="1">
      <c r="J957" s="7"/>
      <c r="R957" s="7"/>
      <c r="S957" s="7"/>
      <c r="T957" s="7"/>
    </row>
    <row r="958" spans="10:20" ht="15.75" customHeight="1">
      <c r="J958" s="7"/>
      <c r="R958" s="7"/>
      <c r="S958" s="7"/>
      <c r="T958" s="7"/>
    </row>
    <row r="959" spans="10:20" ht="15.75" customHeight="1">
      <c r="J959" s="7"/>
      <c r="R959" s="7"/>
      <c r="S959" s="7"/>
      <c r="T959" s="7"/>
    </row>
    <row r="960" spans="10:20" ht="15.75" customHeight="1">
      <c r="J960" s="7"/>
      <c r="R960" s="7"/>
      <c r="S960" s="7"/>
      <c r="T960" s="7"/>
    </row>
    <row r="961" spans="10:20" ht="15.75" customHeight="1">
      <c r="J961" s="7"/>
      <c r="R961" s="7"/>
      <c r="S961" s="7"/>
      <c r="T961" s="7"/>
    </row>
    <row r="962" spans="10:20" ht="15.75" customHeight="1">
      <c r="J962" s="7"/>
      <c r="R962" s="7"/>
      <c r="S962" s="7"/>
      <c r="T962" s="7"/>
    </row>
    <row r="963" spans="10:20" ht="15.75" customHeight="1">
      <c r="J963" s="7"/>
      <c r="R963" s="7"/>
      <c r="S963" s="7"/>
      <c r="T963" s="7"/>
    </row>
    <row r="964" spans="10:20" ht="15.75" customHeight="1">
      <c r="J964" s="7"/>
      <c r="R964" s="7"/>
      <c r="S964" s="7"/>
      <c r="T964" s="7"/>
    </row>
    <row r="965" spans="10:20" ht="15.75" customHeight="1">
      <c r="J965" s="7"/>
      <c r="R965" s="7"/>
      <c r="S965" s="7"/>
      <c r="T965" s="7"/>
    </row>
    <row r="966" spans="10:20" ht="15.75" customHeight="1">
      <c r="J966" s="7"/>
      <c r="R966" s="7"/>
      <c r="S966" s="7"/>
      <c r="T966" s="7"/>
    </row>
    <row r="967" spans="10:20" ht="15.75" customHeight="1">
      <c r="J967" s="7"/>
      <c r="R967" s="7"/>
      <c r="S967" s="7"/>
      <c r="T967" s="7"/>
    </row>
    <row r="968" spans="10:20" ht="15.75" customHeight="1">
      <c r="J968" s="7"/>
      <c r="R968" s="7"/>
      <c r="S968" s="7"/>
      <c r="T968" s="7"/>
    </row>
    <row r="969" spans="10:20" ht="15.75" customHeight="1">
      <c r="J969" s="7"/>
      <c r="R969" s="7"/>
      <c r="S969" s="7"/>
      <c r="T969" s="7"/>
    </row>
    <row r="970" spans="10:20" ht="15.75" customHeight="1">
      <c r="J970" s="7"/>
      <c r="R970" s="7"/>
      <c r="S970" s="7"/>
      <c r="T970" s="7"/>
    </row>
    <row r="971" spans="10:20" ht="15.75" customHeight="1">
      <c r="J971" s="7"/>
      <c r="R971" s="7"/>
      <c r="S971" s="7"/>
      <c r="T971" s="7"/>
    </row>
    <row r="972" spans="10:20" ht="15.75" customHeight="1">
      <c r="J972" s="7"/>
      <c r="R972" s="7"/>
      <c r="S972" s="7"/>
      <c r="T972" s="7"/>
    </row>
    <row r="973" spans="10:20" ht="15.75" customHeight="1">
      <c r="J973" s="7"/>
      <c r="R973" s="7"/>
      <c r="S973" s="7"/>
      <c r="T973" s="7"/>
    </row>
    <row r="974" spans="10:20" ht="15.75" customHeight="1">
      <c r="J974" s="7"/>
      <c r="R974" s="7"/>
      <c r="S974" s="7"/>
      <c r="T974" s="7"/>
    </row>
    <row r="975" spans="10:20" ht="15.75" customHeight="1">
      <c r="J975" s="7"/>
      <c r="R975" s="7"/>
      <c r="S975" s="7"/>
      <c r="T975" s="7"/>
    </row>
    <row r="976" spans="10:20" ht="15.75" customHeight="1">
      <c r="J976" s="7"/>
      <c r="R976" s="7"/>
      <c r="S976" s="7"/>
      <c r="T976" s="7"/>
    </row>
    <row r="977" spans="10:20" ht="15.75" customHeight="1">
      <c r="J977" s="7"/>
      <c r="R977" s="7"/>
      <c r="S977" s="7"/>
      <c r="T977" s="7"/>
    </row>
    <row r="978" spans="10:20" ht="15.75" customHeight="1">
      <c r="J978" s="7"/>
      <c r="R978" s="7"/>
      <c r="S978" s="7"/>
      <c r="T978" s="7"/>
    </row>
    <row r="979" spans="10:20" ht="15.75" customHeight="1">
      <c r="J979" s="7"/>
      <c r="R979" s="7"/>
      <c r="S979" s="7"/>
      <c r="T979" s="7"/>
    </row>
    <row r="980" spans="10:20" ht="15.75" customHeight="1">
      <c r="J980" s="7"/>
      <c r="R980" s="7"/>
      <c r="S980" s="7"/>
      <c r="T980" s="7"/>
    </row>
    <row r="981" spans="10:20" ht="15.75" customHeight="1">
      <c r="J981" s="7"/>
      <c r="R981" s="7"/>
      <c r="S981" s="7"/>
      <c r="T981" s="7"/>
    </row>
    <row r="982" spans="10:20" ht="15.75" customHeight="1">
      <c r="J982" s="7"/>
      <c r="R982" s="7"/>
      <c r="S982" s="7"/>
      <c r="T982" s="7"/>
    </row>
    <row r="983" spans="10:20" ht="15.75" customHeight="1">
      <c r="J983" s="7"/>
      <c r="R983" s="7"/>
      <c r="S983" s="7"/>
      <c r="T983" s="7"/>
    </row>
    <row r="984" spans="10:20" ht="15.75" customHeight="1">
      <c r="J984" s="7"/>
      <c r="R984" s="7"/>
      <c r="S984" s="7"/>
      <c r="T984" s="7"/>
    </row>
    <row r="985" spans="10:20" ht="15.75" customHeight="1">
      <c r="J985" s="7"/>
      <c r="R985" s="7"/>
      <c r="S985" s="7"/>
      <c r="T985" s="7"/>
    </row>
    <row r="986" spans="10:20" ht="15.75" customHeight="1">
      <c r="J986" s="7"/>
      <c r="R986" s="7"/>
      <c r="S986" s="7"/>
      <c r="T986" s="7"/>
    </row>
    <row r="987" spans="10:20" ht="15.75" customHeight="1">
      <c r="J987" s="7"/>
      <c r="R987" s="7"/>
      <c r="S987" s="7"/>
      <c r="T987" s="7"/>
    </row>
    <row r="988" spans="10:20" ht="15.75" customHeight="1">
      <c r="J988" s="7"/>
      <c r="R988" s="7"/>
      <c r="S988" s="7"/>
      <c r="T988" s="7"/>
    </row>
    <row r="989" spans="10:20" ht="15.75" customHeight="1">
      <c r="J989" s="7"/>
      <c r="R989" s="7"/>
      <c r="S989" s="7"/>
      <c r="T989" s="7"/>
    </row>
    <row r="990" spans="10:20" ht="15.75" customHeight="1">
      <c r="J990" s="7"/>
      <c r="R990" s="7"/>
      <c r="S990" s="7"/>
      <c r="T990" s="7"/>
    </row>
    <row r="991" spans="10:20" ht="15.75" customHeight="1">
      <c r="J991" s="7"/>
      <c r="R991" s="7"/>
      <c r="S991" s="7"/>
      <c r="T991" s="7"/>
    </row>
    <row r="992" spans="10:20" ht="15.75" customHeight="1">
      <c r="J992" s="7"/>
      <c r="R992" s="7"/>
      <c r="S992" s="7"/>
      <c r="T992" s="7"/>
    </row>
    <row r="993" spans="10:20" ht="15.75" customHeight="1">
      <c r="J993" s="7"/>
      <c r="R993" s="7"/>
      <c r="S993" s="7"/>
      <c r="T993" s="7"/>
    </row>
    <row r="994" spans="10:20" ht="15.75" customHeight="1">
      <c r="J994" s="7"/>
      <c r="R994" s="7"/>
      <c r="S994" s="7"/>
      <c r="T994" s="7"/>
    </row>
    <row r="995" spans="10:20" ht="15.75" customHeight="1">
      <c r="J995" s="7"/>
      <c r="R995" s="7"/>
      <c r="S995" s="7"/>
      <c r="T995" s="7"/>
    </row>
    <row r="996" spans="10:20" ht="15.75" customHeight="1">
      <c r="J996" s="7"/>
      <c r="R996" s="7"/>
      <c r="S996" s="7"/>
      <c r="T996" s="7"/>
    </row>
    <row r="997" spans="10:20" ht="15.75" customHeight="1">
      <c r="J997" s="7"/>
      <c r="R997" s="7"/>
      <c r="S997" s="7"/>
      <c r="T997" s="7"/>
    </row>
    <row r="998" spans="10:20" ht="15.75" customHeight="1">
      <c r="J998" s="7"/>
      <c r="R998" s="7"/>
      <c r="S998" s="7"/>
      <c r="T998" s="7"/>
    </row>
    <row r="999" spans="10:20" ht="15.75" customHeight="1">
      <c r="J999" s="7"/>
      <c r="R999" s="7"/>
      <c r="S999" s="7"/>
      <c r="T999" s="7"/>
    </row>
    <row r="1000" spans="10:20" ht="15.75" customHeight="1">
      <c r="J1000" s="7"/>
      <c r="R1000" s="7"/>
      <c r="S1000" s="7"/>
      <c r="T1000" s="7"/>
    </row>
  </sheetData>
  <mergeCells count="2">
    <mergeCell ref="D2:H2"/>
    <mergeCell ref="O4:Q4"/>
  </mergeCells>
  <pageMargins left="0.7" right="0.7" top="0.75" bottom="0.75" header="0" footer="0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xr:uid="{00000000-0002-0000-0100-000000000000}">
          <x14:formula1>
            <xm:f>Lists!$H$5:$H$7</xm:f>
          </x14:formula1>
          <xm:sqref>F6:F55</xm:sqref>
        </x14:dataValidation>
        <x14:dataValidation type="list" allowBlank="1" showErrorMessage="1" xr:uid="{00000000-0002-0000-0100-000001000000}">
          <x14:formula1>
            <xm:f>Lists!$K$5:$K$53</xm:f>
          </x14:formula1>
          <xm:sqref>K6:K55</xm:sqref>
        </x14:dataValidation>
        <x14:dataValidation type="list" allowBlank="1" showErrorMessage="1" xr:uid="{00000000-0002-0000-0100-000002000000}">
          <x14:formula1>
            <xm:f>Lists!$E$5:$E$112</xm:f>
          </x14:formula1>
          <xm:sqref>H6:H55</xm:sqref>
        </x14:dataValidation>
        <x14:dataValidation type="list" allowBlank="1" showErrorMessage="1" xr:uid="{00000000-0002-0000-0100-000003000000}">
          <x14:formula1>
            <xm:f>Lists!$Q$5:$Q$98</xm:f>
          </x14:formula1>
          <xm:sqref>S6:S55</xm:sqref>
        </x14:dataValidation>
        <x14:dataValidation type="list" allowBlank="1" showErrorMessage="1" xr:uid="{00000000-0002-0000-0100-000004000000}">
          <x14:formula1>
            <xm:f>Lists!$N$5:$N$68</xm:f>
          </x14:formula1>
          <xm:sqref>N6:N55</xm:sqref>
        </x14:dataValidation>
        <x14:dataValidation type="list" allowBlank="1" showErrorMessage="1" xr:uid="{00000000-0002-0000-0100-000005000000}">
          <x14:formula1>
            <xm:f>Lists!$T$5:$T$98</xm:f>
          </x14:formula1>
          <xm:sqref>T6:T55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00"/>
  <sheetViews>
    <sheetView showGridLines="0" workbookViewId="0"/>
  </sheetViews>
  <sheetFormatPr defaultColWidth="14.44140625" defaultRowHeight="15" customHeight="1"/>
  <cols>
    <col min="1" max="2" width="10.6640625" customWidth="1"/>
    <col min="3" max="3" width="4.6640625" customWidth="1"/>
    <col min="4" max="6" width="7.6640625" customWidth="1"/>
    <col min="7" max="7" width="10.6640625" customWidth="1"/>
    <col min="8" max="8" width="30.6640625" customWidth="1"/>
    <col min="9" max="9" width="8.6640625" customWidth="1"/>
    <col min="10" max="10" width="20.6640625" customWidth="1"/>
    <col min="11" max="11" width="14.6640625" customWidth="1"/>
    <col min="12" max="12" width="8.6640625" customWidth="1"/>
    <col min="13" max="13" width="21.6640625" customWidth="1"/>
    <col min="14" max="17" width="10.6640625" customWidth="1"/>
    <col min="18" max="18" width="42.6640625" customWidth="1"/>
    <col min="19" max="19" width="20.6640625" customWidth="1"/>
    <col min="20" max="20" width="15.6640625" customWidth="1"/>
    <col min="21" max="26" width="8.6640625" customWidth="1"/>
  </cols>
  <sheetData>
    <row r="1" spans="1:20" ht="14.4">
      <c r="A1" s="1"/>
      <c r="B1" s="1"/>
      <c r="R1" s="52"/>
    </row>
    <row r="2" spans="1:20" ht="18">
      <c r="A2" s="1"/>
      <c r="B2" s="1"/>
      <c r="D2" s="73" t="s">
        <v>134</v>
      </c>
      <c r="E2" s="71"/>
      <c r="F2" s="71"/>
      <c r="G2" s="71"/>
      <c r="H2" s="71"/>
      <c r="I2" s="8"/>
      <c r="J2" s="9"/>
      <c r="K2" s="10"/>
      <c r="L2" s="11"/>
      <c r="M2" s="8"/>
      <c r="N2" s="12"/>
      <c r="O2" s="12"/>
      <c r="P2" s="13"/>
      <c r="Q2" s="12"/>
      <c r="R2" s="12"/>
      <c r="S2" s="12"/>
      <c r="T2" s="12"/>
    </row>
    <row r="3" spans="1:20" ht="18">
      <c r="A3" s="1"/>
      <c r="B3" s="1"/>
      <c r="D3" s="14"/>
      <c r="E3" s="12"/>
      <c r="F3" s="15"/>
      <c r="G3" s="15"/>
      <c r="H3" s="16"/>
      <c r="I3" s="17"/>
      <c r="J3" s="8"/>
      <c r="K3" s="8"/>
      <c r="L3" s="18"/>
      <c r="M3" s="8"/>
      <c r="N3" s="19"/>
      <c r="O3" s="20"/>
      <c r="P3" s="12"/>
      <c r="Q3" s="13"/>
      <c r="R3" s="21"/>
      <c r="S3" s="13"/>
      <c r="T3" s="13"/>
    </row>
    <row r="4" spans="1:20" ht="15" customHeight="1">
      <c r="A4" s="1"/>
      <c r="B4" s="1"/>
      <c r="D4" s="22" t="s">
        <v>4</v>
      </c>
      <c r="E4" s="11" t="s">
        <v>5</v>
      </c>
      <c r="F4" s="23">
        <f>COUNTIFS('2'!$D$6:$D$55,"&lt;&gt;", '2'!$J$6:$J$55,"&lt;&gt;*CANCELED*")</f>
        <v>35</v>
      </c>
      <c r="G4" s="24"/>
      <c r="H4" s="24"/>
      <c r="I4" s="25"/>
      <c r="J4" s="24"/>
      <c r="K4" s="24"/>
      <c r="L4" s="26" t="s">
        <v>6</v>
      </c>
      <c r="M4" s="26"/>
      <c r="N4" s="11"/>
      <c r="O4" s="74" t="s">
        <v>7</v>
      </c>
      <c r="P4" s="75"/>
      <c r="Q4" s="76"/>
      <c r="R4" s="25"/>
      <c r="S4" s="24"/>
      <c r="T4" s="11" t="s">
        <v>8</v>
      </c>
    </row>
    <row r="5" spans="1:20" ht="39.75" customHeight="1">
      <c r="A5" s="1"/>
      <c r="B5" s="1"/>
      <c r="D5" s="27" t="s">
        <v>9</v>
      </c>
      <c r="E5" s="28" t="s">
        <v>10</v>
      </c>
      <c r="F5" s="29" t="s">
        <v>11</v>
      </c>
      <c r="G5" s="29" t="s">
        <v>12</v>
      </c>
      <c r="H5" s="29" t="s">
        <v>13</v>
      </c>
      <c r="I5" s="30" t="s">
        <v>14</v>
      </c>
      <c r="J5" s="29" t="s">
        <v>15</v>
      </c>
      <c r="K5" s="29" t="s">
        <v>16</v>
      </c>
      <c r="L5" s="27" t="s">
        <v>17</v>
      </c>
      <c r="M5" s="29" t="s">
        <v>18</v>
      </c>
      <c r="N5" s="29" t="s">
        <v>19</v>
      </c>
      <c r="O5" s="29" t="s">
        <v>20</v>
      </c>
      <c r="P5" s="31" t="s">
        <v>21</v>
      </c>
      <c r="Q5" s="32" t="s">
        <v>22</v>
      </c>
      <c r="R5" s="29" t="s">
        <v>23</v>
      </c>
      <c r="S5" s="29" t="s">
        <v>24</v>
      </c>
      <c r="T5" s="33" t="s">
        <v>25</v>
      </c>
    </row>
    <row r="6" spans="1:20" ht="24.75" customHeight="1">
      <c r="A6" s="1"/>
      <c r="B6" s="1"/>
      <c r="D6" s="34">
        <v>45689</v>
      </c>
      <c r="E6" s="35">
        <v>45694</v>
      </c>
      <c r="F6" s="36" t="s">
        <v>26</v>
      </c>
      <c r="G6" s="36" t="str">
        <f>IF('2'!$H6 &lt;&gt; "", "TTS-2502" &amp; TEXT(ROW()-5, "00"), "")</f>
        <v>TTS-250201</v>
      </c>
      <c r="H6" s="37" t="s">
        <v>36</v>
      </c>
      <c r="I6" s="34">
        <v>45694</v>
      </c>
      <c r="J6" s="38" t="s">
        <v>135</v>
      </c>
      <c r="K6" s="39" t="s">
        <v>29</v>
      </c>
      <c r="L6" s="40">
        <v>45694</v>
      </c>
      <c r="M6" s="39" t="s">
        <v>136</v>
      </c>
      <c r="N6" s="39" t="s">
        <v>30</v>
      </c>
      <c r="O6" s="39" t="s">
        <v>41</v>
      </c>
      <c r="P6" s="41">
        <v>124</v>
      </c>
      <c r="Q6" s="42">
        <v>0.13800000000000001</v>
      </c>
      <c r="R6" s="38" t="s">
        <v>137</v>
      </c>
      <c r="S6" s="39" t="s">
        <v>43</v>
      </c>
      <c r="T6" s="43" t="s">
        <v>44</v>
      </c>
    </row>
    <row r="7" spans="1:20" ht="24.75" customHeight="1">
      <c r="A7" s="1"/>
      <c r="B7" s="1"/>
      <c r="D7" s="34">
        <v>45720</v>
      </c>
      <c r="E7" s="35">
        <v>45720</v>
      </c>
      <c r="F7" s="36" t="s">
        <v>53</v>
      </c>
      <c r="G7" s="36" t="str">
        <f>IF('2'!$H7 &lt;&gt; "", "TTS-2502" &amp; TEXT(ROW()-5, "00"), "")</f>
        <v>TTS-250202</v>
      </c>
      <c r="H7" s="36" t="s">
        <v>60</v>
      </c>
      <c r="I7" s="34">
        <v>45709</v>
      </c>
      <c r="J7" s="38" t="s">
        <v>138</v>
      </c>
      <c r="K7" s="39" t="s">
        <v>29</v>
      </c>
      <c r="L7" s="34">
        <v>45709</v>
      </c>
      <c r="M7" s="39" t="s">
        <v>139</v>
      </c>
      <c r="N7" s="39" t="s">
        <v>30</v>
      </c>
      <c r="O7" s="39" t="s">
        <v>50</v>
      </c>
      <c r="P7" s="41">
        <v>23116</v>
      </c>
      <c r="Q7" s="42">
        <v>28.367000000000001</v>
      </c>
      <c r="R7" s="38" t="s">
        <v>140</v>
      </c>
      <c r="S7" s="39" t="s">
        <v>65</v>
      </c>
      <c r="T7" s="43" t="s">
        <v>44</v>
      </c>
    </row>
    <row r="8" spans="1:20" ht="24.75" customHeight="1">
      <c r="A8" s="1"/>
      <c r="B8" s="1"/>
      <c r="D8" s="34">
        <v>45689</v>
      </c>
      <c r="E8" s="35">
        <v>45720</v>
      </c>
      <c r="F8" s="36" t="s">
        <v>53</v>
      </c>
      <c r="G8" s="36" t="str">
        <f>IF('2'!$H8 &lt;&gt; "", "TTS-2502" &amp; TEXT(ROW()-5, "00"), "")</f>
        <v>TTS-250203</v>
      </c>
      <c r="H8" s="36" t="s">
        <v>60</v>
      </c>
      <c r="I8" s="34">
        <v>45709</v>
      </c>
      <c r="J8" s="38" t="s">
        <v>141</v>
      </c>
      <c r="K8" s="39" t="s">
        <v>29</v>
      </c>
      <c r="L8" s="34">
        <v>45709</v>
      </c>
      <c r="M8" s="39" t="s">
        <v>139</v>
      </c>
      <c r="N8" s="39" t="s">
        <v>30</v>
      </c>
      <c r="O8" s="39" t="s">
        <v>50</v>
      </c>
      <c r="P8" s="41">
        <v>23448</v>
      </c>
      <c r="Q8" s="42">
        <v>28.65</v>
      </c>
      <c r="R8" s="38" t="s">
        <v>140</v>
      </c>
      <c r="S8" s="39" t="s">
        <v>65</v>
      </c>
      <c r="T8" s="43" t="s">
        <v>44</v>
      </c>
    </row>
    <row r="9" spans="1:20" ht="24.75" customHeight="1">
      <c r="A9" s="1"/>
      <c r="B9" s="1"/>
      <c r="D9" s="34">
        <v>45689</v>
      </c>
      <c r="E9" s="35">
        <v>45724</v>
      </c>
      <c r="F9" s="36" t="s">
        <v>53</v>
      </c>
      <c r="G9" s="36" t="str">
        <f>IF('2'!$H9 &lt;&gt; "", "TTS-2502" &amp; TEXT(ROW()-5, "00"), "")</f>
        <v>TTS-250204</v>
      </c>
      <c r="H9" s="36" t="s">
        <v>60</v>
      </c>
      <c r="I9" s="34">
        <v>45714</v>
      </c>
      <c r="J9" s="38" t="s">
        <v>142</v>
      </c>
      <c r="K9" s="39" t="s">
        <v>29</v>
      </c>
      <c r="L9" s="34">
        <v>45714</v>
      </c>
      <c r="M9" s="39" t="s">
        <v>143</v>
      </c>
      <c r="N9" s="39" t="s">
        <v>30</v>
      </c>
      <c r="O9" s="39" t="s">
        <v>50</v>
      </c>
      <c r="P9" s="41">
        <v>23436</v>
      </c>
      <c r="Q9" s="42">
        <v>26.79</v>
      </c>
      <c r="R9" s="38" t="s">
        <v>144</v>
      </c>
      <c r="S9" s="39" t="s">
        <v>65</v>
      </c>
      <c r="T9" s="43" t="s">
        <v>44</v>
      </c>
    </row>
    <row r="10" spans="1:20" ht="24.75" customHeight="1">
      <c r="A10" s="1"/>
      <c r="B10" s="1"/>
      <c r="D10" s="34">
        <v>45692</v>
      </c>
      <c r="E10" s="35">
        <v>45709</v>
      </c>
      <c r="F10" s="36" t="s">
        <v>53</v>
      </c>
      <c r="G10" s="36" t="str">
        <f>IF('2'!$H10 &lt;&gt; "", "TTS-2502" &amp; TEXT(ROW()-5, "00"), "")</f>
        <v>TTS-250205</v>
      </c>
      <c r="H10" s="36" t="s">
        <v>87</v>
      </c>
      <c r="I10" s="40">
        <v>45701</v>
      </c>
      <c r="J10" s="38" t="s">
        <v>145</v>
      </c>
      <c r="K10" s="39" t="s">
        <v>29</v>
      </c>
      <c r="L10" s="40">
        <v>45701</v>
      </c>
      <c r="M10" s="39" t="s">
        <v>146</v>
      </c>
      <c r="N10" s="39" t="s">
        <v>30</v>
      </c>
      <c r="O10" s="39" t="s">
        <v>63</v>
      </c>
      <c r="P10" s="41">
        <v>27600</v>
      </c>
      <c r="Q10" s="42">
        <v>72</v>
      </c>
      <c r="R10" s="38" t="s">
        <v>147</v>
      </c>
      <c r="S10" s="39" t="s">
        <v>74</v>
      </c>
      <c r="T10" s="43" t="s">
        <v>44</v>
      </c>
    </row>
    <row r="11" spans="1:20" ht="24.75" customHeight="1">
      <c r="A11" s="1"/>
      <c r="B11" s="1"/>
      <c r="D11" s="34">
        <v>45694</v>
      </c>
      <c r="E11" s="35">
        <v>45698</v>
      </c>
      <c r="F11" s="36" t="s">
        <v>26</v>
      </c>
      <c r="G11" s="36" t="str">
        <f>IF('2'!$H11 &lt;&gt; "", "TTS-2502" &amp; TEXT(ROW()-5, "00"), "")</f>
        <v>TTS-250206</v>
      </c>
      <c r="H11" s="36" t="s">
        <v>36</v>
      </c>
      <c r="I11" s="40">
        <v>45696</v>
      </c>
      <c r="J11" s="38" t="s">
        <v>148</v>
      </c>
      <c r="K11" s="39" t="s">
        <v>29</v>
      </c>
      <c r="L11" s="40">
        <v>45696</v>
      </c>
      <c r="M11" s="39" t="s">
        <v>149</v>
      </c>
      <c r="N11" s="39" t="s">
        <v>30</v>
      </c>
      <c r="O11" s="39" t="s">
        <v>150</v>
      </c>
      <c r="P11" s="41">
        <v>451.8</v>
      </c>
      <c r="Q11" s="42">
        <v>0.95899999999999996</v>
      </c>
      <c r="R11" s="38" t="s">
        <v>151</v>
      </c>
      <c r="S11" s="39" t="s">
        <v>43</v>
      </c>
      <c r="T11" s="43" t="s">
        <v>44</v>
      </c>
    </row>
    <row r="12" spans="1:20" ht="24.75" customHeight="1">
      <c r="A12" s="1"/>
      <c r="B12" s="1"/>
      <c r="D12" s="34">
        <v>45698</v>
      </c>
      <c r="E12" s="35">
        <v>45698</v>
      </c>
      <c r="F12" s="36" t="s">
        <v>53</v>
      </c>
      <c r="G12" s="36" t="str">
        <f>IF('2'!$H12 &lt;&gt; "", "TTS-2502" &amp; TEXT(ROW()-5, "00"), "")</f>
        <v>TTS-250207</v>
      </c>
      <c r="H12" s="36" t="s">
        <v>152</v>
      </c>
      <c r="I12" s="40">
        <v>45698</v>
      </c>
      <c r="J12" s="38" t="s">
        <v>55</v>
      </c>
      <c r="K12" s="39" t="s">
        <v>29</v>
      </c>
      <c r="L12" s="40">
        <v>45698</v>
      </c>
      <c r="M12" s="39" t="s">
        <v>153</v>
      </c>
      <c r="N12" s="39" t="s">
        <v>30</v>
      </c>
      <c r="O12" s="39" t="s">
        <v>112</v>
      </c>
      <c r="P12" s="41">
        <v>7287.2</v>
      </c>
      <c r="Q12" s="42">
        <v>26</v>
      </c>
      <c r="R12" s="38" t="s">
        <v>154</v>
      </c>
      <c r="S12" s="39" t="s">
        <v>155</v>
      </c>
      <c r="T12" s="43" t="s">
        <v>44</v>
      </c>
    </row>
    <row r="13" spans="1:20" ht="24.75" customHeight="1">
      <c r="A13" s="1"/>
      <c r="B13" s="1"/>
      <c r="D13" s="34">
        <v>45698</v>
      </c>
      <c r="E13" s="35">
        <v>45698</v>
      </c>
      <c r="F13" s="36" t="s">
        <v>53</v>
      </c>
      <c r="G13" s="36" t="str">
        <f>IF('2'!$H13 &lt;&gt; "", "TTS-2502" &amp; TEXT(ROW()-5, "00"), "")</f>
        <v>TTS-250208</v>
      </c>
      <c r="H13" s="36" t="s">
        <v>156</v>
      </c>
      <c r="I13" s="40">
        <v>45698</v>
      </c>
      <c r="J13" s="38" t="s">
        <v>89</v>
      </c>
      <c r="K13" s="39" t="s">
        <v>29</v>
      </c>
      <c r="L13" s="40">
        <v>45698</v>
      </c>
      <c r="M13" s="39" t="s">
        <v>89</v>
      </c>
      <c r="N13" s="39" t="s">
        <v>49</v>
      </c>
      <c r="O13" s="39" t="s">
        <v>157</v>
      </c>
      <c r="P13" s="41" t="s">
        <v>32</v>
      </c>
      <c r="Q13" s="42" t="s">
        <v>32</v>
      </c>
      <c r="R13" s="38" t="s">
        <v>158</v>
      </c>
      <c r="S13" s="39" t="s">
        <v>92</v>
      </c>
      <c r="T13" s="43" t="s">
        <v>92</v>
      </c>
    </row>
    <row r="14" spans="1:20" ht="24.75" customHeight="1">
      <c r="A14" s="1"/>
      <c r="B14" s="1"/>
      <c r="D14" s="34">
        <v>45698</v>
      </c>
      <c r="E14" s="35">
        <v>45706</v>
      </c>
      <c r="F14" s="36" t="s">
        <v>26</v>
      </c>
      <c r="G14" s="36" t="str">
        <f>IF('2'!$H14 &lt;&gt; "", "TTS-2502" &amp; TEXT(ROW()-5, "00"), "")</f>
        <v>TTS-250209</v>
      </c>
      <c r="H14" s="36" t="s">
        <v>36</v>
      </c>
      <c r="I14" s="35">
        <v>45706</v>
      </c>
      <c r="J14" s="38" t="s">
        <v>159</v>
      </c>
      <c r="K14" s="39" t="s">
        <v>38</v>
      </c>
      <c r="L14" s="35">
        <v>45706</v>
      </c>
      <c r="M14" s="39" t="s">
        <v>160</v>
      </c>
      <c r="N14" s="39" t="s">
        <v>40</v>
      </c>
      <c r="O14" s="39" t="s">
        <v>31</v>
      </c>
      <c r="P14" s="41">
        <v>252</v>
      </c>
      <c r="Q14" s="42">
        <v>2.6859999999999999</v>
      </c>
      <c r="R14" s="38" t="s">
        <v>161</v>
      </c>
      <c r="S14" s="39" t="s">
        <v>43</v>
      </c>
      <c r="T14" s="43" t="s">
        <v>44</v>
      </c>
    </row>
    <row r="15" spans="1:20" ht="24.75" customHeight="1">
      <c r="A15" s="1"/>
      <c r="B15" s="1"/>
      <c r="D15" s="34">
        <v>45699</v>
      </c>
      <c r="E15" s="35">
        <v>45724</v>
      </c>
      <c r="F15" s="36" t="s">
        <v>53</v>
      </c>
      <c r="G15" s="36" t="str">
        <f>IF('2'!$H15 &lt;&gt; "", "TTS-2502" &amp; TEXT(ROW()-5, "00"), "")</f>
        <v>TTS-250210</v>
      </c>
      <c r="H15" s="36" t="s">
        <v>60</v>
      </c>
      <c r="I15" s="34">
        <v>45714</v>
      </c>
      <c r="J15" s="38" t="s">
        <v>162</v>
      </c>
      <c r="K15" s="39" t="s">
        <v>29</v>
      </c>
      <c r="L15" s="34">
        <v>45714</v>
      </c>
      <c r="M15" s="39" t="s">
        <v>143</v>
      </c>
      <c r="N15" s="39" t="s">
        <v>30</v>
      </c>
      <c r="O15" s="39" t="s">
        <v>163</v>
      </c>
      <c r="P15" s="41">
        <v>16672</v>
      </c>
      <c r="Q15" s="42">
        <v>16.672000000000001</v>
      </c>
      <c r="R15" s="38" t="s">
        <v>164</v>
      </c>
      <c r="S15" s="39" t="s">
        <v>65</v>
      </c>
      <c r="T15" s="43" t="s">
        <v>44</v>
      </c>
    </row>
    <row r="16" spans="1:20" ht="24.75" customHeight="1">
      <c r="A16" s="1"/>
      <c r="B16" s="1"/>
      <c r="D16" s="34">
        <v>45700</v>
      </c>
      <c r="E16" s="35">
        <v>45702</v>
      </c>
      <c r="F16" s="36" t="s">
        <v>26</v>
      </c>
      <c r="G16" s="36" t="str">
        <f>IF('2'!$H16 &lt;&gt; "", "TTS-2502" &amp; TEXT(ROW()-5, "00"), "")</f>
        <v>TTS-250211</v>
      </c>
      <c r="H16" s="36" t="s">
        <v>75</v>
      </c>
      <c r="I16" s="40">
        <v>45702</v>
      </c>
      <c r="J16" s="38" t="s">
        <v>165</v>
      </c>
      <c r="K16" s="39" t="s">
        <v>29</v>
      </c>
      <c r="L16" s="40">
        <v>45702</v>
      </c>
      <c r="M16" s="39" t="s">
        <v>166</v>
      </c>
      <c r="N16" s="39" t="s">
        <v>30</v>
      </c>
      <c r="O16" s="39" t="s">
        <v>167</v>
      </c>
      <c r="P16" s="41">
        <v>384</v>
      </c>
      <c r="Q16" s="42">
        <v>2.4700000000000002</v>
      </c>
      <c r="R16" s="38" t="s">
        <v>168</v>
      </c>
      <c r="S16" s="39" t="s">
        <v>43</v>
      </c>
      <c r="T16" s="43" t="s">
        <v>44</v>
      </c>
    </row>
    <row r="17" spans="1:20" ht="24.75" customHeight="1">
      <c r="A17" s="1"/>
      <c r="B17" s="1"/>
      <c r="D17" s="34">
        <v>45701</v>
      </c>
      <c r="E17" s="35">
        <v>45715</v>
      </c>
      <c r="F17" s="36" t="s">
        <v>26</v>
      </c>
      <c r="G17" s="36" t="str">
        <f>IF('2'!$H17 &lt;&gt; "", "TTS-2502" &amp; TEXT(ROW()-5, "00"), "")</f>
        <v>TTS-250212</v>
      </c>
      <c r="H17" s="36" t="s">
        <v>54</v>
      </c>
      <c r="I17" s="34">
        <v>45713</v>
      </c>
      <c r="J17" s="38" t="s">
        <v>169</v>
      </c>
      <c r="K17" s="39" t="s">
        <v>38</v>
      </c>
      <c r="L17" s="34">
        <v>45713</v>
      </c>
      <c r="M17" s="39" t="s">
        <v>170</v>
      </c>
      <c r="N17" s="39" t="s">
        <v>171</v>
      </c>
      <c r="O17" s="39" t="s">
        <v>172</v>
      </c>
      <c r="P17" s="41">
        <v>2500</v>
      </c>
      <c r="Q17" s="42">
        <v>10.63</v>
      </c>
      <c r="R17" s="38" t="s">
        <v>173</v>
      </c>
      <c r="S17" s="39" t="s">
        <v>74</v>
      </c>
      <c r="T17" s="43" t="s">
        <v>44</v>
      </c>
    </row>
    <row r="18" spans="1:20" ht="24.75" customHeight="1">
      <c r="A18" s="1"/>
      <c r="B18" s="1"/>
      <c r="D18" s="34">
        <v>45707</v>
      </c>
      <c r="E18" s="35">
        <v>45706</v>
      </c>
      <c r="F18" s="36" t="s">
        <v>53</v>
      </c>
      <c r="G18" s="36" t="str">
        <f>IF('2'!$H18 &lt;&gt; "", "TTS-2502" &amp; TEXT(ROW()-5, "00"), "")</f>
        <v>TTS-250213</v>
      </c>
      <c r="H18" s="36" t="s">
        <v>174</v>
      </c>
      <c r="I18" s="40">
        <v>45706</v>
      </c>
      <c r="J18" s="38" t="s">
        <v>175</v>
      </c>
      <c r="K18" s="39" t="s">
        <v>29</v>
      </c>
      <c r="L18" s="40">
        <v>45706</v>
      </c>
      <c r="M18" s="39" t="s">
        <v>176</v>
      </c>
      <c r="N18" s="39" t="s">
        <v>57</v>
      </c>
      <c r="O18" s="39" t="s">
        <v>177</v>
      </c>
      <c r="P18" s="41">
        <v>1946</v>
      </c>
      <c r="Q18" s="42">
        <v>0.45</v>
      </c>
      <c r="R18" s="38" t="s">
        <v>178</v>
      </c>
      <c r="S18" s="39" t="s">
        <v>96</v>
      </c>
      <c r="T18" s="43" t="s">
        <v>44</v>
      </c>
    </row>
    <row r="19" spans="1:20" ht="24.75" customHeight="1">
      <c r="A19" s="1"/>
      <c r="B19" s="1"/>
      <c r="D19" s="34">
        <v>45701</v>
      </c>
      <c r="E19" s="35">
        <v>45702</v>
      </c>
      <c r="F19" s="36" t="s">
        <v>26</v>
      </c>
      <c r="G19" s="36" t="str">
        <f>IF('2'!$H19 &lt;&gt; "", "TTS-2502" &amp; TEXT(ROW()-5, "00"), "")</f>
        <v>TTS-250214</v>
      </c>
      <c r="H19" s="36" t="s">
        <v>36</v>
      </c>
      <c r="I19" s="34">
        <v>45701</v>
      </c>
      <c r="J19" s="38" t="s">
        <v>179</v>
      </c>
      <c r="K19" s="38" t="s">
        <v>38</v>
      </c>
      <c r="L19" s="34">
        <v>45702</v>
      </c>
      <c r="M19" s="39" t="s">
        <v>180</v>
      </c>
      <c r="N19" s="39" t="s">
        <v>40</v>
      </c>
      <c r="O19" s="39" t="s">
        <v>82</v>
      </c>
      <c r="P19" s="41">
        <v>324</v>
      </c>
      <c r="Q19" s="42">
        <v>2.3359999999999999</v>
      </c>
      <c r="R19" s="38" t="s">
        <v>181</v>
      </c>
      <c r="S19" s="39" t="s">
        <v>43</v>
      </c>
      <c r="T19" s="43" t="s">
        <v>44</v>
      </c>
    </row>
    <row r="20" spans="1:20" ht="24.75" customHeight="1">
      <c r="A20" s="1"/>
      <c r="B20" s="1"/>
      <c r="D20" s="34">
        <v>45736</v>
      </c>
      <c r="E20" s="35">
        <v>45726</v>
      </c>
      <c r="F20" s="36" t="s">
        <v>53</v>
      </c>
      <c r="G20" s="36" t="str">
        <f>IF('2'!$H20 &lt;&gt; "", "TTS-2502" &amp; TEXT(ROW()-5, "00"), "")</f>
        <v>TTS-250215</v>
      </c>
      <c r="H20" s="36" t="s">
        <v>87</v>
      </c>
      <c r="I20" s="34">
        <v>45726</v>
      </c>
      <c r="J20" s="38" t="s">
        <v>182</v>
      </c>
      <c r="K20" s="38" t="s">
        <v>29</v>
      </c>
      <c r="L20" s="40">
        <v>45726</v>
      </c>
      <c r="M20" s="39" t="s">
        <v>183</v>
      </c>
      <c r="N20" s="39" t="s">
        <v>30</v>
      </c>
      <c r="O20" s="39" t="s">
        <v>63</v>
      </c>
      <c r="P20" s="41">
        <v>22799</v>
      </c>
      <c r="Q20" s="42">
        <v>22.798999999999999</v>
      </c>
      <c r="R20" s="38" t="s">
        <v>184</v>
      </c>
      <c r="S20" s="39" t="s">
        <v>65</v>
      </c>
      <c r="T20" s="43" t="s">
        <v>44</v>
      </c>
    </row>
    <row r="21" spans="1:20" ht="24.75" customHeight="1">
      <c r="A21" s="1"/>
      <c r="B21" s="1"/>
      <c r="D21" s="34">
        <v>45705</v>
      </c>
      <c r="E21" s="35">
        <v>45705</v>
      </c>
      <c r="F21" s="36" t="s">
        <v>53</v>
      </c>
      <c r="G21" s="36" t="str">
        <f>IF('2'!$H21 &lt;&gt; "", "TTS-2502" &amp; TEXT(ROW()-5, "00"), "")</f>
        <v>TTS-250216</v>
      </c>
      <c r="H21" s="36" t="s">
        <v>75</v>
      </c>
      <c r="I21" s="35">
        <v>45705</v>
      </c>
      <c r="J21" s="38" t="s">
        <v>185</v>
      </c>
      <c r="K21" s="38" t="s">
        <v>38</v>
      </c>
      <c r="L21" s="35">
        <v>45705</v>
      </c>
      <c r="M21" s="39" t="s">
        <v>186</v>
      </c>
      <c r="N21" s="39" t="s">
        <v>40</v>
      </c>
      <c r="O21" s="39" t="s">
        <v>187</v>
      </c>
      <c r="P21" s="41">
        <v>528</v>
      </c>
      <c r="Q21" s="42">
        <v>2.8780000000000001</v>
      </c>
      <c r="R21" s="38" t="s">
        <v>188</v>
      </c>
      <c r="S21" s="39" t="s">
        <v>43</v>
      </c>
      <c r="T21" s="43" t="s">
        <v>44</v>
      </c>
    </row>
    <row r="22" spans="1:20" ht="24.75" customHeight="1">
      <c r="A22" s="1"/>
      <c r="B22" s="1"/>
      <c r="D22" s="34">
        <v>45705</v>
      </c>
      <c r="E22" s="40">
        <v>45724</v>
      </c>
      <c r="F22" s="36" t="s">
        <v>53</v>
      </c>
      <c r="G22" s="36" t="str">
        <f>IF('2'!$H22 &lt;&gt; "", "TTS-2502" &amp; TEXT(ROW()-5, "00"), "")</f>
        <v>TTS-250217</v>
      </c>
      <c r="H22" s="36" t="s">
        <v>60</v>
      </c>
      <c r="I22" s="40">
        <v>45724</v>
      </c>
      <c r="J22" s="38" t="s">
        <v>189</v>
      </c>
      <c r="K22" s="39" t="s">
        <v>29</v>
      </c>
      <c r="L22" s="40">
        <v>45724</v>
      </c>
      <c r="M22" s="39" t="s">
        <v>190</v>
      </c>
      <c r="N22" s="39" t="s">
        <v>30</v>
      </c>
      <c r="O22" s="39" t="s">
        <v>63</v>
      </c>
      <c r="P22" s="41">
        <v>24088.47</v>
      </c>
      <c r="Q22" s="42">
        <v>72</v>
      </c>
      <c r="R22" s="38" t="s">
        <v>191</v>
      </c>
      <c r="S22" s="39" t="s">
        <v>74</v>
      </c>
      <c r="T22" s="43" t="s">
        <v>44</v>
      </c>
    </row>
    <row r="23" spans="1:20" ht="24.75" customHeight="1">
      <c r="A23" s="1"/>
      <c r="B23" s="1"/>
      <c r="D23" s="34">
        <v>45743</v>
      </c>
      <c r="E23" s="35">
        <v>45742</v>
      </c>
      <c r="F23" s="36" t="s">
        <v>26</v>
      </c>
      <c r="G23" s="36" t="str">
        <f>IF('2'!$H23 &lt;&gt; "", "TTS-2502" &amp; TEXT(ROW()-5, "00"), "")</f>
        <v>TTS-250218</v>
      </c>
      <c r="H23" s="36" t="s">
        <v>87</v>
      </c>
      <c r="I23" s="34">
        <v>45742</v>
      </c>
      <c r="J23" s="38" t="s">
        <v>192</v>
      </c>
      <c r="K23" s="39" t="s">
        <v>29</v>
      </c>
      <c r="L23" s="44">
        <v>45742</v>
      </c>
      <c r="M23" s="39" t="s">
        <v>193</v>
      </c>
      <c r="N23" s="39" t="s">
        <v>49</v>
      </c>
      <c r="O23" s="39" t="s">
        <v>31</v>
      </c>
      <c r="P23" s="41">
        <v>2.6</v>
      </c>
      <c r="Q23" s="42" t="s">
        <v>32</v>
      </c>
      <c r="R23" s="38" t="s">
        <v>194</v>
      </c>
      <c r="S23" s="39" t="s">
        <v>92</v>
      </c>
      <c r="T23" s="43" t="s">
        <v>92</v>
      </c>
    </row>
    <row r="24" spans="1:20" ht="24.75" customHeight="1">
      <c r="A24" s="1"/>
      <c r="B24" s="1"/>
      <c r="D24" s="34">
        <v>45705</v>
      </c>
      <c r="E24" s="35">
        <v>45726</v>
      </c>
      <c r="F24" s="36" t="s">
        <v>26</v>
      </c>
      <c r="G24" s="36" t="str">
        <f>IF('2'!$H24 &lt;&gt; "", "TTS-2502" &amp; TEXT(ROW()-5, "00"), "")</f>
        <v>TTS-250219</v>
      </c>
      <c r="H24" s="36" t="s">
        <v>195</v>
      </c>
      <c r="I24" s="40">
        <v>45716</v>
      </c>
      <c r="J24" s="38" t="s">
        <v>196</v>
      </c>
      <c r="K24" s="39" t="s">
        <v>29</v>
      </c>
      <c r="L24" s="40">
        <v>45716</v>
      </c>
      <c r="M24" s="38" t="s">
        <v>196</v>
      </c>
      <c r="N24" s="39" t="s">
        <v>110</v>
      </c>
      <c r="O24" s="39" t="s">
        <v>197</v>
      </c>
      <c r="P24" s="41">
        <v>1850</v>
      </c>
      <c r="Q24" s="42">
        <v>1.369</v>
      </c>
      <c r="R24" s="38" t="s">
        <v>198</v>
      </c>
      <c r="S24" s="39" t="s">
        <v>199</v>
      </c>
      <c r="T24" s="43" t="s">
        <v>200</v>
      </c>
    </row>
    <row r="25" spans="1:20" ht="24.75" customHeight="1">
      <c r="A25" s="1"/>
      <c r="B25" s="1"/>
      <c r="D25" s="34">
        <v>45705</v>
      </c>
      <c r="E25" s="35">
        <v>45709</v>
      </c>
      <c r="F25" s="36" t="s">
        <v>26</v>
      </c>
      <c r="G25" s="36" t="str">
        <f>IF('2'!$H25 &lt;&gt; "", "TTS-2502" &amp; TEXT(ROW()-5, "00"), "")</f>
        <v>TTS-250220</v>
      </c>
      <c r="H25" s="36" t="s">
        <v>36</v>
      </c>
      <c r="I25" s="35">
        <v>45709</v>
      </c>
      <c r="J25" s="38" t="s">
        <v>201</v>
      </c>
      <c r="K25" s="39" t="s">
        <v>29</v>
      </c>
      <c r="L25" s="35">
        <v>45709</v>
      </c>
      <c r="M25" s="39" t="s">
        <v>202</v>
      </c>
      <c r="N25" s="39" t="s">
        <v>30</v>
      </c>
      <c r="O25" s="40" t="s">
        <v>31</v>
      </c>
      <c r="P25" s="41">
        <v>112</v>
      </c>
      <c r="Q25" s="42">
        <v>0.60499999999999998</v>
      </c>
      <c r="R25" s="38" t="s">
        <v>203</v>
      </c>
      <c r="S25" s="39" t="s">
        <v>43</v>
      </c>
      <c r="T25" s="43" t="s">
        <v>44</v>
      </c>
    </row>
    <row r="26" spans="1:20" ht="24.75" customHeight="1">
      <c r="A26" s="1"/>
      <c r="B26" s="1"/>
      <c r="D26" s="34">
        <v>45706</v>
      </c>
      <c r="E26" s="35">
        <v>45709</v>
      </c>
      <c r="F26" s="36" t="s">
        <v>26</v>
      </c>
      <c r="G26" s="36" t="str">
        <f>IF('2'!$H26 &lt;&gt; "", "TTS-2502" &amp; TEXT(ROW()-5, "00"), "")</f>
        <v>TTS-250221</v>
      </c>
      <c r="H26" s="36" t="s">
        <v>36</v>
      </c>
      <c r="I26" s="35">
        <v>45709</v>
      </c>
      <c r="J26" s="38" t="s">
        <v>204</v>
      </c>
      <c r="K26" s="39" t="s">
        <v>29</v>
      </c>
      <c r="L26" s="35">
        <v>45709</v>
      </c>
      <c r="M26" s="39" t="s">
        <v>202</v>
      </c>
      <c r="N26" s="39" t="s">
        <v>30</v>
      </c>
      <c r="O26" s="39" t="s">
        <v>31</v>
      </c>
      <c r="P26" s="41">
        <v>55</v>
      </c>
      <c r="Q26" s="42">
        <v>9.5000000000000001E-2</v>
      </c>
      <c r="R26" s="38" t="s">
        <v>205</v>
      </c>
      <c r="S26" s="39" t="s">
        <v>43</v>
      </c>
      <c r="T26" s="43" t="s">
        <v>44</v>
      </c>
    </row>
    <row r="27" spans="1:20" ht="24.75" customHeight="1">
      <c r="A27" s="1"/>
      <c r="B27" s="1"/>
      <c r="D27" s="34">
        <v>45707</v>
      </c>
      <c r="E27" s="35">
        <v>45709</v>
      </c>
      <c r="F27" s="36" t="s">
        <v>26</v>
      </c>
      <c r="G27" s="36" t="str">
        <f>IF('2'!$H27 &lt;&gt; "", "TTS-2502" &amp; TEXT(ROW()-5, "00"), "")</f>
        <v>TTS-250222</v>
      </c>
      <c r="H27" s="36" t="s">
        <v>36</v>
      </c>
      <c r="I27" s="40">
        <v>45708</v>
      </c>
      <c r="J27" s="38" t="s">
        <v>206</v>
      </c>
      <c r="K27" s="39" t="s">
        <v>29</v>
      </c>
      <c r="L27" s="40">
        <v>45708</v>
      </c>
      <c r="M27" s="39" t="s">
        <v>207</v>
      </c>
      <c r="N27" s="39" t="s">
        <v>30</v>
      </c>
      <c r="O27" s="39" t="s">
        <v>82</v>
      </c>
      <c r="P27" s="41">
        <v>1441</v>
      </c>
      <c r="Q27" s="42">
        <v>2.2530000000000001</v>
      </c>
      <c r="R27" s="38" t="s">
        <v>208</v>
      </c>
      <c r="S27" s="39" t="s">
        <v>96</v>
      </c>
      <c r="T27" s="43" t="s">
        <v>44</v>
      </c>
    </row>
    <row r="28" spans="1:20" ht="24.75" customHeight="1">
      <c r="A28" s="1"/>
      <c r="B28" s="1"/>
      <c r="D28" s="34">
        <v>45709</v>
      </c>
      <c r="E28" s="35">
        <v>45726</v>
      </c>
      <c r="F28" s="49" t="s">
        <v>53</v>
      </c>
      <c r="G28" s="36" t="str">
        <f>IF('2'!$H28 &lt;&gt; "", "TTS-2502" &amp; TEXT(ROW()-5, "00"), "")</f>
        <v>TTS-250223</v>
      </c>
      <c r="H28" s="36" t="s">
        <v>60</v>
      </c>
      <c r="I28" s="34">
        <v>45721</v>
      </c>
      <c r="J28" s="38" t="s">
        <v>209</v>
      </c>
      <c r="K28" s="39" t="s">
        <v>29</v>
      </c>
      <c r="L28" s="40">
        <v>45721</v>
      </c>
      <c r="M28" s="39" t="s">
        <v>210</v>
      </c>
      <c r="N28" s="39" t="s">
        <v>30</v>
      </c>
      <c r="O28" s="39" t="s">
        <v>63</v>
      </c>
      <c r="P28" s="41">
        <v>24518</v>
      </c>
      <c r="Q28" s="42">
        <v>29.530999999999999</v>
      </c>
      <c r="R28" s="38" t="s">
        <v>64</v>
      </c>
      <c r="S28" s="39" t="s">
        <v>65</v>
      </c>
      <c r="T28" s="43" t="s">
        <v>44</v>
      </c>
    </row>
    <row r="29" spans="1:20" ht="24.75" customHeight="1">
      <c r="A29" s="1"/>
      <c r="B29" s="1"/>
      <c r="D29" s="34">
        <v>45740</v>
      </c>
      <c r="E29" s="35">
        <v>45726</v>
      </c>
      <c r="F29" s="49" t="s">
        <v>53</v>
      </c>
      <c r="G29" s="36" t="str">
        <f>IF('2'!$H29 &lt;&gt; "", "TTS-2502" &amp; TEXT(ROW()-5, "00"), "")</f>
        <v>TTS-250224</v>
      </c>
      <c r="H29" s="36" t="s">
        <v>60</v>
      </c>
      <c r="I29" s="40">
        <v>45726</v>
      </c>
      <c r="J29" s="38" t="s">
        <v>211</v>
      </c>
      <c r="K29" s="39" t="s">
        <v>29</v>
      </c>
      <c r="L29" s="40">
        <v>45726</v>
      </c>
      <c r="M29" s="39" t="s">
        <v>212</v>
      </c>
      <c r="N29" s="39" t="s">
        <v>30</v>
      </c>
      <c r="O29" s="39" t="s">
        <v>213</v>
      </c>
      <c r="P29" s="41">
        <v>74586</v>
      </c>
      <c r="Q29" s="42">
        <v>103.94799999999999</v>
      </c>
      <c r="R29" s="38" t="s">
        <v>214</v>
      </c>
      <c r="S29" s="39" t="s">
        <v>65</v>
      </c>
      <c r="T29" s="43" t="s">
        <v>44</v>
      </c>
    </row>
    <row r="30" spans="1:20" ht="24.75" customHeight="1">
      <c r="A30" s="1"/>
      <c r="B30" s="1"/>
      <c r="D30" s="34">
        <v>45709</v>
      </c>
      <c r="E30" s="35">
        <v>45740</v>
      </c>
      <c r="F30" s="49" t="s">
        <v>53</v>
      </c>
      <c r="G30" s="36" t="str">
        <f>IF('2'!$H30 &lt;&gt; "", "TTS-2502" &amp; TEXT(ROW()-5, "00"), "")</f>
        <v>TTS-250225</v>
      </c>
      <c r="H30" s="36" t="s">
        <v>60</v>
      </c>
      <c r="I30" s="34">
        <v>45740</v>
      </c>
      <c r="J30" s="38" t="s">
        <v>215</v>
      </c>
      <c r="K30" s="39" t="s">
        <v>29</v>
      </c>
      <c r="L30" s="40">
        <v>45740</v>
      </c>
      <c r="M30" s="39" t="s">
        <v>216</v>
      </c>
      <c r="N30" s="39" t="s">
        <v>30</v>
      </c>
      <c r="O30" s="39" t="s">
        <v>68</v>
      </c>
      <c r="P30" s="41">
        <v>75615</v>
      </c>
      <c r="Q30" s="42">
        <v>105.232</v>
      </c>
      <c r="R30" s="38" t="s">
        <v>69</v>
      </c>
      <c r="S30" s="39" t="s">
        <v>65</v>
      </c>
      <c r="T30" s="43" t="s">
        <v>44</v>
      </c>
    </row>
    <row r="31" spans="1:20" ht="24.75" customHeight="1">
      <c r="A31" s="1"/>
      <c r="B31" s="1"/>
      <c r="D31" s="34">
        <v>45709</v>
      </c>
      <c r="E31" s="35">
        <v>45719</v>
      </c>
      <c r="F31" s="36" t="s">
        <v>26</v>
      </c>
      <c r="G31" s="36" t="str">
        <f>IF('2'!$H31 &lt;&gt; "", "TTS-2502" &amp; TEXT(ROW()-5, "00"), "")</f>
        <v>TTS-250226</v>
      </c>
      <c r="H31" s="36" t="s">
        <v>36</v>
      </c>
      <c r="I31" s="40">
        <v>45719</v>
      </c>
      <c r="J31" s="38" t="s">
        <v>217</v>
      </c>
      <c r="K31" s="39" t="s">
        <v>38</v>
      </c>
      <c r="L31" s="40">
        <v>45719</v>
      </c>
      <c r="M31" s="39" t="s">
        <v>218</v>
      </c>
      <c r="N31" s="39" t="s">
        <v>40</v>
      </c>
      <c r="O31" s="39" t="s">
        <v>219</v>
      </c>
      <c r="P31" s="41">
        <v>1509</v>
      </c>
      <c r="Q31" s="42">
        <v>15.028</v>
      </c>
      <c r="R31" s="38" t="s">
        <v>220</v>
      </c>
      <c r="S31" s="39" t="s">
        <v>43</v>
      </c>
      <c r="T31" s="43" t="s">
        <v>44</v>
      </c>
    </row>
    <row r="32" spans="1:20" ht="24.75" customHeight="1">
      <c r="A32" s="1"/>
      <c r="B32" s="1"/>
      <c r="D32" s="34">
        <v>45709</v>
      </c>
      <c r="E32" s="35">
        <v>45715</v>
      </c>
      <c r="F32" s="36" t="s">
        <v>26</v>
      </c>
      <c r="G32" s="36" t="str">
        <f>IF('2'!$H32 &lt;&gt; "", "TTS-2502" &amp; TEXT(ROW()-5, "00"), "")</f>
        <v>TTS-250227</v>
      </c>
      <c r="H32" s="36" t="s">
        <v>36</v>
      </c>
      <c r="I32" s="34">
        <v>45715</v>
      </c>
      <c r="J32" s="38" t="s">
        <v>221</v>
      </c>
      <c r="K32" s="39" t="s">
        <v>38</v>
      </c>
      <c r="L32" s="34">
        <v>45715</v>
      </c>
      <c r="M32" s="39" t="s">
        <v>222</v>
      </c>
      <c r="N32" s="39" t="s">
        <v>40</v>
      </c>
      <c r="O32" s="39" t="s">
        <v>223</v>
      </c>
      <c r="P32" s="41">
        <v>564</v>
      </c>
      <c r="Q32" s="42">
        <v>5.2530000000000001</v>
      </c>
      <c r="R32" s="38" t="s">
        <v>224</v>
      </c>
      <c r="S32" s="39" t="s">
        <v>43</v>
      </c>
      <c r="T32" s="43" t="s">
        <v>44</v>
      </c>
    </row>
    <row r="33" spans="1:20" ht="24.75" customHeight="1">
      <c r="A33" s="1"/>
      <c r="B33" s="1"/>
      <c r="D33" s="45">
        <v>45713</v>
      </c>
      <c r="E33" s="53">
        <v>45722</v>
      </c>
      <c r="F33" s="47" t="s">
        <v>26</v>
      </c>
      <c r="G33" s="47" t="str">
        <f>IF('2'!$H33 &lt;&gt; "", "TTS-2502" &amp; TEXT(ROW()-5, "00"), "")</f>
        <v>TTS-250228</v>
      </c>
      <c r="H33" s="47" t="s">
        <v>75</v>
      </c>
      <c r="I33" s="53">
        <v>45722</v>
      </c>
      <c r="J33" s="48" t="s">
        <v>225</v>
      </c>
      <c r="K33" s="54" t="s">
        <v>38</v>
      </c>
      <c r="L33" s="46"/>
      <c r="M33" s="54"/>
      <c r="N33" s="54"/>
      <c r="O33" s="54"/>
      <c r="P33" s="55"/>
      <c r="Q33" s="56"/>
      <c r="R33" s="48"/>
      <c r="S33" s="54"/>
      <c r="T33" s="57"/>
    </row>
    <row r="34" spans="1:20" ht="24.75" customHeight="1">
      <c r="A34" s="1"/>
      <c r="B34" s="1"/>
      <c r="D34" s="34">
        <v>45713</v>
      </c>
      <c r="E34" s="35">
        <v>45728</v>
      </c>
      <c r="F34" s="36" t="s">
        <v>26</v>
      </c>
      <c r="G34" s="36" t="str">
        <f>IF('2'!$H34 &lt;&gt; "", "TTS-2502" &amp; TEXT(ROW()-5, "00"), "")</f>
        <v>TTS-250229</v>
      </c>
      <c r="H34" s="36" t="s">
        <v>45</v>
      </c>
      <c r="I34" s="34">
        <v>45728</v>
      </c>
      <c r="J34" s="38" t="s">
        <v>226</v>
      </c>
      <c r="K34" s="39" t="s">
        <v>47</v>
      </c>
      <c r="L34" s="34">
        <v>45728</v>
      </c>
      <c r="M34" s="39" t="s">
        <v>227</v>
      </c>
      <c r="N34" s="39" t="s">
        <v>49</v>
      </c>
      <c r="O34" s="39" t="s">
        <v>50</v>
      </c>
      <c r="P34" s="41">
        <v>12070</v>
      </c>
      <c r="Q34" s="42">
        <v>68.3</v>
      </c>
      <c r="R34" s="38" t="s">
        <v>228</v>
      </c>
      <c r="S34" s="39" t="s">
        <v>52</v>
      </c>
      <c r="T34" s="43" t="s">
        <v>44</v>
      </c>
    </row>
    <row r="35" spans="1:20" ht="24.75" customHeight="1">
      <c r="A35" s="1"/>
      <c r="B35" s="1"/>
      <c r="D35" s="34">
        <v>45741</v>
      </c>
      <c r="E35" s="35">
        <v>45741</v>
      </c>
      <c r="F35" s="36" t="s">
        <v>53</v>
      </c>
      <c r="G35" s="36" t="str">
        <f>IF('2'!$H35 &lt;&gt; "", "TTS-2502" &amp; TEXT(ROW()-5, "00"), "")</f>
        <v>TTS-250230</v>
      </c>
      <c r="H35" s="36" t="s">
        <v>87</v>
      </c>
      <c r="I35" s="34">
        <v>45741</v>
      </c>
      <c r="J35" s="38" t="s">
        <v>229</v>
      </c>
      <c r="K35" s="39" t="s">
        <v>29</v>
      </c>
      <c r="L35" s="40">
        <v>45741</v>
      </c>
      <c r="M35" s="39" t="s">
        <v>89</v>
      </c>
      <c r="N35" s="39" t="s">
        <v>49</v>
      </c>
      <c r="O35" s="39" t="s">
        <v>31</v>
      </c>
      <c r="P35" s="41" t="s">
        <v>32</v>
      </c>
      <c r="Q35" s="42"/>
      <c r="R35" s="38" t="s">
        <v>230</v>
      </c>
      <c r="S35" s="39" t="s">
        <v>92</v>
      </c>
      <c r="T35" s="43" t="s">
        <v>92</v>
      </c>
    </row>
    <row r="36" spans="1:20" ht="24.75" customHeight="1">
      <c r="A36" s="1"/>
      <c r="B36" s="1"/>
      <c r="D36" s="45">
        <v>45714</v>
      </c>
      <c r="E36" s="53">
        <v>45740</v>
      </c>
      <c r="F36" s="47" t="s">
        <v>26</v>
      </c>
      <c r="G36" s="47" t="str">
        <f>IF('2'!$H36 &lt;&gt; "", "TTS-2502" &amp; TEXT(ROW()-5, "00"), "")</f>
        <v>TTS-250231</v>
      </c>
      <c r="H36" s="47" t="s">
        <v>75</v>
      </c>
      <c r="I36" s="45"/>
      <c r="J36" s="48" t="s">
        <v>231</v>
      </c>
      <c r="K36" s="54" t="s">
        <v>38</v>
      </c>
      <c r="L36" s="46"/>
      <c r="M36" s="54"/>
      <c r="N36" s="54"/>
      <c r="O36" s="54"/>
      <c r="P36" s="55"/>
      <c r="Q36" s="56"/>
      <c r="R36" s="48"/>
      <c r="S36" s="54"/>
      <c r="T36" s="57"/>
    </row>
    <row r="37" spans="1:20" ht="24.75" customHeight="1">
      <c r="A37" s="1"/>
      <c r="B37" s="1"/>
      <c r="D37" s="34">
        <v>45715</v>
      </c>
      <c r="E37" s="35">
        <v>45717</v>
      </c>
      <c r="F37" s="36" t="s">
        <v>26</v>
      </c>
      <c r="G37" s="36" t="str">
        <f>IF('2'!$H37 &lt;&gt; "", "TTS-2502" &amp; TEXT(ROW()-5, "00"), "")</f>
        <v>TTS-250232</v>
      </c>
      <c r="H37" s="36" t="s">
        <v>87</v>
      </c>
      <c r="I37" s="35">
        <v>45717</v>
      </c>
      <c r="J37" s="38" t="s">
        <v>232</v>
      </c>
      <c r="K37" s="39" t="s">
        <v>47</v>
      </c>
      <c r="L37" s="35">
        <v>45717</v>
      </c>
      <c r="M37" s="39" t="s">
        <v>233</v>
      </c>
      <c r="N37" s="39" t="s">
        <v>234</v>
      </c>
      <c r="O37" s="39" t="s">
        <v>50</v>
      </c>
      <c r="P37" s="41">
        <v>24335</v>
      </c>
      <c r="Q37" s="42">
        <v>40</v>
      </c>
      <c r="R37" s="38" t="s">
        <v>235</v>
      </c>
      <c r="S37" s="39" t="s">
        <v>236</v>
      </c>
      <c r="T37" s="43" t="s">
        <v>44</v>
      </c>
    </row>
    <row r="38" spans="1:20" ht="24.75" customHeight="1">
      <c r="A38" s="1"/>
      <c r="B38" s="1"/>
      <c r="D38" s="34">
        <v>45715</v>
      </c>
      <c r="E38" s="35">
        <v>45720</v>
      </c>
      <c r="F38" s="36" t="s">
        <v>26</v>
      </c>
      <c r="G38" s="36" t="str">
        <f>IF('2'!$H38 &lt;&gt; "", "TTS-2502" &amp; TEXT(ROW()-5, "00"), "")</f>
        <v>TTS-250233</v>
      </c>
      <c r="H38" s="36" t="s">
        <v>237</v>
      </c>
      <c r="I38" s="34">
        <v>45750</v>
      </c>
      <c r="J38" s="38" t="s">
        <v>28</v>
      </c>
      <c r="K38" s="39" t="s">
        <v>29</v>
      </c>
      <c r="L38" s="34">
        <v>45750</v>
      </c>
      <c r="M38" s="39" t="s">
        <v>28</v>
      </c>
      <c r="N38" s="39" t="s">
        <v>30</v>
      </c>
      <c r="O38" s="39" t="s">
        <v>82</v>
      </c>
      <c r="P38" s="41">
        <v>2214.25</v>
      </c>
      <c r="Q38" s="42">
        <v>2.7050000000000001</v>
      </c>
      <c r="R38" s="38" t="s">
        <v>238</v>
      </c>
      <c r="S38" s="39" t="s">
        <v>34</v>
      </c>
      <c r="T38" s="43" t="s">
        <v>35</v>
      </c>
    </row>
    <row r="39" spans="1:20" ht="24.75" customHeight="1">
      <c r="A39" s="1"/>
      <c r="B39" s="1"/>
      <c r="D39" s="34">
        <v>45715</v>
      </c>
      <c r="E39" s="35">
        <v>45727</v>
      </c>
      <c r="F39" s="36" t="s">
        <v>26</v>
      </c>
      <c r="G39" s="36" t="str">
        <f>IF('2'!$H39 &lt;&gt; "", "TTS-2502" &amp; TEXT(ROW()-5, "00"), "")</f>
        <v>TTS-250234</v>
      </c>
      <c r="H39" s="36" t="s">
        <v>70</v>
      </c>
      <c r="I39" s="40">
        <v>45722</v>
      </c>
      <c r="J39" s="38" t="s">
        <v>239</v>
      </c>
      <c r="K39" s="39" t="s">
        <v>29</v>
      </c>
      <c r="L39" s="40">
        <v>45722</v>
      </c>
      <c r="M39" s="39" t="s">
        <v>240</v>
      </c>
      <c r="N39" s="39" t="s">
        <v>30</v>
      </c>
      <c r="O39" s="39" t="s">
        <v>50</v>
      </c>
      <c r="P39" s="41">
        <v>7202</v>
      </c>
      <c r="Q39" s="42">
        <v>72</v>
      </c>
      <c r="R39" s="38" t="s">
        <v>241</v>
      </c>
      <c r="S39" s="39" t="s">
        <v>74</v>
      </c>
      <c r="T39" s="43" t="s">
        <v>44</v>
      </c>
    </row>
    <row r="40" spans="1:20" ht="24.75" customHeight="1">
      <c r="A40" s="1"/>
      <c r="B40" s="1"/>
      <c r="D40" s="34">
        <v>45749</v>
      </c>
      <c r="E40" s="35">
        <v>45919</v>
      </c>
      <c r="F40" s="49" t="s">
        <v>53</v>
      </c>
      <c r="G40" s="36" t="str">
        <f>IF('2'!$H40 &lt;&gt; "", "TTS-2502" &amp; TEXT(ROW()-5, "00"), "")</f>
        <v>TTS-250235</v>
      </c>
      <c r="H40" s="36" t="s">
        <v>60</v>
      </c>
      <c r="I40" s="34">
        <v>45735</v>
      </c>
      <c r="J40" s="38" t="s">
        <v>242</v>
      </c>
      <c r="K40" s="39" t="s">
        <v>29</v>
      </c>
      <c r="L40" s="40">
        <v>45735</v>
      </c>
      <c r="M40" s="39" t="s">
        <v>243</v>
      </c>
      <c r="N40" s="39" t="s">
        <v>30</v>
      </c>
      <c r="O40" s="39" t="s">
        <v>68</v>
      </c>
      <c r="P40" s="41">
        <v>70702</v>
      </c>
      <c r="Q40" s="42">
        <v>70.701999999999998</v>
      </c>
      <c r="R40" s="38" t="s">
        <v>244</v>
      </c>
      <c r="S40" s="39" t="s">
        <v>65</v>
      </c>
      <c r="T40" s="43" t="s">
        <v>44</v>
      </c>
    </row>
    <row r="41" spans="1:20" ht="24.75" customHeight="1">
      <c r="A41" s="1"/>
      <c r="B41" s="1"/>
      <c r="D41" s="34">
        <v>45716</v>
      </c>
      <c r="E41" s="35">
        <v>45755</v>
      </c>
      <c r="F41" s="49" t="s">
        <v>53</v>
      </c>
      <c r="G41" s="36" t="str">
        <f>IF('2'!$H41 &lt;&gt; "", "TTS-2502" &amp; TEXT(ROW()-5, "00"), "")</f>
        <v>TTS-250236</v>
      </c>
      <c r="H41" s="36" t="s">
        <v>245</v>
      </c>
      <c r="I41" s="40">
        <v>45755</v>
      </c>
      <c r="J41" s="38" t="s">
        <v>89</v>
      </c>
      <c r="K41" s="39" t="s">
        <v>29</v>
      </c>
      <c r="L41" s="40">
        <v>45755</v>
      </c>
      <c r="M41" s="39" t="s">
        <v>89</v>
      </c>
      <c r="N41" s="39" t="s">
        <v>49</v>
      </c>
      <c r="O41" s="39" t="s">
        <v>31</v>
      </c>
      <c r="P41" s="41">
        <v>5</v>
      </c>
      <c r="Q41" s="42" t="s">
        <v>32</v>
      </c>
      <c r="R41" s="38" t="s">
        <v>246</v>
      </c>
      <c r="S41" s="39" t="s">
        <v>92</v>
      </c>
      <c r="T41" s="43" t="s">
        <v>92</v>
      </c>
    </row>
    <row r="42" spans="1:20" ht="24.75" customHeight="1">
      <c r="A42" s="1"/>
      <c r="B42" s="1"/>
      <c r="D42" s="34">
        <v>45716</v>
      </c>
      <c r="E42" s="35">
        <v>45722</v>
      </c>
      <c r="F42" s="36" t="s">
        <v>26</v>
      </c>
      <c r="G42" s="36" t="str">
        <f>IF('2'!$H42 &lt;&gt; "", "TTS-2502" &amp; TEXT(ROW()-5, "00"), "")</f>
        <v>TTS-250237</v>
      </c>
      <c r="H42" s="36" t="s">
        <v>75</v>
      </c>
      <c r="I42" s="34">
        <v>45721</v>
      </c>
      <c r="J42" s="38" t="s">
        <v>247</v>
      </c>
      <c r="K42" s="39" t="s">
        <v>38</v>
      </c>
      <c r="L42" s="40">
        <v>45721</v>
      </c>
      <c r="M42" s="39" t="s">
        <v>248</v>
      </c>
      <c r="N42" s="39" t="s">
        <v>249</v>
      </c>
      <c r="O42" s="39" t="s">
        <v>163</v>
      </c>
      <c r="P42" s="41">
        <v>2710</v>
      </c>
      <c r="Q42" s="42">
        <v>20.8</v>
      </c>
      <c r="R42" s="38" t="s">
        <v>188</v>
      </c>
      <c r="S42" s="39" t="s">
        <v>74</v>
      </c>
      <c r="T42" s="43" t="s">
        <v>44</v>
      </c>
    </row>
    <row r="43" spans="1:20" ht="24.75" customHeight="1">
      <c r="A43" s="1"/>
      <c r="B43" s="1"/>
      <c r="D43" s="45">
        <v>45716</v>
      </c>
      <c r="E43" s="53">
        <v>45716</v>
      </c>
      <c r="F43" s="47" t="s">
        <v>26</v>
      </c>
      <c r="G43" s="47" t="str">
        <f>IF('2'!$H43 &lt;&gt; "", "TTS-2502" &amp; TEXT(ROW()-5, "00"), "")</f>
        <v>TTS-250238</v>
      </c>
      <c r="H43" s="47" t="s">
        <v>250</v>
      </c>
      <c r="I43" s="46"/>
      <c r="J43" s="48" t="s">
        <v>116</v>
      </c>
      <c r="K43" s="54" t="s">
        <v>38</v>
      </c>
      <c r="L43" s="40"/>
      <c r="M43" s="39"/>
      <c r="N43" s="39"/>
      <c r="O43" s="39"/>
      <c r="P43" s="41"/>
      <c r="Q43" s="42"/>
      <c r="R43" s="38"/>
      <c r="S43" s="39"/>
      <c r="T43" s="43"/>
    </row>
    <row r="44" spans="1:20" ht="24.75" customHeight="1">
      <c r="A44" s="1"/>
      <c r="B44" s="1"/>
      <c r="D44" s="34"/>
      <c r="E44" s="50"/>
      <c r="F44" s="49"/>
      <c r="G44" s="36" t="str">
        <f>IF('2'!$H44 &lt;&gt; "", "TTS-2502" &amp; TEXT(ROW()-5, "00"), "")</f>
        <v/>
      </c>
      <c r="H44" s="36"/>
      <c r="I44" s="34"/>
      <c r="J44" s="38"/>
      <c r="K44" s="39"/>
      <c r="L44" s="40"/>
      <c r="M44" s="39"/>
      <c r="N44" s="39"/>
      <c r="O44" s="39"/>
      <c r="P44" s="41"/>
      <c r="Q44" s="42"/>
      <c r="R44" s="38"/>
      <c r="S44" s="39"/>
      <c r="T44" s="43"/>
    </row>
    <row r="45" spans="1:20" ht="24.75" customHeight="1">
      <c r="A45" s="1"/>
      <c r="B45" s="1"/>
      <c r="D45" s="34"/>
      <c r="E45" s="35"/>
      <c r="F45" s="49"/>
      <c r="G45" s="36" t="str">
        <f>IF('2'!$H45 &lt;&gt; "", "TTS-2502" &amp; TEXT(ROW()-5, "00"), "")</f>
        <v/>
      </c>
      <c r="H45" s="36"/>
      <c r="I45" s="40"/>
      <c r="J45" s="38"/>
      <c r="K45" s="39"/>
      <c r="L45" s="40"/>
      <c r="M45" s="39"/>
      <c r="N45" s="39"/>
      <c r="O45" s="39"/>
      <c r="P45" s="41"/>
      <c r="Q45" s="42"/>
      <c r="R45" s="38"/>
      <c r="S45" s="39"/>
      <c r="T45" s="43"/>
    </row>
    <row r="46" spans="1:20" ht="24.75" customHeight="1">
      <c r="A46" s="1"/>
      <c r="B46" s="1"/>
      <c r="D46" s="34"/>
      <c r="E46" s="50"/>
      <c r="F46" s="49"/>
      <c r="G46" s="36" t="str">
        <f>IF('2'!$H46 &lt;&gt; "", "TTS-2502" &amp; TEXT(ROW()-5, "00"), "")</f>
        <v/>
      </c>
      <c r="H46" s="36"/>
      <c r="I46" s="34"/>
      <c r="J46" s="38"/>
      <c r="K46" s="39"/>
      <c r="L46" s="40"/>
      <c r="M46" s="39"/>
      <c r="N46" s="39"/>
      <c r="O46" s="39"/>
      <c r="P46" s="41"/>
      <c r="Q46" s="42"/>
      <c r="R46" s="38"/>
      <c r="S46" s="39"/>
      <c r="T46" s="43"/>
    </row>
    <row r="47" spans="1:20" ht="24.75" customHeight="1">
      <c r="A47" s="1"/>
      <c r="B47" s="1"/>
      <c r="D47" s="34"/>
      <c r="E47" s="35"/>
      <c r="F47" s="49"/>
      <c r="G47" s="36" t="str">
        <f>IF('2'!$H47 &lt;&gt; "", "TTS-2502" &amp; TEXT(ROW()-5, "00"), "")</f>
        <v/>
      </c>
      <c r="H47" s="36"/>
      <c r="I47" s="40"/>
      <c r="J47" s="38"/>
      <c r="K47" s="39"/>
      <c r="L47" s="40"/>
      <c r="M47" s="39"/>
      <c r="N47" s="39"/>
      <c r="O47" s="39"/>
      <c r="P47" s="41"/>
      <c r="Q47" s="42"/>
      <c r="R47" s="38"/>
      <c r="S47" s="39"/>
      <c r="T47" s="43"/>
    </row>
    <row r="48" spans="1:20" ht="24.75" customHeight="1">
      <c r="A48" s="1"/>
      <c r="B48" s="1"/>
      <c r="D48" s="34"/>
      <c r="E48" s="50"/>
      <c r="F48" s="49"/>
      <c r="G48" s="36" t="str">
        <f>IF('2'!$H48 &lt;&gt; "", "TTS-2502" &amp; TEXT(ROW()-5, "00"), "")</f>
        <v/>
      </c>
      <c r="H48" s="36"/>
      <c r="I48" s="34"/>
      <c r="J48" s="38"/>
      <c r="K48" s="39"/>
      <c r="L48" s="40"/>
      <c r="M48" s="39"/>
      <c r="N48" s="39"/>
      <c r="O48" s="39"/>
      <c r="P48" s="41"/>
      <c r="Q48" s="42"/>
      <c r="R48" s="38"/>
      <c r="S48" s="39"/>
      <c r="T48" s="43"/>
    </row>
    <row r="49" spans="1:20" ht="24.75" customHeight="1">
      <c r="A49" s="1"/>
      <c r="B49" s="1"/>
      <c r="D49" s="34"/>
      <c r="E49" s="35"/>
      <c r="F49" s="49"/>
      <c r="G49" s="36" t="str">
        <f>IF('2'!$H49 &lt;&gt; "", "TTS-2502" &amp; TEXT(ROW()-5, "00"), "")</f>
        <v/>
      </c>
      <c r="H49" s="36"/>
      <c r="I49" s="40"/>
      <c r="J49" s="38"/>
      <c r="K49" s="39"/>
      <c r="L49" s="40"/>
      <c r="M49" s="39"/>
      <c r="N49" s="39"/>
      <c r="O49" s="39"/>
      <c r="P49" s="41"/>
      <c r="Q49" s="42"/>
      <c r="R49" s="38"/>
      <c r="S49" s="39"/>
      <c r="T49" s="43"/>
    </row>
    <row r="50" spans="1:20" ht="24.75" customHeight="1">
      <c r="A50" s="1"/>
      <c r="B50" s="1"/>
      <c r="D50" s="34"/>
      <c r="E50" s="50"/>
      <c r="F50" s="49"/>
      <c r="G50" s="36" t="str">
        <f>IF('2'!$H50 &lt;&gt; "", "TTS-2502" &amp; TEXT(ROW()-5, "00"), "")</f>
        <v/>
      </c>
      <c r="H50" s="36"/>
      <c r="I50" s="34"/>
      <c r="J50" s="38"/>
      <c r="K50" s="39"/>
      <c r="L50" s="40"/>
      <c r="M50" s="39"/>
      <c r="N50" s="39"/>
      <c r="O50" s="39"/>
      <c r="P50" s="41"/>
      <c r="Q50" s="42"/>
      <c r="R50" s="38"/>
      <c r="S50" s="39"/>
      <c r="T50" s="43"/>
    </row>
    <row r="51" spans="1:20" ht="24.75" customHeight="1">
      <c r="A51" s="1"/>
      <c r="B51" s="1"/>
      <c r="D51" s="34"/>
      <c r="E51" s="35"/>
      <c r="F51" s="49"/>
      <c r="G51" s="36" t="str">
        <f>IF('2'!$H51 &lt;&gt; "", "TTS-2502" &amp; TEXT(ROW()-5, "00"), "")</f>
        <v/>
      </c>
      <c r="H51" s="36"/>
      <c r="I51" s="40"/>
      <c r="J51" s="38"/>
      <c r="K51" s="39"/>
      <c r="L51" s="40"/>
      <c r="M51" s="39"/>
      <c r="N51" s="39"/>
      <c r="O51" s="39"/>
      <c r="P51" s="41"/>
      <c r="Q51" s="42"/>
      <c r="R51" s="38"/>
      <c r="S51" s="39"/>
      <c r="T51" s="43"/>
    </row>
    <row r="52" spans="1:20" ht="24.75" customHeight="1">
      <c r="A52" s="1"/>
      <c r="B52" s="1"/>
      <c r="D52" s="34"/>
      <c r="E52" s="50"/>
      <c r="F52" s="49"/>
      <c r="G52" s="36" t="str">
        <f>IF('2'!$H52 &lt;&gt; "", "TTS-2502" &amp; TEXT(ROW()-5, "00"), "")</f>
        <v/>
      </c>
      <c r="H52" s="36"/>
      <c r="I52" s="34"/>
      <c r="J52" s="38"/>
      <c r="K52" s="39"/>
      <c r="L52" s="40"/>
      <c r="M52" s="39"/>
      <c r="N52" s="39"/>
      <c r="O52" s="39"/>
      <c r="P52" s="41"/>
      <c r="Q52" s="42"/>
      <c r="R52" s="38"/>
      <c r="S52" s="39"/>
      <c r="T52" s="43"/>
    </row>
    <row r="53" spans="1:20" ht="24.75" customHeight="1">
      <c r="A53" s="1"/>
      <c r="B53" s="1"/>
      <c r="D53" s="34"/>
      <c r="E53" s="35"/>
      <c r="F53" s="49"/>
      <c r="G53" s="36" t="str">
        <f>IF('2'!$H53 &lt;&gt; "", "TTS-2502" &amp; TEXT(ROW()-5, "00"), "")</f>
        <v/>
      </c>
      <c r="H53" s="36"/>
      <c r="I53" s="40"/>
      <c r="J53" s="38"/>
      <c r="K53" s="39"/>
      <c r="L53" s="40"/>
      <c r="M53" s="39"/>
      <c r="N53" s="39"/>
      <c r="O53" s="39"/>
      <c r="P53" s="41"/>
      <c r="Q53" s="42"/>
      <c r="R53" s="38"/>
      <c r="S53" s="39"/>
      <c r="T53" s="43"/>
    </row>
    <row r="54" spans="1:20" ht="24.75" customHeight="1">
      <c r="A54" s="1"/>
      <c r="B54" s="1"/>
      <c r="D54" s="34"/>
      <c r="E54" s="50"/>
      <c r="F54" s="49"/>
      <c r="G54" s="36" t="str">
        <f>IF('2'!$H54 &lt;&gt; "", "TTS-2502" &amp; TEXT(ROW()-5, "00"), "")</f>
        <v/>
      </c>
      <c r="H54" s="36"/>
      <c r="I54" s="34"/>
      <c r="J54" s="38"/>
      <c r="K54" s="39"/>
      <c r="L54" s="40"/>
      <c r="M54" s="39"/>
      <c r="N54" s="39"/>
      <c r="O54" s="39"/>
      <c r="P54" s="41"/>
      <c r="Q54" s="42"/>
      <c r="R54" s="38"/>
      <c r="S54" s="39"/>
      <c r="T54" s="43"/>
    </row>
    <row r="55" spans="1:20" ht="24.75" customHeight="1">
      <c r="A55" s="1"/>
      <c r="B55" s="1"/>
      <c r="D55" s="34"/>
      <c r="E55" s="35"/>
      <c r="F55" s="49"/>
      <c r="G55" s="36" t="str">
        <f>IF('2'!$H55 &lt;&gt; "", "TTS-2502" &amp; TEXT(ROW()-5, "00"), "")</f>
        <v/>
      </c>
      <c r="H55" s="36"/>
      <c r="I55" s="40"/>
      <c r="J55" s="38"/>
      <c r="K55" s="39"/>
      <c r="L55" s="40"/>
      <c r="M55" s="39"/>
      <c r="N55" s="39"/>
      <c r="O55" s="39"/>
      <c r="P55" s="41"/>
      <c r="Q55" s="42"/>
      <c r="R55" s="38"/>
      <c r="S55" s="39"/>
      <c r="T55" s="43"/>
    </row>
    <row r="56" spans="1:20" ht="15.75" customHeight="1">
      <c r="A56" s="1"/>
      <c r="B56" s="1"/>
      <c r="R56" s="52"/>
    </row>
    <row r="57" spans="1:20" ht="15.75" customHeight="1">
      <c r="A57" s="1"/>
      <c r="B57" s="1"/>
      <c r="R57" s="52"/>
    </row>
    <row r="58" spans="1:20" ht="15.75" customHeight="1">
      <c r="A58" s="1"/>
      <c r="B58" s="1"/>
      <c r="R58" s="52"/>
    </row>
    <row r="59" spans="1:20" ht="15.75" customHeight="1">
      <c r="A59" s="1"/>
      <c r="B59" s="1"/>
      <c r="R59" s="52"/>
    </row>
    <row r="60" spans="1:20" ht="15.75" customHeight="1">
      <c r="R60" s="52"/>
    </row>
    <row r="61" spans="1:20" ht="15.75" customHeight="1">
      <c r="R61" s="52"/>
    </row>
    <row r="62" spans="1:20" ht="15.75" customHeight="1">
      <c r="R62" s="52"/>
    </row>
    <row r="63" spans="1:20" ht="15.75" customHeight="1">
      <c r="R63" s="52"/>
    </row>
    <row r="64" spans="1:20" ht="15.75" customHeight="1">
      <c r="R64" s="52"/>
    </row>
    <row r="65" spans="18:18" ht="15.75" customHeight="1">
      <c r="R65" s="52"/>
    </row>
    <row r="66" spans="18:18" ht="15.75" customHeight="1">
      <c r="R66" s="52"/>
    </row>
    <row r="67" spans="18:18" ht="15.75" customHeight="1">
      <c r="R67" s="52"/>
    </row>
    <row r="68" spans="18:18" ht="15.75" customHeight="1">
      <c r="R68" s="52"/>
    </row>
    <row r="69" spans="18:18" ht="15.75" customHeight="1">
      <c r="R69" s="52"/>
    </row>
    <row r="70" spans="18:18" ht="15.75" customHeight="1">
      <c r="R70" s="52"/>
    </row>
    <row r="71" spans="18:18" ht="15.75" customHeight="1">
      <c r="R71" s="52"/>
    </row>
    <row r="72" spans="18:18" ht="15.75" customHeight="1">
      <c r="R72" s="52"/>
    </row>
    <row r="73" spans="18:18" ht="15.75" customHeight="1">
      <c r="R73" s="52"/>
    </row>
    <row r="74" spans="18:18" ht="15.75" customHeight="1">
      <c r="R74" s="52"/>
    </row>
    <row r="75" spans="18:18" ht="15.75" customHeight="1">
      <c r="R75" s="52"/>
    </row>
    <row r="76" spans="18:18" ht="15.75" customHeight="1">
      <c r="R76" s="52"/>
    </row>
    <row r="77" spans="18:18" ht="15.75" customHeight="1">
      <c r="R77" s="52"/>
    </row>
    <row r="78" spans="18:18" ht="15.75" customHeight="1">
      <c r="R78" s="52"/>
    </row>
    <row r="79" spans="18:18" ht="15.75" customHeight="1">
      <c r="R79" s="52"/>
    </row>
    <row r="80" spans="18:18" ht="15.75" customHeight="1">
      <c r="R80" s="52"/>
    </row>
    <row r="81" spans="18:18" ht="15.75" customHeight="1">
      <c r="R81" s="52"/>
    </row>
    <row r="82" spans="18:18" ht="15.75" customHeight="1">
      <c r="R82" s="52"/>
    </row>
    <row r="83" spans="18:18" ht="15.75" customHeight="1">
      <c r="R83" s="52"/>
    </row>
    <row r="84" spans="18:18" ht="15.75" customHeight="1">
      <c r="R84" s="52"/>
    </row>
    <row r="85" spans="18:18" ht="15.75" customHeight="1">
      <c r="R85" s="52"/>
    </row>
    <row r="86" spans="18:18" ht="15.75" customHeight="1">
      <c r="R86" s="52"/>
    </row>
    <row r="87" spans="18:18" ht="15.75" customHeight="1">
      <c r="R87" s="52"/>
    </row>
    <row r="88" spans="18:18" ht="15.75" customHeight="1">
      <c r="R88" s="52"/>
    </row>
    <row r="89" spans="18:18" ht="15.75" customHeight="1">
      <c r="R89" s="52"/>
    </row>
    <row r="90" spans="18:18" ht="15.75" customHeight="1">
      <c r="R90" s="52"/>
    </row>
    <row r="91" spans="18:18" ht="15.75" customHeight="1">
      <c r="R91" s="52"/>
    </row>
    <row r="92" spans="18:18" ht="15.75" customHeight="1">
      <c r="R92" s="52"/>
    </row>
    <row r="93" spans="18:18" ht="15.75" customHeight="1">
      <c r="R93" s="52"/>
    </row>
    <row r="94" spans="18:18" ht="15.75" customHeight="1">
      <c r="R94" s="52"/>
    </row>
    <row r="95" spans="18:18" ht="15.75" customHeight="1">
      <c r="R95" s="52"/>
    </row>
    <row r="96" spans="18:18" ht="15.75" customHeight="1">
      <c r="R96" s="52"/>
    </row>
    <row r="97" spans="18:18" ht="15.75" customHeight="1">
      <c r="R97" s="52"/>
    </row>
    <row r="98" spans="18:18" ht="15.75" customHeight="1">
      <c r="R98" s="52"/>
    </row>
    <row r="99" spans="18:18" ht="15.75" customHeight="1">
      <c r="R99" s="52"/>
    </row>
    <row r="100" spans="18:18" ht="15.75" customHeight="1">
      <c r="R100" s="52"/>
    </row>
    <row r="101" spans="18:18" ht="15.75" customHeight="1">
      <c r="R101" s="52"/>
    </row>
    <row r="102" spans="18:18" ht="15.75" customHeight="1">
      <c r="R102" s="52"/>
    </row>
    <row r="103" spans="18:18" ht="15.75" customHeight="1">
      <c r="R103" s="52"/>
    </row>
    <row r="104" spans="18:18" ht="15.75" customHeight="1">
      <c r="R104" s="52"/>
    </row>
    <row r="105" spans="18:18" ht="15.75" customHeight="1">
      <c r="R105" s="52"/>
    </row>
    <row r="106" spans="18:18" ht="15.75" customHeight="1">
      <c r="R106" s="52"/>
    </row>
    <row r="107" spans="18:18" ht="15.75" customHeight="1">
      <c r="R107" s="52"/>
    </row>
    <row r="108" spans="18:18" ht="15.75" customHeight="1">
      <c r="R108" s="52"/>
    </row>
    <row r="109" spans="18:18" ht="15.75" customHeight="1">
      <c r="R109" s="52"/>
    </row>
    <row r="110" spans="18:18" ht="15.75" customHeight="1">
      <c r="R110" s="52"/>
    </row>
    <row r="111" spans="18:18" ht="15.75" customHeight="1">
      <c r="R111" s="52"/>
    </row>
    <row r="112" spans="18:18" ht="15.75" customHeight="1">
      <c r="R112" s="52"/>
    </row>
    <row r="113" spans="18:18" ht="15.75" customHeight="1">
      <c r="R113" s="52"/>
    </row>
    <row r="114" spans="18:18" ht="15.75" customHeight="1">
      <c r="R114" s="52"/>
    </row>
    <row r="115" spans="18:18" ht="15.75" customHeight="1">
      <c r="R115" s="52"/>
    </row>
    <row r="116" spans="18:18" ht="15.75" customHeight="1">
      <c r="R116" s="52"/>
    </row>
    <row r="117" spans="18:18" ht="15.75" customHeight="1">
      <c r="R117" s="52"/>
    </row>
    <row r="118" spans="18:18" ht="15.75" customHeight="1">
      <c r="R118" s="52"/>
    </row>
    <row r="119" spans="18:18" ht="15.75" customHeight="1">
      <c r="R119" s="52"/>
    </row>
    <row r="120" spans="18:18" ht="15.75" customHeight="1">
      <c r="R120" s="52"/>
    </row>
    <row r="121" spans="18:18" ht="15.75" customHeight="1">
      <c r="R121" s="52"/>
    </row>
    <row r="122" spans="18:18" ht="15.75" customHeight="1">
      <c r="R122" s="52"/>
    </row>
    <row r="123" spans="18:18" ht="15.75" customHeight="1">
      <c r="R123" s="52"/>
    </row>
    <row r="124" spans="18:18" ht="15.75" customHeight="1">
      <c r="R124" s="52"/>
    </row>
    <row r="125" spans="18:18" ht="15.75" customHeight="1">
      <c r="R125" s="52"/>
    </row>
    <row r="126" spans="18:18" ht="15.75" customHeight="1">
      <c r="R126" s="52"/>
    </row>
    <row r="127" spans="18:18" ht="15.75" customHeight="1">
      <c r="R127" s="52"/>
    </row>
    <row r="128" spans="18:18" ht="15.75" customHeight="1">
      <c r="R128" s="52"/>
    </row>
    <row r="129" spans="18:18" ht="15.75" customHeight="1">
      <c r="R129" s="52"/>
    </row>
    <row r="130" spans="18:18" ht="15.75" customHeight="1">
      <c r="R130" s="52"/>
    </row>
    <row r="131" spans="18:18" ht="15.75" customHeight="1">
      <c r="R131" s="52"/>
    </row>
    <row r="132" spans="18:18" ht="15.75" customHeight="1">
      <c r="R132" s="52"/>
    </row>
    <row r="133" spans="18:18" ht="15.75" customHeight="1">
      <c r="R133" s="52"/>
    </row>
    <row r="134" spans="18:18" ht="15.75" customHeight="1">
      <c r="R134" s="52"/>
    </row>
    <row r="135" spans="18:18" ht="15.75" customHeight="1">
      <c r="R135" s="52"/>
    </row>
    <row r="136" spans="18:18" ht="15.75" customHeight="1">
      <c r="R136" s="52"/>
    </row>
    <row r="137" spans="18:18" ht="15.75" customHeight="1">
      <c r="R137" s="52"/>
    </row>
    <row r="138" spans="18:18" ht="15.75" customHeight="1">
      <c r="R138" s="52"/>
    </row>
    <row r="139" spans="18:18" ht="15.75" customHeight="1">
      <c r="R139" s="52"/>
    </row>
    <row r="140" spans="18:18" ht="15.75" customHeight="1">
      <c r="R140" s="52"/>
    </row>
    <row r="141" spans="18:18" ht="15.75" customHeight="1">
      <c r="R141" s="52"/>
    </row>
    <row r="142" spans="18:18" ht="15.75" customHeight="1">
      <c r="R142" s="52"/>
    </row>
    <row r="143" spans="18:18" ht="15.75" customHeight="1">
      <c r="R143" s="52"/>
    </row>
    <row r="144" spans="18:18" ht="15.75" customHeight="1">
      <c r="R144" s="52"/>
    </row>
    <row r="145" spans="18:18" ht="15.75" customHeight="1">
      <c r="R145" s="52"/>
    </row>
    <row r="146" spans="18:18" ht="15.75" customHeight="1">
      <c r="R146" s="52"/>
    </row>
    <row r="147" spans="18:18" ht="15.75" customHeight="1">
      <c r="R147" s="52"/>
    </row>
    <row r="148" spans="18:18" ht="15.75" customHeight="1">
      <c r="R148" s="52"/>
    </row>
    <row r="149" spans="18:18" ht="15.75" customHeight="1">
      <c r="R149" s="52"/>
    </row>
    <row r="150" spans="18:18" ht="15.75" customHeight="1">
      <c r="R150" s="52"/>
    </row>
    <row r="151" spans="18:18" ht="15.75" customHeight="1">
      <c r="R151" s="52"/>
    </row>
    <row r="152" spans="18:18" ht="15.75" customHeight="1">
      <c r="R152" s="52"/>
    </row>
    <row r="153" spans="18:18" ht="15.75" customHeight="1">
      <c r="R153" s="52"/>
    </row>
    <row r="154" spans="18:18" ht="15.75" customHeight="1">
      <c r="R154" s="52"/>
    </row>
    <row r="155" spans="18:18" ht="15.75" customHeight="1">
      <c r="R155" s="52"/>
    </row>
    <row r="156" spans="18:18" ht="15.75" customHeight="1">
      <c r="R156" s="52"/>
    </row>
    <row r="157" spans="18:18" ht="15.75" customHeight="1">
      <c r="R157" s="52"/>
    </row>
    <row r="158" spans="18:18" ht="15.75" customHeight="1">
      <c r="R158" s="52"/>
    </row>
    <row r="159" spans="18:18" ht="15.75" customHeight="1">
      <c r="R159" s="52"/>
    </row>
    <row r="160" spans="18:18" ht="15.75" customHeight="1">
      <c r="R160" s="52"/>
    </row>
    <row r="161" spans="18:18" ht="15.75" customHeight="1">
      <c r="R161" s="52"/>
    </row>
    <row r="162" spans="18:18" ht="15.75" customHeight="1">
      <c r="R162" s="52"/>
    </row>
    <row r="163" spans="18:18" ht="15.75" customHeight="1">
      <c r="R163" s="52"/>
    </row>
    <row r="164" spans="18:18" ht="15.75" customHeight="1">
      <c r="R164" s="52"/>
    </row>
    <row r="165" spans="18:18" ht="15.75" customHeight="1">
      <c r="R165" s="52"/>
    </row>
    <row r="166" spans="18:18" ht="15.75" customHeight="1">
      <c r="R166" s="52"/>
    </row>
    <row r="167" spans="18:18" ht="15.75" customHeight="1">
      <c r="R167" s="52"/>
    </row>
    <row r="168" spans="18:18" ht="15.75" customHeight="1">
      <c r="R168" s="52"/>
    </row>
    <row r="169" spans="18:18" ht="15.75" customHeight="1">
      <c r="R169" s="52"/>
    </row>
    <row r="170" spans="18:18" ht="15.75" customHeight="1">
      <c r="R170" s="52"/>
    </row>
    <row r="171" spans="18:18" ht="15.75" customHeight="1">
      <c r="R171" s="52"/>
    </row>
    <row r="172" spans="18:18" ht="15.75" customHeight="1">
      <c r="R172" s="52"/>
    </row>
    <row r="173" spans="18:18" ht="15.75" customHeight="1">
      <c r="R173" s="52"/>
    </row>
    <row r="174" spans="18:18" ht="15.75" customHeight="1">
      <c r="R174" s="52"/>
    </row>
    <row r="175" spans="18:18" ht="15.75" customHeight="1">
      <c r="R175" s="52"/>
    </row>
    <row r="176" spans="18:18" ht="15.75" customHeight="1">
      <c r="R176" s="52"/>
    </row>
    <row r="177" spans="18:18" ht="15.75" customHeight="1">
      <c r="R177" s="52"/>
    </row>
    <row r="178" spans="18:18" ht="15.75" customHeight="1">
      <c r="R178" s="52"/>
    </row>
    <row r="179" spans="18:18" ht="15.75" customHeight="1">
      <c r="R179" s="52"/>
    </row>
    <row r="180" spans="18:18" ht="15.75" customHeight="1">
      <c r="R180" s="52"/>
    </row>
    <row r="181" spans="18:18" ht="15.75" customHeight="1">
      <c r="R181" s="52"/>
    </row>
    <row r="182" spans="18:18" ht="15.75" customHeight="1">
      <c r="R182" s="52"/>
    </row>
    <row r="183" spans="18:18" ht="15.75" customHeight="1">
      <c r="R183" s="52"/>
    </row>
    <row r="184" spans="18:18" ht="15.75" customHeight="1">
      <c r="R184" s="52"/>
    </row>
    <row r="185" spans="18:18" ht="15.75" customHeight="1">
      <c r="R185" s="52"/>
    </row>
    <row r="186" spans="18:18" ht="15.75" customHeight="1">
      <c r="R186" s="52"/>
    </row>
    <row r="187" spans="18:18" ht="15.75" customHeight="1">
      <c r="R187" s="52"/>
    </row>
    <row r="188" spans="18:18" ht="15.75" customHeight="1">
      <c r="R188" s="52"/>
    </row>
    <row r="189" spans="18:18" ht="15.75" customHeight="1">
      <c r="R189" s="52"/>
    </row>
    <row r="190" spans="18:18" ht="15.75" customHeight="1">
      <c r="R190" s="52"/>
    </row>
    <row r="191" spans="18:18" ht="15.75" customHeight="1">
      <c r="R191" s="52"/>
    </row>
    <row r="192" spans="18:18" ht="15.75" customHeight="1">
      <c r="R192" s="52"/>
    </row>
    <row r="193" spans="18:18" ht="15.75" customHeight="1">
      <c r="R193" s="52"/>
    </row>
    <row r="194" spans="18:18" ht="15.75" customHeight="1">
      <c r="R194" s="52"/>
    </row>
    <row r="195" spans="18:18" ht="15.75" customHeight="1">
      <c r="R195" s="52"/>
    </row>
    <row r="196" spans="18:18" ht="15.75" customHeight="1">
      <c r="R196" s="52"/>
    </row>
    <row r="197" spans="18:18" ht="15.75" customHeight="1">
      <c r="R197" s="52"/>
    </row>
    <row r="198" spans="18:18" ht="15.75" customHeight="1">
      <c r="R198" s="52"/>
    </row>
    <row r="199" spans="18:18" ht="15.75" customHeight="1">
      <c r="R199" s="52"/>
    </row>
    <row r="200" spans="18:18" ht="15.75" customHeight="1">
      <c r="R200" s="52"/>
    </row>
    <row r="201" spans="18:18" ht="15.75" customHeight="1">
      <c r="R201" s="52"/>
    </row>
    <row r="202" spans="18:18" ht="15.75" customHeight="1">
      <c r="R202" s="52"/>
    </row>
    <row r="203" spans="18:18" ht="15.75" customHeight="1">
      <c r="R203" s="52"/>
    </row>
    <row r="204" spans="18:18" ht="15.75" customHeight="1">
      <c r="R204" s="52"/>
    </row>
    <row r="205" spans="18:18" ht="15.75" customHeight="1">
      <c r="R205" s="52"/>
    </row>
    <row r="206" spans="18:18" ht="15.75" customHeight="1">
      <c r="R206" s="52"/>
    </row>
    <row r="207" spans="18:18" ht="15.75" customHeight="1">
      <c r="R207" s="52"/>
    </row>
    <row r="208" spans="18:18" ht="15.75" customHeight="1">
      <c r="R208" s="52"/>
    </row>
    <row r="209" spans="18:18" ht="15.75" customHeight="1">
      <c r="R209" s="52"/>
    </row>
    <row r="210" spans="18:18" ht="15.75" customHeight="1">
      <c r="R210" s="52"/>
    </row>
    <row r="211" spans="18:18" ht="15.75" customHeight="1">
      <c r="R211" s="52"/>
    </row>
    <row r="212" spans="18:18" ht="15.75" customHeight="1">
      <c r="R212" s="52"/>
    </row>
    <row r="213" spans="18:18" ht="15.75" customHeight="1">
      <c r="R213" s="52"/>
    </row>
    <row r="214" spans="18:18" ht="15.75" customHeight="1">
      <c r="R214" s="52"/>
    </row>
    <row r="215" spans="18:18" ht="15.75" customHeight="1">
      <c r="R215" s="52"/>
    </row>
    <row r="216" spans="18:18" ht="15.75" customHeight="1">
      <c r="R216" s="52"/>
    </row>
    <row r="217" spans="18:18" ht="15.75" customHeight="1">
      <c r="R217" s="52"/>
    </row>
    <row r="218" spans="18:18" ht="15.75" customHeight="1">
      <c r="R218" s="52"/>
    </row>
    <row r="219" spans="18:18" ht="15.75" customHeight="1">
      <c r="R219" s="52"/>
    </row>
    <row r="220" spans="18:18" ht="15.75" customHeight="1">
      <c r="R220" s="52"/>
    </row>
    <row r="221" spans="18:18" ht="15.75" customHeight="1">
      <c r="R221" s="52"/>
    </row>
    <row r="222" spans="18:18" ht="15.75" customHeight="1">
      <c r="R222" s="52"/>
    </row>
    <row r="223" spans="18:18" ht="15.75" customHeight="1">
      <c r="R223" s="52"/>
    </row>
    <row r="224" spans="18:18" ht="15.75" customHeight="1">
      <c r="R224" s="52"/>
    </row>
    <row r="225" spans="18:18" ht="15.75" customHeight="1">
      <c r="R225" s="52"/>
    </row>
    <row r="226" spans="18:18" ht="15.75" customHeight="1">
      <c r="R226" s="52"/>
    </row>
    <row r="227" spans="18:18" ht="15.75" customHeight="1">
      <c r="R227" s="52"/>
    </row>
    <row r="228" spans="18:18" ht="15.75" customHeight="1">
      <c r="R228" s="52"/>
    </row>
    <row r="229" spans="18:18" ht="15.75" customHeight="1">
      <c r="R229" s="52"/>
    </row>
    <row r="230" spans="18:18" ht="15.75" customHeight="1">
      <c r="R230" s="52"/>
    </row>
    <row r="231" spans="18:18" ht="15.75" customHeight="1">
      <c r="R231" s="52"/>
    </row>
    <row r="232" spans="18:18" ht="15.75" customHeight="1">
      <c r="R232" s="52"/>
    </row>
    <row r="233" spans="18:18" ht="15.75" customHeight="1">
      <c r="R233" s="52"/>
    </row>
    <row r="234" spans="18:18" ht="15.75" customHeight="1">
      <c r="R234" s="52"/>
    </row>
    <row r="235" spans="18:18" ht="15.75" customHeight="1">
      <c r="R235" s="52"/>
    </row>
    <row r="236" spans="18:18" ht="15.75" customHeight="1">
      <c r="R236" s="52"/>
    </row>
    <row r="237" spans="18:18" ht="15.75" customHeight="1">
      <c r="R237" s="52"/>
    </row>
    <row r="238" spans="18:18" ht="15.75" customHeight="1">
      <c r="R238" s="52"/>
    </row>
    <row r="239" spans="18:18" ht="15.75" customHeight="1">
      <c r="R239" s="52"/>
    </row>
    <row r="240" spans="18:18" ht="15.75" customHeight="1">
      <c r="R240" s="52"/>
    </row>
    <row r="241" spans="18:18" ht="15.75" customHeight="1">
      <c r="R241" s="52"/>
    </row>
    <row r="242" spans="18:18" ht="15.75" customHeight="1">
      <c r="R242" s="52"/>
    </row>
    <row r="243" spans="18:18" ht="15.75" customHeight="1">
      <c r="R243" s="52"/>
    </row>
    <row r="244" spans="18:18" ht="15.75" customHeight="1">
      <c r="R244" s="52"/>
    </row>
    <row r="245" spans="18:18" ht="15.75" customHeight="1">
      <c r="R245" s="52"/>
    </row>
    <row r="246" spans="18:18" ht="15.75" customHeight="1">
      <c r="R246" s="52"/>
    </row>
    <row r="247" spans="18:18" ht="15.75" customHeight="1">
      <c r="R247" s="52"/>
    </row>
    <row r="248" spans="18:18" ht="15.75" customHeight="1">
      <c r="R248" s="52"/>
    </row>
    <row r="249" spans="18:18" ht="15.75" customHeight="1">
      <c r="R249" s="52"/>
    </row>
    <row r="250" spans="18:18" ht="15.75" customHeight="1">
      <c r="R250" s="52"/>
    </row>
    <row r="251" spans="18:18" ht="15.75" customHeight="1">
      <c r="R251" s="52"/>
    </row>
    <row r="252" spans="18:18" ht="15.75" customHeight="1">
      <c r="R252" s="52"/>
    </row>
    <row r="253" spans="18:18" ht="15.75" customHeight="1">
      <c r="R253" s="52"/>
    </row>
    <row r="254" spans="18:18" ht="15.75" customHeight="1">
      <c r="R254" s="52"/>
    </row>
    <row r="255" spans="18:18" ht="15.75" customHeight="1">
      <c r="R255" s="52"/>
    </row>
    <row r="256" spans="18:18" ht="15.75" customHeight="1">
      <c r="R256" s="52"/>
    </row>
    <row r="257" spans="18:18" ht="15.75" customHeight="1">
      <c r="R257" s="52"/>
    </row>
    <row r="258" spans="18:18" ht="15.75" customHeight="1">
      <c r="R258" s="52"/>
    </row>
    <row r="259" spans="18:18" ht="15.75" customHeight="1">
      <c r="R259" s="52"/>
    </row>
    <row r="260" spans="18:18" ht="15.75" customHeight="1">
      <c r="R260" s="52"/>
    </row>
    <row r="261" spans="18:18" ht="15.75" customHeight="1">
      <c r="R261" s="52"/>
    </row>
    <row r="262" spans="18:18" ht="15.75" customHeight="1">
      <c r="R262" s="52"/>
    </row>
    <row r="263" spans="18:18" ht="15.75" customHeight="1">
      <c r="R263" s="52"/>
    </row>
    <row r="264" spans="18:18" ht="15.75" customHeight="1">
      <c r="R264" s="52"/>
    </row>
    <row r="265" spans="18:18" ht="15.75" customHeight="1">
      <c r="R265" s="52"/>
    </row>
    <row r="266" spans="18:18" ht="15.75" customHeight="1">
      <c r="R266" s="52"/>
    </row>
    <row r="267" spans="18:18" ht="15.75" customHeight="1">
      <c r="R267" s="52"/>
    </row>
    <row r="268" spans="18:18" ht="15.75" customHeight="1">
      <c r="R268" s="52"/>
    </row>
    <row r="269" spans="18:18" ht="15.75" customHeight="1">
      <c r="R269" s="52"/>
    </row>
    <row r="270" spans="18:18" ht="15.75" customHeight="1">
      <c r="R270" s="52"/>
    </row>
    <row r="271" spans="18:18" ht="15.75" customHeight="1">
      <c r="R271" s="52"/>
    </row>
    <row r="272" spans="18:18" ht="15.75" customHeight="1">
      <c r="R272" s="52"/>
    </row>
    <row r="273" spans="18:18" ht="15.75" customHeight="1">
      <c r="R273" s="52"/>
    </row>
    <row r="274" spans="18:18" ht="15.75" customHeight="1">
      <c r="R274" s="52"/>
    </row>
    <row r="275" spans="18:18" ht="15.75" customHeight="1">
      <c r="R275" s="52"/>
    </row>
    <row r="276" spans="18:18" ht="15.75" customHeight="1">
      <c r="R276" s="52"/>
    </row>
    <row r="277" spans="18:18" ht="15.75" customHeight="1">
      <c r="R277" s="52"/>
    </row>
    <row r="278" spans="18:18" ht="15.75" customHeight="1">
      <c r="R278" s="52"/>
    </row>
    <row r="279" spans="18:18" ht="15.75" customHeight="1">
      <c r="R279" s="52"/>
    </row>
    <row r="280" spans="18:18" ht="15.75" customHeight="1">
      <c r="R280" s="52"/>
    </row>
    <row r="281" spans="18:18" ht="15.75" customHeight="1">
      <c r="R281" s="52"/>
    </row>
    <row r="282" spans="18:18" ht="15.75" customHeight="1">
      <c r="R282" s="52"/>
    </row>
    <row r="283" spans="18:18" ht="15.75" customHeight="1">
      <c r="R283" s="52"/>
    </row>
    <row r="284" spans="18:18" ht="15.75" customHeight="1">
      <c r="R284" s="52"/>
    </row>
    <row r="285" spans="18:18" ht="15.75" customHeight="1">
      <c r="R285" s="52"/>
    </row>
    <row r="286" spans="18:18" ht="15.75" customHeight="1">
      <c r="R286" s="52"/>
    </row>
    <row r="287" spans="18:18" ht="15.75" customHeight="1">
      <c r="R287" s="52"/>
    </row>
    <row r="288" spans="18:18" ht="15.75" customHeight="1">
      <c r="R288" s="52"/>
    </row>
    <row r="289" spans="18:18" ht="15.75" customHeight="1">
      <c r="R289" s="52"/>
    </row>
    <row r="290" spans="18:18" ht="15.75" customHeight="1">
      <c r="R290" s="52"/>
    </row>
    <row r="291" spans="18:18" ht="15.75" customHeight="1">
      <c r="R291" s="52"/>
    </row>
    <row r="292" spans="18:18" ht="15.75" customHeight="1">
      <c r="R292" s="52"/>
    </row>
    <row r="293" spans="18:18" ht="15.75" customHeight="1">
      <c r="R293" s="52"/>
    </row>
    <row r="294" spans="18:18" ht="15.75" customHeight="1">
      <c r="R294" s="52"/>
    </row>
    <row r="295" spans="18:18" ht="15.75" customHeight="1">
      <c r="R295" s="52"/>
    </row>
    <row r="296" spans="18:18" ht="15.75" customHeight="1">
      <c r="R296" s="52"/>
    </row>
    <row r="297" spans="18:18" ht="15.75" customHeight="1">
      <c r="R297" s="52"/>
    </row>
    <row r="298" spans="18:18" ht="15.75" customHeight="1">
      <c r="R298" s="52"/>
    </row>
    <row r="299" spans="18:18" ht="15.75" customHeight="1">
      <c r="R299" s="52"/>
    </row>
    <row r="300" spans="18:18" ht="15.75" customHeight="1">
      <c r="R300" s="52"/>
    </row>
    <row r="301" spans="18:18" ht="15.75" customHeight="1">
      <c r="R301" s="52"/>
    </row>
    <row r="302" spans="18:18" ht="15.75" customHeight="1">
      <c r="R302" s="52"/>
    </row>
    <row r="303" spans="18:18" ht="15.75" customHeight="1">
      <c r="R303" s="52"/>
    </row>
    <row r="304" spans="18:18" ht="15.75" customHeight="1">
      <c r="R304" s="52"/>
    </row>
    <row r="305" spans="18:18" ht="15.75" customHeight="1">
      <c r="R305" s="52"/>
    </row>
    <row r="306" spans="18:18" ht="15.75" customHeight="1">
      <c r="R306" s="52"/>
    </row>
    <row r="307" spans="18:18" ht="15.75" customHeight="1">
      <c r="R307" s="52"/>
    </row>
    <row r="308" spans="18:18" ht="15.75" customHeight="1">
      <c r="R308" s="52"/>
    </row>
    <row r="309" spans="18:18" ht="15.75" customHeight="1">
      <c r="R309" s="52"/>
    </row>
    <row r="310" spans="18:18" ht="15.75" customHeight="1">
      <c r="R310" s="52"/>
    </row>
    <row r="311" spans="18:18" ht="15.75" customHeight="1">
      <c r="R311" s="52"/>
    </row>
    <row r="312" spans="18:18" ht="15.75" customHeight="1">
      <c r="R312" s="52"/>
    </row>
    <row r="313" spans="18:18" ht="15.75" customHeight="1">
      <c r="R313" s="52"/>
    </row>
    <row r="314" spans="18:18" ht="15.75" customHeight="1">
      <c r="R314" s="52"/>
    </row>
    <row r="315" spans="18:18" ht="15.75" customHeight="1">
      <c r="R315" s="52"/>
    </row>
    <row r="316" spans="18:18" ht="15.75" customHeight="1">
      <c r="R316" s="52"/>
    </row>
    <row r="317" spans="18:18" ht="15.75" customHeight="1">
      <c r="R317" s="52"/>
    </row>
    <row r="318" spans="18:18" ht="15.75" customHeight="1">
      <c r="R318" s="52"/>
    </row>
    <row r="319" spans="18:18" ht="15.75" customHeight="1">
      <c r="R319" s="52"/>
    </row>
    <row r="320" spans="18:18" ht="15.75" customHeight="1">
      <c r="R320" s="52"/>
    </row>
    <row r="321" spans="18:18" ht="15.75" customHeight="1">
      <c r="R321" s="52"/>
    </row>
    <row r="322" spans="18:18" ht="15.75" customHeight="1">
      <c r="R322" s="52"/>
    </row>
    <row r="323" spans="18:18" ht="15.75" customHeight="1">
      <c r="R323" s="52"/>
    </row>
    <row r="324" spans="18:18" ht="15.75" customHeight="1">
      <c r="R324" s="52"/>
    </row>
    <row r="325" spans="18:18" ht="15.75" customHeight="1">
      <c r="R325" s="52"/>
    </row>
    <row r="326" spans="18:18" ht="15.75" customHeight="1">
      <c r="R326" s="52"/>
    </row>
    <row r="327" spans="18:18" ht="15.75" customHeight="1">
      <c r="R327" s="52"/>
    </row>
    <row r="328" spans="18:18" ht="15.75" customHeight="1">
      <c r="R328" s="52"/>
    </row>
    <row r="329" spans="18:18" ht="15.75" customHeight="1">
      <c r="R329" s="52"/>
    </row>
    <row r="330" spans="18:18" ht="15.75" customHeight="1">
      <c r="R330" s="52"/>
    </row>
    <row r="331" spans="18:18" ht="15.75" customHeight="1">
      <c r="R331" s="52"/>
    </row>
    <row r="332" spans="18:18" ht="15.75" customHeight="1">
      <c r="R332" s="52"/>
    </row>
    <row r="333" spans="18:18" ht="15.75" customHeight="1">
      <c r="R333" s="52"/>
    </row>
    <row r="334" spans="18:18" ht="15.75" customHeight="1">
      <c r="R334" s="52"/>
    </row>
    <row r="335" spans="18:18" ht="15.75" customHeight="1">
      <c r="R335" s="52"/>
    </row>
    <row r="336" spans="18:18" ht="15.75" customHeight="1">
      <c r="R336" s="52"/>
    </row>
    <row r="337" spans="18:18" ht="15.75" customHeight="1">
      <c r="R337" s="52"/>
    </row>
    <row r="338" spans="18:18" ht="15.75" customHeight="1">
      <c r="R338" s="52"/>
    </row>
    <row r="339" spans="18:18" ht="15.75" customHeight="1">
      <c r="R339" s="52"/>
    </row>
    <row r="340" spans="18:18" ht="15.75" customHeight="1">
      <c r="R340" s="52"/>
    </row>
    <row r="341" spans="18:18" ht="15.75" customHeight="1">
      <c r="R341" s="52"/>
    </row>
    <row r="342" spans="18:18" ht="15.75" customHeight="1">
      <c r="R342" s="52"/>
    </row>
    <row r="343" spans="18:18" ht="15.75" customHeight="1">
      <c r="R343" s="52"/>
    </row>
    <row r="344" spans="18:18" ht="15.75" customHeight="1">
      <c r="R344" s="52"/>
    </row>
    <row r="345" spans="18:18" ht="15.75" customHeight="1">
      <c r="R345" s="52"/>
    </row>
    <row r="346" spans="18:18" ht="15.75" customHeight="1">
      <c r="R346" s="52"/>
    </row>
    <row r="347" spans="18:18" ht="15.75" customHeight="1">
      <c r="R347" s="52"/>
    </row>
    <row r="348" spans="18:18" ht="15.75" customHeight="1">
      <c r="R348" s="52"/>
    </row>
    <row r="349" spans="18:18" ht="15.75" customHeight="1">
      <c r="R349" s="52"/>
    </row>
    <row r="350" spans="18:18" ht="15.75" customHeight="1">
      <c r="R350" s="52"/>
    </row>
    <row r="351" spans="18:18" ht="15.75" customHeight="1">
      <c r="R351" s="52"/>
    </row>
    <row r="352" spans="18:18" ht="15.75" customHeight="1">
      <c r="R352" s="52"/>
    </row>
    <row r="353" spans="18:18" ht="15.75" customHeight="1">
      <c r="R353" s="52"/>
    </row>
    <row r="354" spans="18:18" ht="15.75" customHeight="1">
      <c r="R354" s="52"/>
    </row>
    <row r="355" spans="18:18" ht="15.75" customHeight="1">
      <c r="R355" s="52"/>
    </row>
    <row r="356" spans="18:18" ht="15.75" customHeight="1">
      <c r="R356" s="52"/>
    </row>
    <row r="357" spans="18:18" ht="15.75" customHeight="1">
      <c r="R357" s="52"/>
    </row>
    <row r="358" spans="18:18" ht="15.75" customHeight="1">
      <c r="R358" s="52"/>
    </row>
    <row r="359" spans="18:18" ht="15.75" customHeight="1">
      <c r="R359" s="52"/>
    </row>
    <row r="360" spans="18:18" ht="15.75" customHeight="1">
      <c r="R360" s="52"/>
    </row>
    <row r="361" spans="18:18" ht="15.75" customHeight="1">
      <c r="R361" s="52"/>
    </row>
    <row r="362" spans="18:18" ht="15.75" customHeight="1">
      <c r="R362" s="52"/>
    </row>
    <row r="363" spans="18:18" ht="15.75" customHeight="1">
      <c r="R363" s="52"/>
    </row>
    <row r="364" spans="18:18" ht="15.75" customHeight="1">
      <c r="R364" s="52"/>
    </row>
    <row r="365" spans="18:18" ht="15.75" customHeight="1">
      <c r="R365" s="52"/>
    </row>
    <row r="366" spans="18:18" ht="15.75" customHeight="1">
      <c r="R366" s="52"/>
    </row>
    <row r="367" spans="18:18" ht="15.75" customHeight="1">
      <c r="R367" s="52"/>
    </row>
    <row r="368" spans="18:18" ht="15.75" customHeight="1">
      <c r="R368" s="52"/>
    </row>
    <row r="369" spans="18:18" ht="15.75" customHeight="1">
      <c r="R369" s="52"/>
    </row>
    <row r="370" spans="18:18" ht="15.75" customHeight="1">
      <c r="R370" s="52"/>
    </row>
    <row r="371" spans="18:18" ht="15.75" customHeight="1">
      <c r="R371" s="52"/>
    </row>
    <row r="372" spans="18:18" ht="15.75" customHeight="1">
      <c r="R372" s="52"/>
    </row>
    <row r="373" spans="18:18" ht="15.75" customHeight="1">
      <c r="R373" s="52"/>
    </row>
    <row r="374" spans="18:18" ht="15.75" customHeight="1">
      <c r="R374" s="52"/>
    </row>
    <row r="375" spans="18:18" ht="15.75" customHeight="1">
      <c r="R375" s="52"/>
    </row>
    <row r="376" spans="18:18" ht="15.75" customHeight="1">
      <c r="R376" s="52"/>
    </row>
    <row r="377" spans="18:18" ht="15.75" customHeight="1">
      <c r="R377" s="52"/>
    </row>
    <row r="378" spans="18:18" ht="15.75" customHeight="1">
      <c r="R378" s="52"/>
    </row>
    <row r="379" spans="18:18" ht="15.75" customHeight="1">
      <c r="R379" s="52"/>
    </row>
    <row r="380" spans="18:18" ht="15.75" customHeight="1">
      <c r="R380" s="52"/>
    </row>
    <row r="381" spans="18:18" ht="15.75" customHeight="1">
      <c r="R381" s="52"/>
    </row>
    <row r="382" spans="18:18" ht="15.75" customHeight="1">
      <c r="R382" s="52"/>
    </row>
    <row r="383" spans="18:18" ht="15.75" customHeight="1">
      <c r="R383" s="52"/>
    </row>
    <row r="384" spans="18:18" ht="15.75" customHeight="1">
      <c r="R384" s="52"/>
    </row>
    <row r="385" spans="18:18" ht="15.75" customHeight="1">
      <c r="R385" s="52"/>
    </row>
    <row r="386" spans="18:18" ht="15.75" customHeight="1">
      <c r="R386" s="52"/>
    </row>
    <row r="387" spans="18:18" ht="15.75" customHeight="1">
      <c r="R387" s="52"/>
    </row>
    <row r="388" spans="18:18" ht="15.75" customHeight="1">
      <c r="R388" s="52"/>
    </row>
    <row r="389" spans="18:18" ht="15.75" customHeight="1">
      <c r="R389" s="52"/>
    </row>
    <row r="390" spans="18:18" ht="15.75" customHeight="1">
      <c r="R390" s="52"/>
    </row>
    <row r="391" spans="18:18" ht="15.75" customHeight="1">
      <c r="R391" s="52"/>
    </row>
    <row r="392" spans="18:18" ht="15.75" customHeight="1">
      <c r="R392" s="52"/>
    </row>
    <row r="393" spans="18:18" ht="15.75" customHeight="1">
      <c r="R393" s="52"/>
    </row>
    <row r="394" spans="18:18" ht="15.75" customHeight="1">
      <c r="R394" s="52"/>
    </row>
    <row r="395" spans="18:18" ht="15.75" customHeight="1">
      <c r="R395" s="52"/>
    </row>
    <row r="396" spans="18:18" ht="15.75" customHeight="1">
      <c r="R396" s="52"/>
    </row>
    <row r="397" spans="18:18" ht="15.75" customHeight="1">
      <c r="R397" s="52"/>
    </row>
    <row r="398" spans="18:18" ht="15.75" customHeight="1">
      <c r="R398" s="52"/>
    </row>
    <row r="399" spans="18:18" ht="15.75" customHeight="1">
      <c r="R399" s="52"/>
    </row>
    <row r="400" spans="18:18" ht="15.75" customHeight="1">
      <c r="R400" s="52"/>
    </row>
    <row r="401" spans="18:18" ht="15.75" customHeight="1">
      <c r="R401" s="52"/>
    </row>
    <row r="402" spans="18:18" ht="15.75" customHeight="1">
      <c r="R402" s="52"/>
    </row>
    <row r="403" spans="18:18" ht="15.75" customHeight="1">
      <c r="R403" s="52"/>
    </row>
    <row r="404" spans="18:18" ht="15.75" customHeight="1">
      <c r="R404" s="52"/>
    </row>
    <row r="405" spans="18:18" ht="15.75" customHeight="1">
      <c r="R405" s="52"/>
    </row>
    <row r="406" spans="18:18" ht="15.75" customHeight="1">
      <c r="R406" s="52"/>
    </row>
    <row r="407" spans="18:18" ht="15.75" customHeight="1">
      <c r="R407" s="52"/>
    </row>
    <row r="408" spans="18:18" ht="15.75" customHeight="1">
      <c r="R408" s="52"/>
    </row>
    <row r="409" spans="18:18" ht="15.75" customHeight="1">
      <c r="R409" s="52"/>
    </row>
    <row r="410" spans="18:18" ht="15.75" customHeight="1">
      <c r="R410" s="52"/>
    </row>
    <row r="411" spans="18:18" ht="15.75" customHeight="1">
      <c r="R411" s="52"/>
    </row>
    <row r="412" spans="18:18" ht="15.75" customHeight="1">
      <c r="R412" s="52"/>
    </row>
    <row r="413" spans="18:18" ht="15.75" customHeight="1">
      <c r="R413" s="52"/>
    </row>
    <row r="414" spans="18:18" ht="15.75" customHeight="1">
      <c r="R414" s="52"/>
    </row>
    <row r="415" spans="18:18" ht="15.75" customHeight="1">
      <c r="R415" s="52"/>
    </row>
    <row r="416" spans="18:18" ht="15.75" customHeight="1">
      <c r="R416" s="52"/>
    </row>
    <row r="417" spans="18:18" ht="15.75" customHeight="1">
      <c r="R417" s="52"/>
    </row>
    <row r="418" spans="18:18" ht="15.75" customHeight="1">
      <c r="R418" s="52"/>
    </row>
    <row r="419" spans="18:18" ht="15.75" customHeight="1">
      <c r="R419" s="52"/>
    </row>
    <row r="420" spans="18:18" ht="15.75" customHeight="1">
      <c r="R420" s="52"/>
    </row>
    <row r="421" spans="18:18" ht="15.75" customHeight="1">
      <c r="R421" s="52"/>
    </row>
    <row r="422" spans="18:18" ht="15.75" customHeight="1">
      <c r="R422" s="52"/>
    </row>
    <row r="423" spans="18:18" ht="15.75" customHeight="1">
      <c r="R423" s="52"/>
    </row>
    <row r="424" spans="18:18" ht="15.75" customHeight="1">
      <c r="R424" s="52"/>
    </row>
    <row r="425" spans="18:18" ht="15.75" customHeight="1">
      <c r="R425" s="52"/>
    </row>
    <row r="426" spans="18:18" ht="15.75" customHeight="1">
      <c r="R426" s="52"/>
    </row>
    <row r="427" spans="18:18" ht="15.75" customHeight="1">
      <c r="R427" s="52"/>
    </row>
    <row r="428" spans="18:18" ht="15.75" customHeight="1">
      <c r="R428" s="52"/>
    </row>
    <row r="429" spans="18:18" ht="15.75" customHeight="1">
      <c r="R429" s="52"/>
    </row>
    <row r="430" spans="18:18" ht="15.75" customHeight="1">
      <c r="R430" s="52"/>
    </row>
    <row r="431" spans="18:18" ht="15.75" customHeight="1">
      <c r="R431" s="52"/>
    </row>
    <row r="432" spans="18:18" ht="15.75" customHeight="1">
      <c r="R432" s="52"/>
    </row>
    <row r="433" spans="18:18" ht="15.75" customHeight="1">
      <c r="R433" s="52"/>
    </row>
    <row r="434" spans="18:18" ht="15.75" customHeight="1">
      <c r="R434" s="52"/>
    </row>
    <row r="435" spans="18:18" ht="15.75" customHeight="1">
      <c r="R435" s="52"/>
    </row>
    <row r="436" spans="18:18" ht="15.75" customHeight="1">
      <c r="R436" s="52"/>
    </row>
    <row r="437" spans="18:18" ht="15.75" customHeight="1">
      <c r="R437" s="52"/>
    </row>
    <row r="438" spans="18:18" ht="15.75" customHeight="1">
      <c r="R438" s="52"/>
    </row>
    <row r="439" spans="18:18" ht="15.75" customHeight="1">
      <c r="R439" s="52"/>
    </row>
    <row r="440" spans="18:18" ht="15.75" customHeight="1">
      <c r="R440" s="52"/>
    </row>
    <row r="441" spans="18:18" ht="15.75" customHeight="1">
      <c r="R441" s="52"/>
    </row>
    <row r="442" spans="18:18" ht="15.75" customHeight="1">
      <c r="R442" s="52"/>
    </row>
    <row r="443" spans="18:18" ht="15.75" customHeight="1">
      <c r="R443" s="52"/>
    </row>
    <row r="444" spans="18:18" ht="15.75" customHeight="1">
      <c r="R444" s="52"/>
    </row>
    <row r="445" spans="18:18" ht="15.75" customHeight="1">
      <c r="R445" s="52"/>
    </row>
    <row r="446" spans="18:18" ht="15.75" customHeight="1">
      <c r="R446" s="52"/>
    </row>
    <row r="447" spans="18:18" ht="15.75" customHeight="1">
      <c r="R447" s="52"/>
    </row>
    <row r="448" spans="18:18" ht="15.75" customHeight="1">
      <c r="R448" s="52"/>
    </row>
    <row r="449" spans="18:18" ht="15.75" customHeight="1">
      <c r="R449" s="52"/>
    </row>
    <row r="450" spans="18:18" ht="15.75" customHeight="1">
      <c r="R450" s="52"/>
    </row>
    <row r="451" spans="18:18" ht="15.75" customHeight="1">
      <c r="R451" s="52"/>
    </row>
    <row r="452" spans="18:18" ht="15.75" customHeight="1">
      <c r="R452" s="52"/>
    </row>
    <row r="453" spans="18:18" ht="15.75" customHeight="1">
      <c r="R453" s="52"/>
    </row>
    <row r="454" spans="18:18" ht="15.75" customHeight="1">
      <c r="R454" s="52"/>
    </row>
    <row r="455" spans="18:18" ht="15.75" customHeight="1">
      <c r="R455" s="52"/>
    </row>
    <row r="456" spans="18:18" ht="15.75" customHeight="1">
      <c r="R456" s="52"/>
    </row>
    <row r="457" spans="18:18" ht="15.75" customHeight="1">
      <c r="R457" s="52"/>
    </row>
    <row r="458" spans="18:18" ht="15.75" customHeight="1">
      <c r="R458" s="52"/>
    </row>
    <row r="459" spans="18:18" ht="15.75" customHeight="1">
      <c r="R459" s="52"/>
    </row>
    <row r="460" spans="18:18" ht="15.75" customHeight="1">
      <c r="R460" s="52"/>
    </row>
    <row r="461" spans="18:18" ht="15.75" customHeight="1">
      <c r="R461" s="52"/>
    </row>
    <row r="462" spans="18:18" ht="15.75" customHeight="1">
      <c r="R462" s="52"/>
    </row>
    <row r="463" spans="18:18" ht="15.75" customHeight="1">
      <c r="R463" s="52"/>
    </row>
    <row r="464" spans="18:18" ht="15.75" customHeight="1">
      <c r="R464" s="52"/>
    </row>
    <row r="465" spans="18:18" ht="15.75" customHeight="1">
      <c r="R465" s="52"/>
    </row>
    <row r="466" spans="18:18" ht="15.75" customHeight="1">
      <c r="R466" s="52"/>
    </row>
    <row r="467" spans="18:18" ht="15.75" customHeight="1">
      <c r="R467" s="52"/>
    </row>
    <row r="468" spans="18:18" ht="15.75" customHeight="1">
      <c r="R468" s="52"/>
    </row>
    <row r="469" spans="18:18" ht="15.75" customHeight="1">
      <c r="R469" s="52"/>
    </row>
    <row r="470" spans="18:18" ht="15.75" customHeight="1">
      <c r="R470" s="52"/>
    </row>
    <row r="471" spans="18:18" ht="15.75" customHeight="1">
      <c r="R471" s="52"/>
    </row>
    <row r="472" spans="18:18" ht="15.75" customHeight="1">
      <c r="R472" s="52"/>
    </row>
    <row r="473" spans="18:18" ht="15.75" customHeight="1">
      <c r="R473" s="52"/>
    </row>
    <row r="474" spans="18:18" ht="15.75" customHeight="1">
      <c r="R474" s="52"/>
    </row>
    <row r="475" spans="18:18" ht="15.75" customHeight="1">
      <c r="R475" s="52"/>
    </row>
    <row r="476" spans="18:18" ht="15.75" customHeight="1">
      <c r="R476" s="52"/>
    </row>
    <row r="477" spans="18:18" ht="15.75" customHeight="1">
      <c r="R477" s="52"/>
    </row>
    <row r="478" spans="18:18" ht="15.75" customHeight="1">
      <c r="R478" s="52"/>
    </row>
    <row r="479" spans="18:18" ht="15.75" customHeight="1">
      <c r="R479" s="52"/>
    </row>
    <row r="480" spans="18:18" ht="15.75" customHeight="1">
      <c r="R480" s="52"/>
    </row>
    <row r="481" spans="18:18" ht="15.75" customHeight="1">
      <c r="R481" s="52"/>
    </row>
    <row r="482" spans="18:18" ht="15.75" customHeight="1">
      <c r="R482" s="52"/>
    </row>
    <row r="483" spans="18:18" ht="15.75" customHeight="1">
      <c r="R483" s="52"/>
    </row>
    <row r="484" spans="18:18" ht="15.75" customHeight="1">
      <c r="R484" s="52"/>
    </row>
    <row r="485" spans="18:18" ht="15.75" customHeight="1">
      <c r="R485" s="52"/>
    </row>
    <row r="486" spans="18:18" ht="15.75" customHeight="1">
      <c r="R486" s="52"/>
    </row>
    <row r="487" spans="18:18" ht="15.75" customHeight="1">
      <c r="R487" s="52"/>
    </row>
    <row r="488" spans="18:18" ht="15.75" customHeight="1">
      <c r="R488" s="52"/>
    </row>
    <row r="489" spans="18:18" ht="15.75" customHeight="1">
      <c r="R489" s="52"/>
    </row>
    <row r="490" spans="18:18" ht="15.75" customHeight="1">
      <c r="R490" s="52"/>
    </row>
    <row r="491" spans="18:18" ht="15.75" customHeight="1">
      <c r="R491" s="52"/>
    </row>
    <row r="492" spans="18:18" ht="15.75" customHeight="1">
      <c r="R492" s="52"/>
    </row>
    <row r="493" spans="18:18" ht="15.75" customHeight="1">
      <c r="R493" s="52"/>
    </row>
    <row r="494" spans="18:18" ht="15.75" customHeight="1">
      <c r="R494" s="52"/>
    </row>
    <row r="495" spans="18:18" ht="15.75" customHeight="1">
      <c r="R495" s="52"/>
    </row>
    <row r="496" spans="18:18" ht="15.75" customHeight="1">
      <c r="R496" s="52"/>
    </row>
    <row r="497" spans="18:18" ht="15.75" customHeight="1">
      <c r="R497" s="52"/>
    </row>
    <row r="498" spans="18:18" ht="15.75" customHeight="1">
      <c r="R498" s="52"/>
    </row>
    <row r="499" spans="18:18" ht="15.75" customHeight="1">
      <c r="R499" s="52"/>
    </row>
    <row r="500" spans="18:18" ht="15.75" customHeight="1">
      <c r="R500" s="52"/>
    </row>
    <row r="501" spans="18:18" ht="15.75" customHeight="1">
      <c r="R501" s="52"/>
    </row>
    <row r="502" spans="18:18" ht="15.75" customHeight="1">
      <c r="R502" s="52"/>
    </row>
    <row r="503" spans="18:18" ht="15.75" customHeight="1">
      <c r="R503" s="52"/>
    </row>
    <row r="504" spans="18:18" ht="15.75" customHeight="1">
      <c r="R504" s="52"/>
    </row>
    <row r="505" spans="18:18" ht="15.75" customHeight="1">
      <c r="R505" s="52"/>
    </row>
    <row r="506" spans="18:18" ht="15.75" customHeight="1">
      <c r="R506" s="52"/>
    </row>
    <row r="507" spans="18:18" ht="15.75" customHeight="1">
      <c r="R507" s="52"/>
    </row>
    <row r="508" spans="18:18" ht="15.75" customHeight="1">
      <c r="R508" s="52"/>
    </row>
    <row r="509" spans="18:18" ht="15.75" customHeight="1">
      <c r="R509" s="52"/>
    </row>
    <row r="510" spans="18:18" ht="15.75" customHeight="1">
      <c r="R510" s="52"/>
    </row>
    <row r="511" spans="18:18" ht="15.75" customHeight="1">
      <c r="R511" s="52"/>
    </row>
    <row r="512" spans="18:18" ht="15.75" customHeight="1">
      <c r="R512" s="52"/>
    </row>
    <row r="513" spans="18:18" ht="15.75" customHeight="1">
      <c r="R513" s="52"/>
    </row>
    <row r="514" spans="18:18" ht="15.75" customHeight="1">
      <c r="R514" s="52"/>
    </row>
    <row r="515" spans="18:18" ht="15.75" customHeight="1">
      <c r="R515" s="52"/>
    </row>
    <row r="516" spans="18:18" ht="15.75" customHeight="1">
      <c r="R516" s="52"/>
    </row>
    <row r="517" spans="18:18" ht="15.75" customHeight="1">
      <c r="R517" s="52"/>
    </row>
    <row r="518" spans="18:18" ht="15.75" customHeight="1">
      <c r="R518" s="52"/>
    </row>
    <row r="519" spans="18:18" ht="15.75" customHeight="1">
      <c r="R519" s="52"/>
    </row>
    <row r="520" spans="18:18" ht="15.75" customHeight="1">
      <c r="R520" s="52"/>
    </row>
    <row r="521" spans="18:18" ht="15.75" customHeight="1">
      <c r="R521" s="52"/>
    </row>
    <row r="522" spans="18:18" ht="15.75" customHeight="1">
      <c r="R522" s="52"/>
    </row>
    <row r="523" spans="18:18" ht="15.75" customHeight="1">
      <c r="R523" s="52"/>
    </row>
    <row r="524" spans="18:18" ht="15.75" customHeight="1">
      <c r="R524" s="52"/>
    </row>
    <row r="525" spans="18:18" ht="15.75" customHeight="1">
      <c r="R525" s="52"/>
    </row>
    <row r="526" spans="18:18" ht="15.75" customHeight="1">
      <c r="R526" s="52"/>
    </row>
    <row r="527" spans="18:18" ht="15.75" customHeight="1">
      <c r="R527" s="52"/>
    </row>
    <row r="528" spans="18:18" ht="15.75" customHeight="1">
      <c r="R528" s="52"/>
    </row>
    <row r="529" spans="18:18" ht="15.75" customHeight="1">
      <c r="R529" s="52"/>
    </row>
    <row r="530" spans="18:18" ht="15.75" customHeight="1">
      <c r="R530" s="52"/>
    </row>
    <row r="531" spans="18:18" ht="15.75" customHeight="1">
      <c r="R531" s="52"/>
    </row>
    <row r="532" spans="18:18" ht="15.75" customHeight="1">
      <c r="R532" s="52"/>
    </row>
    <row r="533" spans="18:18" ht="15.75" customHeight="1">
      <c r="R533" s="52"/>
    </row>
    <row r="534" spans="18:18" ht="15.75" customHeight="1">
      <c r="R534" s="52"/>
    </row>
    <row r="535" spans="18:18" ht="15.75" customHeight="1">
      <c r="R535" s="52"/>
    </row>
    <row r="536" spans="18:18" ht="15.75" customHeight="1">
      <c r="R536" s="52"/>
    </row>
    <row r="537" spans="18:18" ht="15.75" customHeight="1">
      <c r="R537" s="52"/>
    </row>
    <row r="538" spans="18:18" ht="15.75" customHeight="1">
      <c r="R538" s="52"/>
    </row>
    <row r="539" spans="18:18" ht="15.75" customHeight="1">
      <c r="R539" s="52"/>
    </row>
    <row r="540" spans="18:18" ht="15.75" customHeight="1">
      <c r="R540" s="52"/>
    </row>
    <row r="541" spans="18:18" ht="15.75" customHeight="1">
      <c r="R541" s="52"/>
    </row>
    <row r="542" spans="18:18" ht="15.75" customHeight="1">
      <c r="R542" s="52"/>
    </row>
    <row r="543" spans="18:18" ht="15.75" customHeight="1">
      <c r="R543" s="52"/>
    </row>
    <row r="544" spans="18:18" ht="15.75" customHeight="1">
      <c r="R544" s="52"/>
    </row>
    <row r="545" spans="18:18" ht="15.75" customHeight="1">
      <c r="R545" s="52"/>
    </row>
    <row r="546" spans="18:18" ht="15.75" customHeight="1">
      <c r="R546" s="52"/>
    </row>
    <row r="547" spans="18:18" ht="15.75" customHeight="1">
      <c r="R547" s="52"/>
    </row>
    <row r="548" spans="18:18" ht="15.75" customHeight="1">
      <c r="R548" s="52"/>
    </row>
    <row r="549" spans="18:18" ht="15.75" customHeight="1">
      <c r="R549" s="52"/>
    </row>
    <row r="550" spans="18:18" ht="15.75" customHeight="1">
      <c r="R550" s="52"/>
    </row>
    <row r="551" spans="18:18" ht="15.75" customHeight="1">
      <c r="R551" s="52"/>
    </row>
    <row r="552" spans="18:18" ht="15.75" customHeight="1">
      <c r="R552" s="52"/>
    </row>
    <row r="553" spans="18:18" ht="15.75" customHeight="1">
      <c r="R553" s="52"/>
    </row>
    <row r="554" spans="18:18" ht="15.75" customHeight="1">
      <c r="R554" s="52"/>
    </row>
    <row r="555" spans="18:18" ht="15.75" customHeight="1">
      <c r="R555" s="52"/>
    </row>
    <row r="556" spans="18:18" ht="15.75" customHeight="1">
      <c r="R556" s="52"/>
    </row>
    <row r="557" spans="18:18" ht="15.75" customHeight="1">
      <c r="R557" s="52"/>
    </row>
    <row r="558" spans="18:18" ht="15.75" customHeight="1">
      <c r="R558" s="52"/>
    </row>
    <row r="559" spans="18:18" ht="15.75" customHeight="1">
      <c r="R559" s="52"/>
    </row>
    <row r="560" spans="18:18" ht="15.75" customHeight="1">
      <c r="R560" s="52"/>
    </row>
    <row r="561" spans="18:18" ht="15.75" customHeight="1">
      <c r="R561" s="52"/>
    </row>
    <row r="562" spans="18:18" ht="15.75" customHeight="1">
      <c r="R562" s="52"/>
    </row>
    <row r="563" spans="18:18" ht="15.75" customHeight="1">
      <c r="R563" s="52"/>
    </row>
    <row r="564" spans="18:18" ht="15.75" customHeight="1">
      <c r="R564" s="52"/>
    </row>
    <row r="565" spans="18:18" ht="15.75" customHeight="1">
      <c r="R565" s="52"/>
    </row>
    <row r="566" spans="18:18" ht="15.75" customHeight="1">
      <c r="R566" s="52"/>
    </row>
    <row r="567" spans="18:18" ht="15.75" customHeight="1">
      <c r="R567" s="52"/>
    </row>
    <row r="568" spans="18:18" ht="15.75" customHeight="1">
      <c r="R568" s="52"/>
    </row>
    <row r="569" spans="18:18" ht="15.75" customHeight="1">
      <c r="R569" s="52"/>
    </row>
    <row r="570" spans="18:18" ht="15.75" customHeight="1">
      <c r="R570" s="52"/>
    </row>
    <row r="571" spans="18:18" ht="15.75" customHeight="1">
      <c r="R571" s="52"/>
    </row>
    <row r="572" spans="18:18" ht="15.75" customHeight="1">
      <c r="R572" s="52"/>
    </row>
    <row r="573" spans="18:18" ht="15.75" customHeight="1">
      <c r="R573" s="52"/>
    </row>
    <row r="574" spans="18:18" ht="15.75" customHeight="1">
      <c r="R574" s="52"/>
    </row>
    <row r="575" spans="18:18" ht="15.75" customHeight="1">
      <c r="R575" s="52"/>
    </row>
    <row r="576" spans="18:18" ht="15.75" customHeight="1">
      <c r="R576" s="52"/>
    </row>
    <row r="577" spans="18:18" ht="15.75" customHeight="1">
      <c r="R577" s="52"/>
    </row>
    <row r="578" spans="18:18" ht="15.75" customHeight="1">
      <c r="R578" s="52"/>
    </row>
    <row r="579" spans="18:18" ht="15.75" customHeight="1">
      <c r="R579" s="52"/>
    </row>
    <row r="580" spans="18:18" ht="15.75" customHeight="1">
      <c r="R580" s="52"/>
    </row>
    <row r="581" spans="18:18" ht="15.75" customHeight="1">
      <c r="R581" s="52"/>
    </row>
    <row r="582" spans="18:18" ht="15.75" customHeight="1">
      <c r="R582" s="52"/>
    </row>
    <row r="583" spans="18:18" ht="15.75" customHeight="1">
      <c r="R583" s="52"/>
    </row>
    <row r="584" spans="18:18" ht="15.75" customHeight="1">
      <c r="R584" s="52"/>
    </row>
    <row r="585" spans="18:18" ht="15.75" customHeight="1">
      <c r="R585" s="52"/>
    </row>
    <row r="586" spans="18:18" ht="15.75" customHeight="1">
      <c r="R586" s="52"/>
    </row>
    <row r="587" spans="18:18" ht="15.75" customHeight="1">
      <c r="R587" s="52"/>
    </row>
    <row r="588" spans="18:18" ht="15.75" customHeight="1">
      <c r="R588" s="52"/>
    </row>
    <row r="589" spans="18:18" ht="15.75" customHeight="1">
      <c r="R589" s="52"/>
    </row>
    <row r="590" spans="18:18" ht="15.75" customHeight="1">
      <c r="R590" s="52"/>
    </row>
    <row r="591" spans="18:18" ht="15.75" customHeight="1">
      <c r="R591" s="52"/>
    </row>
    <row r="592" spans="18:18" ht="15.75" customHeight="1">
      <c r="R592" s="52"/>
    </row>
    <row r="593" spans="18:18" ht="15.75" customHeight="1">
      <c r="R593" s="52"/>
    </row>
    <row r="594" spans="18:18" ht="15.75" customHeight="1">
      <c r="R594" s="52"/>
    </row>
    <row r="595" spans="18:18" ht="15.75" customHeight="1">
      <c r="R595" s="52"/>
    </row>
    <row r="596" spans="18:18" ht="15.75" customHeight="1">
      <c r="R596" s="52"/>
    </row>
    <row r="597" spans="18:18" ht="15.75" customHeight="1">
      <c r="R597" s="52"/>
    </row>
    <row r="598" spans="18:18" ht="15.75" customHeight="1">
      <c r="R598" s="52"/>
    </row>
    <row r="599" spans="18:18" ht="15.75" customHeight="1">
      <c r="R599" s="52"/>
    </row>
    <row r="600" spans="18:18" ht="15.75" customHeight="1">
      <c r="R600" s="52"/>
    </row>
    <row r="601" spans="18:18" ht="15.75" customHeight="1">
      <c r="R601" s="52"/>
    </row>
    <row r="602" spans="18:18" ht="15.75" customHeight="1">
      <c r="R602" s="52"/>
    </row>
    <row r="603" spans="18:18" ht="15.75" customHeight="1">
      <c r="R603" s="52"/>
    </row>
    <row r="604" spans="18:18" ht="15.75" customHeight="1">
      <c r="R604" s="52"/>
    </row>
    <row r="605" spans="18:18" ht="15.75" customHeight="1">
      <c r="R605" s="52"/>
    </row>
    <row r="606" spans="18:18" ht="15.75" customHeight="1">
      <c r="R606" s="52"/>
    </row>
    <row r="607" spans="18:18" ht="15.75" customHeight="1">
      <c r="R607" s="52"/>
    </row>
    <row r="608" spans="18:18" ht="15.75" customHeight="1">
      <c r="R608" s="52"/>
    </row>
    <row r="609" spans="18:18" ht="15.75" customHeight="1">
      <c r="R609" s="52"/>
    </row>
    <row r="610" spans="18:18" ht="15.75" customHeight="1">
      <c r="R610" s="52"/>
    </row>
    <row r="611" spans="18:18" ht="15.75" customHeight="1">
      <c r="R611" s="52"/>
    </row>
    <row r="612" spans="18:18" ht="15.75" customHeight="1">
      <c r="R612" s="52"/>
    </row>
    <row r="613" spans="18:18" ht="15.75" customHeight="1">
      <c r="R613" s="52"/>
    </row>
    <row r="614" spans="18:18" ht="15.75" customHeight="1">
      <c r="R614" s="52"/>
    </row>
    <row r="615" spans="18:18" ht="15.75" customHeight="1">
      <c r="R615" s="52"/>
    </row>
    <row r="616" spans="18:18" ht="15.75" customHeight="1">
      <c r="R616" s="52"/>
    </row>
    <row r="617" spans="18:18" ht="15.75" customHeight="1">
      <c r="R617" s="52"/>
    </row>
    <row r="618" spans="18:18" ht="15.75" customHeight="1">
      <c r="R618" s="52"/>
    </row>
    <row r="619" spans="18:18" ht="15.75" customHeight="1">
      <c r="R619" s="52"/>
    </row>
    <row r="620" spans="18:18" ht="15.75" customHeight="1">
      <c r="R620" s="52"/>
    </row>
    <row r="621" spans="18:18" ht="15.75" customHeight="1">
      <c r="R621" s="52"/>
    </row>
    <row r="622" spans="18:18" ht="15.75" customHeight="1">
      <c r="R622" s="52"/>
    </row>
    <row r="623" spans="18:18" ht="15.75" customHeight="1">
      <c r="R623" s="52"/>
    </row>
    <row r="624" spans="18:18" ht="15.75" customHeight="1">
      <c r="R624" s="52"/>
    </row>
    <row r="625" spans="18:18" ht="15.75" customHeight="1">
      <c r="R625" s="52"/>
    </row>
    <row r="626" spans="18:18" ht="15.75" customHeight="1">
      <c r="R626" s="52"/>
    </row>
    <row r="627" spans="18:18" ht="15.75" customHeight="1">
      <c r="R627" s="52"/>
    </row>
    <row r="628" spans="18:18" ht="15.75" customHeight="1">
      <c r="R628" s="52"/>
    </row>
    <row r="629" spans="18:18" ht="15.75" customHeight="1">
      <c r="R629" s="52"/>
    </row>
    <row r="630" spans="18:18" ht="15.75" customHeight="1">
      <c r="R630" s="52"/>
    </row>
    <row r="631" spans="18:18" ht="15.75" customHeight="1">
      <c r="R631" s="52"/>
    </row>
    <row r="632" spans="18:18" ht="15.75" customHeight="1">
      <c r="R632" s="52"/>
    </row>
    <row r="633" spans="18:18" ht="15.75" customHeight="1">
      <c r="R633" s="52"/>
    </row>
    <row r="634" spans="18:18" ht="15.75" customHeight="1">
      <c r="R634" s="52"/>
    </row>
    <row r="635" spans="18:18" ht="15.75" customHeight="1">
      <c r="R635" s="52"/>
    </row>
    <row r="636" spans="18:18" ht="15.75" customHeight="1">
      <c r="R636" s="52"/>
    </row>
    <row r="637" spans="18:18" ht="15.75" customHeight="1">
      <c r="R637" s="52"/>
    </row>
    <row r="638" spans="18:18" ht="15.75" customHeight="1">
      <c r="R638" s="52"/>
    </row>
    <row r="639" spans="18:18" ht="15.75" customHeight="1">
      <c r="R639" s="52"/>
    </row>
    <row r="640" spans="18:18" ht="15.75" customHeight="1">
      <c r="R640" s="52"/>
    </row>
    <row r="641" spans="18:18" ht="15.75" customHeight="1">
      <c r="R641" s="52"/>
    </row>
    <row r="642" spans="18:18" ht="15.75" customHeight="1">
      <c r="R642" s="52"/>
    </row>
    <row r="643" spans="18:18" ht="15.75" customHeight="1">
      <c r="R643" s="52"/>
    </row>
    <row r="644" spans="18:18" ht="15.75" customHeight="1">
      <c r="R644" s="52"/>
    </row>
    <row r="645" spans="18:18" ht="15.75" customHeight="1">
      <c r="R645" s="52"/>
    </row>
    <row r="646" spans="18:18" ht="15.75" customHeight="1">
      <c r="R646" s="52"/>
    </row>
    <row r="647" spans="18:18" ht="15.75" customHeight="1">
      <c r="R647" s="52"/>
    </row>
    <row r="648" spans="18:18" ht="15.75" customHeight="1">
      <c r="R648" s="52"/>
    </row>
    <row r="649" spans="18:18" ht="15.75" customHeight="1">
      <c r="R649" s="52"/>
    </row>
    <row r="650" spans="18:18" ht="15.75" customHeight="1">
      <c r="R650" s="52"/>
    </row>
    <row r="651" spans="18:18" ht="15.75" customHeight="1">
      <c r="R651" s="52"/>
    </row>
    <row r="652" spans="18:18" ht="15.75" customHeight="1">
      <c r="R652" s="52"/>
    </row>
    <row r="653" spans="18:18" ht="15.75" customHeight="1">
      <c r="R653" s="52"/>
    </row>
    <row r="654" spans="18:18" ht="15.75" customHeight="1">
      <c r="R654" s="52"/>
    </row>
    <row r="655" spans="18:18" ht="15.75" customHeight="1">
      <c r="R655" s="52"/>
    </row>
    <row r="656" spans="18:18" ht="15.75" customHeight="1">
      <c r="R656" s="52"/>
    </row>
    <row r="657" spans="18:18" ht="15.75" customHeight="1">
      <c r="R657" s="52"/>
    </row>
    <row r="658" spans="18:18" ht="15.75" customHeight="1">
      <c r="R658" s="52"/>
    </row>
    <row r="659" spans="18:18" ht="15.75" customHeight="1">
      <c r="R659" s="52"/>
    </row>
    <row r="660" spans="18:18" ht="15.75" customHeight="1">
      <c r="R660" s="52"/>
    </row>
    <row r="661" spans="18:18" ht="15.75" customHeight="1">
      <c r="R661" s="52"/>
    </row>
    <row r="662" spans="18:18" ht="15.75" customHeight="1">
      <c r="R662" s="52"/>
    </row>
    <row r="663" spans="18:18" ht="15.75" customHeight="1">
      <c r="R663" s="52"/>
    </row>
    <row r="664" spans="18:18" ht="15.75" customHeight="1">
      <c r="R664" s="52"/>
    </row>
    <row r="665" spans="18:18" ht="15.75" customHeight="1">
      <c r="R665" s="52"/>
    </row>
    <row r="666" spans="18:18" ht="15.75" customHeight="1">
      <c r="R666" s="52"/>
    </row>
    <row r="667" spans="18:18" ht="15.75" customHeight="1">
      <c r="R667" s="52"/>
    </row>
    <row r="668" spans="18:18" ht="15.75" customHeight="1">
      <c r="R668" s="52"/>
    </row>
    <row r="669" spans="18:18" ht="15.75" customHeight="1">
      <c r="R669" s="52"/>
    </row>
    <row r="670" spans="18:18" ht="15.75" customHeight="1">
      <c r="R670" s="52"/>
    </row>
    <row r="671" spans="18:18" ht="15.75" customHeight="1">
      <c r="R671" s="52"/>
    </row>
    <row r="672" spans="18:18" ht="15.75" customHeight="1">
      <c r="R672" s="52"/>
    </row>
    <row r="673" spans="18:18" ht="15.75" customHeight="1">
      <c r="R673" s="52"/>
    </row>
    <row r="674" spans="18:18" ht="15.75" customHeight="1">
      <c r="R674" s="52"/>
    </row>
    <row r="675" spans="18:18" ht="15.75" customHeight="1">
      <c r="R675" s="52"/>
    </row>
    <row r="676" spans="18:18" ht="15.75" customHeight="1">
      <c r="R676" s="52"/>
    </row>
    <row r="677" spans="18:18" ht="15.75" customHeight="1">
      <c r="R677" s="52"/>
    </row>
    <row r="678" spans="18:18" ht="15.75" customHeight="1">
      <c r="R678" s="52"/>
    </row>
    <row r="679" spans="18:18" ht="15.75" customHeight="1">
      <c r="R679" s="52"/>
    </row>
    <row r="680" spans="18:18" ht="15.75" customHeight="1">
      <c r="R680" s="52"/>
    </row>
    <row r="681" spans="18:18" ht="15.75" customHeight="1">
      <c r="R681" s="52"/>
    </row>
    <row r="682" spans="18:18" ht="15.75" customHeight="1">
      <c r="R682" s="52"/>
    </row>
    <row r="683" spans="18:18" ht="15.75" customHeight="1">
      <c r="R683" s="52"/>
    </row>
    <row r="684" spans="18:18" ht="15.75" customHeight="1">
      <c r="R684" s="52"/>
    </row>
    <row r="685" spans="18:18" ht="15.75" customHeight="1">
      <c r="R685" s="52"/>
    </row>
    <row r="686" spans="18:18" ht="15.75" customHeight="1">
      <c r="R686" s="52"/>
    </row>
    <row r="687" spans="18:18" ht="15.75" customHeight="1">
      <c r="R687" s="52"/>
    </row>
    <row r="688" spans="18:18" ht="15.75" customHeight="1">
      <c r="R688" s="52"/>
    </row>
    <row r="689" spans="18:18" ht="15.75" customHeight="1">
      <c r="R689" s="52"/>
    </row>
    <row r="690" spans="18:18" ht="15.75" customHeight="1">
      <c r="R690" s="52"/>
    </row>
    <row r="691" spans="18:18" ht="15.75" customHeight="1">
      <c r="R691" s="52"/>
    </row>
    <row r="692" spans="18:18" ht="15.75" customHeight="1">
      <c r="R692" s="52"/>
    </row>
    <row r="693" spans="18:18" ht="15.75" customHeight="1">
      <c r="R693" s="52"/>
    </row>
    <row r="694" spans="18:18" ht="15.75" customHeight="1">
      <c r="R694" s="52"/>
    </row>
    <row r="695" spans="18:18" ht="15.75" customHeight="1">
      <c r="R695" s="52"/>
    </row>
    <row r="696" spans="18:18" ht="15.75" customHeight="1">
      <c r="R696" s="52"/>
    </row>
    <row r="697" spans="18:18" ht="15.75" customHeight="1">
      <c r="R697" s="52"/>
    </row>
    <row r="698" spans="18:18" ht="15.75" customHeight="1">
      <c r="R698" s="52"/>
    </row>
    <row r="699" spans="18:18" ht="15.75" customHeight="1">
      <c r="R699" s="52"/>
    </row>
    <row r="700" spans="18:18" ht="15.75" customHeight="1">
      <c r="R700" s="52"/>
    </row>
    <row r="701" spans="18:18" ht="15.75" customHeight="1">
      <c r="R701" s="52"/>
    </row>
    <row r="702" spans="18:18" ht="15.75" customHeight="1">
      <c r="R702" s="52"/>
    </row>
    <row r="703" spans="18:18" ht="15.75" customHeight="1">
      <c r="R703" s="52"/>
    </row>
    <row r="704" spans="18:18" ht="15.75" customHeight="1">
      <c r="R704" s="52"/>
    </row>
    <row r="705" spans="18:18" ht="15.75" customHeight="1">
      <c r="R705" s="52"/>
    </row>
    <row r="706" spans="18:18" ht="15.75" customHeight="1">
      <c r="R706" s="52"/>
    </row>
    <row r="707" spans="18:18" ht="15.75" customHeight="1">
      <c r="R707" s="52"/>
    </row>
    <row r="708" spans="18:18" ht="15.75" customHeight="1">
      <c r="R708" s="52"/>
    </row>
    <row r="709" spans="18:18" ht="15.75" customHeight="1">
      <c r="R709" s="52"/>
    </row>
    <row r="710" spans="18:18" ht="15.75" customHeight="1">
      <c r="R710" s="52"/>
    </row>
    <row r="711" spans="18:18" ht="15.75" customHeight="1">
      <c r="R711" s="52"/>
    </row>
    <row r="712" spans="18:18" ht="15.75" customHeight="1">
      <c r="R712" s="52"/>
    </row>
    <row r="713" spans="18:18" ht="15.75" customHeight="1">
      <c r="R713" s="52"/>
    </row>
    <row r="714" spans="18:18" ht="15.75" customHeight="1">
      <c r="R714" s="52"/>
    </row>
    <row r="715" spans="18:18" ht="15.75" customHeight="1">
      <c r="R715" s="52"/>
    </row>
    <row r="716" spans="18:18" ht="15.75" customHeight="1">
      <c r="R716" s="52"/>
    </row>
    <row r="717" spans="18:18" ht="15.75" customHeight="1">
      <c r="R717" s="52"/>
    </row>
    <row r="718" spans="18:18" ht="15.75" customHeight="1">
      <c r="R718" s="52"/>
    </row>
    <row r="719" spans="18:18" ht="15.75" customHeight="1">
      <c r="R719" s="52"/>
    </row>
    <row r="720" spans="18:18" ht="15.75" customHeight="1">
      <c r="R720" s="52"/>
    </row>
    <row r="721" spans="18:18" ht="15.75" customHeight="1">
      <c r="R721" s="52"/>
    </row>
    <row r="722" spans="18:18" ht="15.75" customHeight="1">
      <c r="R722" s="52"/>
    </row>
    <row r="723" spans="18:18" ht="15.75" customHeight="1">
      <c r="R723" s="52"/>
    </row>
    <row r="724" spans="18:18" ht="15.75" customHeight="1">
      <c r="R724" s="52"/>
    </row>
    <row r="725" spans="18:18" ht="15.75" customHeight="1">
      <c r="R725" s="52"/>
    </row>
    <row r="726" spans="18:18" ht="15.75" customHeight="1">
      <c r="R726" s="52"/>
    </row>
    <row r="727" spans="18:18" ht="15.75" customHeight="1">
      <c r="R727" s="52"/>
    </row>
    <row r="728" spans="18:18" ht="15.75" customHeight="1">
      <c r="R728" s="52"/>
    </row>
    <row r="729" spans="18:18" ht="15.75" customHeight="1">
      <c r="R729" s="52"/>
    </row>
    <row r="730" spans="18:18" ht="15.75" customHeight="1">
      <c r="R730" s="52"/>
    </row>
    <row r="731" spans="18:18" ht="15.75" customHeight="1">
      <c r="R731" s="52"/>
    </row>
    <row r="732" spans="18:18" ht="15.75" customHeight="1">
      <c r="R732" s="52"/>
    </row>
    <row r="733" spans="18:18" ht="15.75" customHeight="1">
      <c r="R733" s="52"/>
    </row>
    <row r="734" spans="18:18" ht="15.75" customHeight="1">
      <c r="R734" s="52"/>
    </row>
    <row r="735" spans="18:18" ht="15.75" customHeight="1">
      <c r="R735" s="52"/>
    </row>
    <row r="736" spans="18:18" ht="15.75" customHeight="1">
      <c r="R736" s="52"/>
    </row>
    <row r="737" spans="18:18" ht="15.75" customHeight="1">
      <c r="R737" s="52"/>
    </row>
    <row r="738" spans="18:18" ht="15.75" customHeight="1">
      <c r="R738" s="52"/>
    </row>
    <row r="739" spans="18:18" ht="15.75" customHeight="1">
      <c r="R739" s="52"/>
    </row>
    <row r="740" spans="18:18" ht="15.75" customHeight="1">
      <c r="R740" s="52"/>
    </row>
    <row r="741" spans="18:18" ht="15.75" customHeight="1">
      <c r="R741" s="52"/>
    </row>
    <row r="742" spans="18:18" ht="15.75" customHeight="1">
      <c r="R742" s="52"/>
    </row>
    <row r="743" spans="18:18" ht="15.75" customHeight="1">
      <c r="R743" s="52"/>
    </row>
    <row r="744" spans="18:18" ht="15.75" customHeight="1">
      <c r="R744" s="52"/>
    </row>
    <row r="745" spans="18:18" ht="15.75" customHeight="1">
      <c r="R745" s="52"/>
    </row>
    <row r="746" spans="18:18" ht="15.75" customHeight="1">
      <c r="R746" s="52"/>
    </row>
    <row r="747" spans="18:18" ht="15.75" customHeight="1">
      <c r="R747" s="52"/>
    </row>
    <row r="748" spans="18:18" ht="15.75" customHeight="1">
      <c r="R748" s="52"/>
    </row>
    <row r="749" spans="18:18" ht="15.75" customHeight="1">
      <c r="R749" s="52"/>
    </row>
    <row r="750" spans="18:18" ht="15.75" customHeight="1">
      <c r="R750" s="52"/>
    </row>
    <row r="751" spans="18:18" ht="15.75" customHeight="1">
      <c r="R751" s="52"/>
    </row>
    <row r="752" spans="18:18" ht="15.75" customHeight="1">
      <c r="R752" s="52"/>
    </row>
    <row r="753" spans="18:18" ht="15.75" customHeight="1">
      <c r="R753" s="52"/>
    </row>
    <row r="754" spans="18:18" ht="15.75" customHeight="1">
      <c r="R754" s="52"/>
    </row>
    <row r="755" spans="18:18" ht="15.75" customHeight="1">
      <c r="R755" s="52"/>
    </row>
    <row r="756" spans="18:18" ht="15.75" customHeight="1">
      <c r="R756" s="52"/>
    </row>
    <row r="757" spans="18:18" ht="15.75" customHeight="1">
      <c r="R757" s="52"/>
    </row>
    <row r="758" spans="18:18" ht="15.75" customHeight="1">
      <c r="R758" s="52"/>
    </row>
    <row r="759" spans="18:18" ht="15.75" customHeight="1">
      <c r="R759" s="52"/>
    </row>
    <row r="760" spans="18:18" ht="15.75" customHeight="1">
      <c r="R760" s="52"/>
    </row>
    <row r="761" spans="18:18" ht="15.75" customHeight="1">
      <c r="R761" s="52"/>
    </row>
    <row r="762" spans="18:18" ht="15.75" customHeight="1">
      <c r="R762" s="52"/>
    </row>
    <row r="763" spans="18:18" ht="15.75" customHeight="1">
      <c r="R763" s="52"/>
    </row>
    <row r="764" spans="18:18" ht="15.75" customHeight="1">
      <c r="R764" s="52"/>
    </row>
    <row r="765" spans="18:18" ht="15.75" customHeight="1">
      <c r="R765" s="52"/>
    </row>
    <row r="766" spans="18:18" ht="15.75" customHeight="1">
      <c r="R766" s="52"/>
    </row>
    <row r="767" spans="18:18" ht="15.75" customHeight="1">
      <c r="R767" s="52"/>
    </row>
    <row r="768" spans="18:18" ht="15.75" customHeight="1">
      <c r="R768" s="52"/>
    </row>
    <row r="769" spans="18:18" ht="15.75" customHeight="1">
      <c r="R769" s="52"/>
    </row>
    <row r="770" spans="18:18" ht="15.75" customHeight="1">
      <c r="R770" s="52"/>
    </row>
    <row r="771" spans="18:18" ht="15.75" customHeight="1">
      <c r="R771" s="52"/>
    </row>
    <row r="772" spans="18:18" ht="15.75" customHeight="1">
      <c r="R772" s="52"/>
    </row>
    <row r="773" spans="18:18" ht="15.75" customHeight="1">
      <c r="R773" s="52"/>
    </row>
    <row r="774" spans="18:18" ht="15.75" customHeight="1">
      <c r="R774" s="52"/>
    </row>
    <row r="775" spans="18:18" ht="15.75" customHeight="1">
      <c r="R775" s="52"/>
    </row>
    <row r="776" spans="18:18" ht="15.75" customHeight="1">
      <c r="R776" s="52"/>
    </row>
    <row r="777" spans="18:18" ht="15.75" customHeight="1">
      <c r="R777" s="52"/>
    </row>
    <row r="778" spans="18:18" ht="15.75" customHeight="1">
      <c r="R778" s="52"/>
    </row>
    <row r="779" spans="18:18" ht="15.75" customHeight="1">
      <c r="R779" s="52"/>
    </row>
    <row r="780" spans="18:18" ht="15.75" customHeight="1">
      <c r="R780" s="52"/>
    </row>
    <row r="781" spans="18:18" ht="15.75" customHeight="1">
      <c r="R781" s="52"/>
    </row>
    <row r="782" spans="18:18" ht="15.75" customHeight="1">
      <c r="R782" s="52"/>
    </row>
    <row r="783" spans="18:18" ht="15.75" customHeight="1">
      <c r="R783" s="52"/>
    </row>
    <row r="784" spans="18:18" ht="15.75" customHeight="1">
      <c r="R784" s="52"/>
    </row>
    <row r="785" spans="18:18" ht="15.75" customHeight="1">
      <c r="R785" s="52"/>
    </row>
    <row r="786" spans="18:18" ht="15.75" customHeight="1">
      <c r="R786" s="52"/>
    </row>
    <row r="787" spans="18:18" ht="15.75" customHeight="1">
      <c r="R787" s="52"/>
    </row>
    <row r="788" spans="18:18" ht="15.75" customHeight="1">
      <c r="R788" s="52"/>
    </row>
    <row r="789" spans="18:18" ht="15.75" customHeight="1">
      <c r="R789" s="52"/>
    </row>
    <row r="790" spans="18:18" ht="15.75" customHeight="1">
      <c r="R790" s="52"/>
    </row>
    <row r="791" spans="18:18" ht="15.75" customHeight="1">
      <c r="R791" s="52"/>
    </row>
    <row r="792" spans="18:18" ht="15.75" customHeight="1">
      <c r="R792" s="52"/>
    </row>
    <row r="793" spans="18:18" ht="15.75" customHeight="1">
      <c r="R793" s="52"/>
    </row>
    <row r="794" spans="18:18" ht="15.75" customHeight="1">
      <c r="R794" s="52"/>
    </row>
    <row r="795" spans="18:18" ht="15.75" customHeight="1">
      <c r="R795" s="52"/>
    </row>
    <row r="796" spans="18:18" ht="15.75" customHeight="1">
      <c r="R796" s="52"/>
    </row>
    <row r="797" spans="18:18" ht="15.75" customHeight="1">
      <c r="R797" s="52"/>
    </row>
    <row r="798" spans="18:18" ht="15.75" customHeight="1">
      <c r="R798" s="52"/>
    </row>
    <row r="799" spans="18:18" ht="15.75" customHeight="1">
      <c r="R799" s="52"/>
    </row>
    <row r="800" spans="18:18" ht="15.75" customHeight="1">
      <c r="R800" s="52"/>
    </row>
    <row r="801" spans="18:18" ht="15.75" customHeight="1">
      <c r="R801" s="52"/>
    </row>
    <row r="802" spans="18:18" ht="15.75" customHeight="1">
      <c r="R802" s="52"/>
    </row>
    <row r="803" spans="18:18" ht="15.75" customHeight="1">
      <c r="R803" s="52"/>
    </row>
    <row r="804" spans="18:18" ht="15.75" customHeight="1">
      <c r="R804" s="52"/>
    </row>
    <row r="805" spans="18:18" ht="15.75" customHeight="1">
      <c r="R805" s="52"/>
    </row>
    <row r="806" spans="18:18" ht="15.75" customHeight="1">
      <c r="R806" s="52"/>
    </row>
    <row r="807" spans="18:18" ht="15.75" customHeight="1">
      <c r="R807" s="52"/>
    </row>
    <row r="808" spans="18:18" ht="15.75" customHeight="1">
      <c r="R808" s="52"/>
    </row>
    <row r="809" spans="18:18" ht="15.75" customHeight="1">
      <c r="R809" s="52"/>
    </row>
    <row r="810" spans="18:18" ht="15.75" customHeight="1">
      <c r="R810" s="52"/>
    </row>
    <row r="811" spans="18:18" ht="15.75" customHeight="1">
      <c r="R811" s="52"/>
    </row>
    <row r="812" spans="18:18" ht="15.75" customHeight="1">
      <c r="R812" s="52"/>
    </row>
    <row r="813" spans="18:18" ht="15.75" customHeight="1">
      <c r="R813" s="52"/>
    </row>
    <row r="814" spans="18:18" ht="15.75" customHeight="1">
      <c r="R814" s="52"/>
    </row>
    <row r="815" spans="18:18" ht="15.75" customHeight="1">
      <c r="R815" s="52"/>
    </row>
    <row r="816" spans="18:18" ht="15.75" customHeight="1">
      <c r="R816" s="52"/>
    </row>
    <row r="817" spans="18:18" ht="15.75" customHeight="1">
      <c r="R817" s="52"/>
    </row>
    <row r="818" spans="18:18" ht="15.75" customHeight="1">
      <c r="R818" s="52"/>
    </row>
    <row r="819" spans="18:18" ht="15.75" customHeight="1">
      <c r="R819" s="52"/>
    </row>
    <row r="820" spans="18:18" ht="15.75" customHeight="1">
      <c r="R820" s="52"/>
    </row>
    <row r="821" spans="18:18" ht="15.75" customHeight="1">
      <c r="R821" s="52"/>
    </row>
    <row r="822" spans="18:18" ht="15.75" customHeight="1">
      <c r="R822" s="52"/>
    </row>
    <row r="823" spans="18:18" ht="15.75" customHeight="1">
      <c r="R823" s="52"/>
    </row>
    <row r="824" spans="18:18" ht="15.75" customHeight="1">
      <c r="R824" s="52"/>
    </row>
    <row r="825" spans="18:18" ht="15.75" customHeight="1">
      <c r="R825" s="52"/>
    </row>
    <row r="826" spans="18:18" ht="15.75" customHeight="1">
      <c r="R826" s="52"/>
    </row>
    <row r="827" spans="18:18" ht="15.75" customHeight="1">
      <c r="R827" s="52"/>
    </row>
    <row r="828" spans="18:18" ht="15.75" customHeight="1">
      <c r="R828" s="52"/>
    </row>
    <row r="829" spans="18:18" ht="15.75" customHeight="1">
      <c r="R829" s="52"/>
    </row>
    <row r="830" spans="18:18" ht="15.75" customHeight="1">
      <c r="R830" s="52"/>
    </row>
    <row r="831" spans="18:18" ht="15.75" customHeight="1">
      <c r="R831" s="52"/>
    </row>
    <row r="832" spans="18:18" ht="15.75" customHeight="1">
      <c r="R832" s="52"/>
    </row>
    <row r="833" spans="18:18" ht="15.75" customHeight="1">
      <c r="R833" s="52"/>
    </row>
    <row r="834" spans="18:18" ht="15.75" customHeight="1">
      <c r="R834" s="52"/>
    </row>
    <row r="835" spans="18:18" ht="15.75" customHeight="1">
      <c r="R835" s="52"/>
    </row>
    <row r="836" spans="18:18" ht="15.75" customHeight="1">
      <c r="R836" s="52"/>
    </row>
    <row r="837" spans="18:18" ht="15.75" customHeight="1">
      <c r="R837" s="52"/>
    </row>
    <row r="838" spans="18:18" ht="15.75" customHeight="1">
      <c r="R838" s="52"/>
    </row>
    <row r="839" spans="18:18" ht="15.75" customHeight="1">
      <c r="R839" s="52"/>
    </row>
    <row r="840" spans="18:18" ht="15.75" customHeight="1">
      <c r="R840" s="52"/>
    </row>
    <row r="841" spans="18:18" ht="15.75" customHeight="1">
      <c r="R841" s="52"/>
    </row>
    <row r="842" spans="18:18" ht="15.75" customHeight="1">
      <c r="R842" s="52"/>
    </row>
    <row r="843" spans="18:18" ht="15.75" customHeight="1">
      <c r="R843" s="52"/>
    </row>
    <row r="844" spans="18:18" ht="15.75" customHeight="1">
      <c r="R844" s="52"/>
    </row>
    <row r="845" spans="18:18" ht="15.75" customHeight="1">
      <c r="R845" s="52"/>
    </row>
    <row r="846" spans="18:18" ht="15.75" customHeight="1">
      <c r="R846" s="52"/>
    </row>
    <row r="847" spans="18:18" ht="15.75" customHeight="1">
      <c r="R847" s="52"/>
    </row>
    <row r="848" spans="18:18" ht="15.75" customHeight="1">
      <c r="R848" s="52"/>
    </row>
    <row r="849" spans="18:18" ht="15.75" customHeight="1">
      <c r="R849" s="52"/>
    </row>
    <row r="850" spans="18:18" ht="15.75" customHeight="1">
      <c r="R850" s="52"/>
    </row>
    <row r="851" spans="18:18" ht="15.75" customHeight="1">
      <c r="R851" s="52"/>
    </row>
    <row r="852" spans="18:18" ht="15.75" customHeight="1">
      <c r="R852" s="52"/>
    </row>
    <row r="853" spans="18:18" ht="15.75" customHeight="1">
      <c r="R853" s="52"/>
    </row>
    <row r="854" spans="18:18" ht="15.75" customHeight="1">
      <c r="R854" s="52"/>
    </row>
    <row r="855" spans="18:18" ht="15.75" customHeight="1">
      <c r="R855" s="52"/>
    </row>
    <row r="856" spans="18:18" ht="15.75" customHeight="1">
      <c r="R856" s="52"/>
    </row>
    <row r="857" spans="18:18" ht="15.75" customHeight="1">
      <c r="R857" s="52"/>
    </row>
    <row r="858" spans="18:18" ht="15.75" customHeight="1">
      <c r="R858" s="52"/>
    </row>
    <row r="859" spans="18:18" ht="15.75" customHeight="1">
      <c r="R859" s="52"/>
    </row>
    <row r="860" spans="18:18" ht="15.75" customHeight="1">
      <c r="R860" s="52"/>
    </row>
    <row r="861" spans="18:18" ht="15.75" customHeight="1">
      <c r="R861" s="52"/>
    </row>
    <row r="862" spans="18:18" ht="15.75" customHeight="1">
      <c r="R862" s="52"/>
    </row>
    <row r="863" spans="18:18" ht="15.75" customHeight="1">
      <c r="R863" s="52"/>
    </row>
    <row r="864" spans="18:18" ht="15.75" customHeight="1">
      <c r="R864" s="52"/>
    </row>
    <row r="865" spans="18:18" ht="15.75" customHeight="1">
      <c r="R865" s="52"/>
    </row>
    <row r="866" spans="18:18" ht="15.75" customHeight="1">
      <c r="R866" s="52"/>
    </row>
    <row r="867" spans="18:18" ht="15.75" customHeight="1">
      <c r="R867" s="52"/>
    </row>
    <row r="868" spans="18:18" ht="15.75" customHeight="1">
      <c r="R868" s="52"/>
    </row>
    <row r="869" spans="18:18" ht="15.75" customHeight="1">
      <c r="R869" s="52"/>
    </row>
    <row r="870" spans="18:18" ht="15.75" customHeight="1">
      <c r="R870" s="52"/>
    </row>
    <row r="871" spans="18:18" ht="15.75" customHeight="1">
      <c r="R871" s="52"/>
    </row>
    <row r="872" spans="18:18" ht="15.75" customHeight="1">
      <c r="R872" s="52"/>
    </row>
    <row r="873" spans="18:18" ht="15.75" customHeight="1">
      <c r="R873" s="52"/>
    </row>
    <row r="874" spans="18:18" ht="15.75" customHeight="1">
      <c r="R874" s="52"/>
    </row>
    <row r="875" spans="18:18" ht="15.75" customHeight="1">
      <c r="R875" s="52"/>
    </row>
    <row r="876" spans="18:18" ht="15.75" customHeight="1">
      <c r="R876" s="52"/>
    </row>
    <row r="877" spans="18:18" ht="15.75" customHeight="1">
      <c r="R877" s="52"/>
    </row>
    <row r="878" spans="18:18" ht="15.75" customHeight="1">
      <c r="R878" s="52"/>
    </row>
    <row r="879" spans="18:18" ht="15.75" customHeight="1">
      <c r="R879" s="52"/>
    </row>
    <row r="880" spans="18:18" ht="15.75" customHeight="1">
      <c r="R880" s="52"/>
    </row>
    <row r="881" spans="18:18" ht="15.75" customHeight="1">
      <c r="R881" s="52"/>
    </row>
    <row r="882" spans="18:18" ht="15.75" customHeight="1">
      <c r="R882" s="52"/>
    </row>
    <row r="883" spans="18:18" ht="15.75" customHeight="1">
      <c r="R883" s="52"/>
    </row>
    <row r="884" spans="18:18" ht="15.75" customHeight="1">
      <c r="R884" s="52"/>
    </row>
    <row r="885" spans="18:18" ht="15.75" customHeight="1">
      <c r="R885" s="52"/>
    </row>
    <row r="886" spans="18:18" ht="15.75" customHeight="1">
      <c r="R886" s="52"/>
    </row>
    <row r="887" spans="18:18" ht="15.75" customHeight="1">
      <c r="R887" s="52"/>
    </row>
    <row r="888" spans="18:18" ht="15.75" customHeight="1">
      <c r="R888" s="52"/>
    </row>
    <row r="889" spans="18:18" ht="15.75" customHeight="1">
      <c r="R889" s="52"/>
    </row>
    <row r="890" spans="18:18" ht="15.75" customHeight="1">
      <c r="R890" s="52"/>
    </row>
    <row r="891" spans="18:18" ht="15.75" customHeight="1">
      <c r="R891" s="52"/>
    </row>
    <row r="892" spans="18:18" ht="15.75" customHeight="1">
      <c r="R892" s="52"/>
    </row>
    <row r="893" spans="18:18" ht="15.75" customHeight="1">
      <c r="R893" s="52"/>
    </row>
    <row r="894" spans="18:18" ht="15.75" customHeight="1">
      <c r="R894" s="52"/>
    </row>
    <row r="895" spans="18:18" ht="15.75" customHeight="1">
      <c r="R895" s="52"/>
    </row>
    <row r="896" spans="18:18" ht="15.75" customHeight="1">
      <c r="R896" s="52"/>
    </row>
    <row r="897" spans="18:18" ht="15.75" customHeight="1">
      <c r="R897" s="52"/>
    </row>
    <row r="898" spans="18:18" ht="15.75" customHeight="1">
      <c r="R898" s="52"/>
    </row>
    <row r="899" spans="18:18" ht="15.75" customHeight="1">
      <c r="R899" s="52"/>
    </row>
    <row r="900" spans="18:18" ht="15.75" customHeight="1">
      <c r="R900" s="52"/>
    </row>
    <row r="901" spans="18:18" ht="15.75" customHeight="1">
      <c r="R901" s="52"/>
    </row>
    <row r="902" spans="18:18" ht="15.75" customHeight="1">
      <c r="R902" s="52"/>
    </row>
    <row r="903" spans="18:18" ht="15.75" customHeight="1">
      <c r="R903" s="52"/>
    </row>
    <row r="904" spans="18:18" ht="15.75" customHeight="1">
      <c r="R904" s="52"/>
    </row>
    <row r="905" spans="18:18" ht="15.75" customHeight="1">
      <c r="R905" s="52"/>
    </row>
    <row r="906" spans="18:18" ht="15.75" customHeight="1">
      <c r="R906" s="52"/>
    </row>
    <row r="907" spans="18:18" ht="15.75" customHeight="1">
      <c r="R907" s="52"/>
    </row>
    <row r="908" spans="18:18" ht="15.75" customHeight="1">
      <c r="R908" s="52"/>
    </row>
    <row r="909" spans="18:18" ht="15.75" customHeight="1">
      <c r="R909" s="52"/>
    </row>
    <row r="910" spans="18:18" ht="15.75" customHeight="1">
      <c r="R910" s="52"/>
    </row>
    <row r="911" spans="18:18" ht="15.75" customHeight="1">
      <c r="R911" s="52"/>
    </row>
    <row r="912" spans="18:18" ht="15.75" customHeight="1">
      <c r="R912" s="52"/>
    </row>
    <row r="913" spans="18:18" ht="15.75" customHeight="1">
      <c r="R913" s="52"/>
    </row>
    <row r="914" spans="18:18" ht="15.75" customHeight="1">
      <c r="R914" s="52"/>
    </row>
    <row r="915" spans="18:18" ht="15.75" customHeight="1">
      <c r="R915" s="52"/>
    </row>
    <row r="916" spans="18:18" ht="15.75" customHeight="1">
      <c r="R916" s="52"/>
    </row>
    <row r="917" spans="18:18" ht="15.75" customHeight="1">
      <c r="R917" s="52"/>
    </row>
    <row r="918" spans="18:18" ht="15.75" customHeight="1">
      <c r="R918" s="52"/>
    </row>
    <row r="919" spans="18:18" ht="15.75" customHeight="1">
      <c r="R919" s="52"/>
    </row>
    <row r="920" spans="18:18" ht="15.75" customHeight="1">
      <c r="R920" s="52"/>
    </row>
    <row r="921" spans="18:18" ht="15.75" customHeight="1">
      <c r="R921" s="52"/>
    </row>
    <row r="922" spans="18:18" ht="15.75" customHeight="1">
      <c r="R922" s="52"/>
    </row>
    <row r="923" spans="18:18" ht="15.75" customHeight="1">
      <c r="R923" s="52"/>
    </row>
    <row r="924" spans="18:18" ht="15.75" customHeight="1">
      <c r="R924" s="52"/>
    </row>
    <row r="925" spans="18:18" ht="15.75" customHeight="1">
      <c r="R925" s="52"/>
    </row>
    <row r="926" spans="18:18" ht="15.75" customHeight="1">
      <c r="R926" s="52"/>
    </row>
    <row r="927" spans="18:18" ht="15.75" customHeight="1">
      <c r="R927" s="52"/>
    </row>
    <row r="928" spans="18:18" ht="15.75" customHeight="1">
      <c r="R928" s="52"/>
    </row>
    <row r="929" spans="18:18" ht="15.75" customHeight="1">
      <c r="R929" s="52"/>
    </row>
    <row r="930" spans="18:18" ht="15.75" customHeight="1">
      <c r="R930" s="52"/>
    </row>
    <row r="931" spans="18:18" ht="15.75" customHeight="1">
      <c r="R931" s="52"/>
    </row>
    <row r="932" spans="18:18" ht="15.75" customHeight="1">
      <c r="R932" s="52"/>
    </row>
    <row r="933" spans="18:18" ht="15.75" customHeight="1">
      <c r="R933" s="52"/>
    </row>
    <row r="934" spans="18:18" ht="15.75" customHeight="1">
      <c r="R934" s="52"/>
    </row>
    <row r="935" spans="18:18" ht="15.75" customHeight="1">
      <c r="R935" s="52"/>
    </row>
    <row r="936" spans="18:18" ht="15.75" customHeight="1">
      <c r="R936" s="52"/>
    </row>
    <row r="937" spans="18:18" ht="15.75" customHeight="1">
      <c r="R937" s="52"/>
    </row>
    <row r="938" spans="18:18" ht="15.75" customHeight="1">
      <c r="R938" s="52"/>
    </row>
    <row r="939" spans="18:18" ht="15.75" customHeight="1">
      <c r="R939" s="52"/>
    </row>
    <row r="940" spans="18:18" ht="15.75" customHeight="1">
      <c r="R940" s="52"/>
    </row>
    <row r="941" spans="18:18" ht="15.75" customHeight="1">
      <c r="R941" s="52"/>
    </row>
    <row r="942" spans="18:18" ht="15.75" customHeight="1">
      <c r="R942" s="52"/>
    </row>
    <row r="943" spans="18:18" ht="15.75" customHeight="1">
      <c r="R943" s="52"/>
    </row>
    <row r="944" spans="18:18" ht="15.75" customHeight="1">
      <c r="R944" s="52"/>
    </row>
    <row r="945" spans="18:18" ht="15.75" customHeight="1">
      <c r="R945" s="52"/>
    </row>
    <row r="946" spans="18:18" ht="15.75" customHeight="1">
      <c r="R946" s="52"/>
    </row>
    <row r="947" spans="18:18" ht="15.75" customHeight="1">
      <c r="R947" s="52"/>
    </row>
    <row r="948" spans="18:18" ht="15.75" customHeight="1">
      <c r="R948" s="52"/>
    </row>
    <row r="949" spans="18:18" ht="15.75" customHeight="1">
      <c r="R949" s="52"/>
    </row>
    <row r="950" spans="18:18" ht="15.75" customHeight="1">
      <c r="R950" s="52"/>
    </row>
    <row r="951" spans="18:18" ht="15.75" customHeight="1">
      <c r="R951" s="52"/>
    </row>
    <row r="952" spans="18:18" ht="15.75" customHeight="1">
      <c r="R952" s="52"/>
    </row>
    <row r="953" spans="18:18" ht="15.75" customHeight="1">
      <c r="R953" s="52"/>
    </row>
    <row r="954" spans="18:18" ht="15.75" customHeight="1">
      <c r="R954" s="52"/>
    </row>
    <row r="955" spans="18:18" ht="15.75" customHeight="1">
      <c r="R955" s="52"/>
    </row>
    <row r="956" spans="18:18" ht="15.75" customHeight="1">
      <c r="R956" s="52"/>
    </row>
    <row r="957" spans="18:18" ht="15.75" customHeight="1">
      <c r="R957" s="52"/>
    </row>
    <row r="958" spans="18:18" ht="15.75" customHeight="1">
      <c r="R958" s="52"/>
    </row>
    <row r="959" spans="18:18" ht="15.75" customHeight="1">
      <c r="R959" s="52"/>
    </row>
    <row r="960" spans="18:18" ht="15.75" customHeight="1">
      <c r="R960" s="52"/>
    </row>
    <row r="961" spans="18:18" ht="15.75" customHeight="1">
      <c r="R961" s="52"/>
    </row>
    <row r="962" spans="18:18" ht="15.75" customHeight="1">
      <c r="R962" s="52"/>
    </row>
    <row r="963" spans="18:18" ht="15.75" customHeight="1">
      <c r="R963" s="52"/>
    </row>
    <row r="964" spans="18:18" ht="15.75" customHeight="1">
      <c r="R964" s="52"/>
    </row>
    <row r="965" spans="18:18" ht="15.75" customHeight="1">
      <c r="R965" s="52"/>
    </row>
    <row r="966" spans="18:18" ht="15.75" customHeight="1">
      <c r="R966" s="52"/>
    </row>
    <row r="967" spans="18:18" ht="15.75" customHeight="1">
      <c r="R967" s="52"/>
    </row>
    <row r="968" spans="18:18" ht="15.75" customHeight="1">
      <c r="R968" s="52"/>
    </row>
    <row r="969" spans="18:18" ht="15.75" customHeight="1">
      <c r="R969" s="52"/>
    </row>
    <row r="970" spans="18:18" ht="15.75" customHeight="1">
      <c r="R970" s="52"/>
    </row>
    <row r="971" spans="18:18" ht="15.75" customHeight="1">
      <c r="R971" s="52"/>
    </row>
    <row r="972" spans="18:18" ht="15.75" customHeight="1">
      <c r="R972" s="52"/>
    </row>
    <row r="973" spans="18:18" ht="15.75" customHeight="1">
      <c r="R973" s="52"/>
    </row>
    <row r="974" spans="18:18" ht="15.75" customHeight="1">
      <c r="R974" s="52"/>
    </row>
    <row r="975" spans="18:18" ht="15.75" customHeight="1">
      <c r="R975" s="52"/>
    </row>
    <row r="976" spans="18:18" ht="15.75" customHeight="1">
      <c r="R976" s="52"/>
    </row>
    <row r="977" spans="18:18" ht="15.75" customHeight="1">
      <c r="R977" s="52"/>
    </row>
    <row r="978" spans="18:18" ht="15.75" customHeight="1">
      <c r="R978" s="52"/>
    </row>
    <row r="979" spans="18:18" ht="15.75" customHeight="1">
      <c r="R979" s="52"/>
    </row>
    <row r="980" spans="18:18" ht="15.75" customHeight="1">
      <c r="R980" s="52"/>
    </row>
    <row r="981" spans="18:18" ht="15.75" customHeight="1">
      <c r="R981" s="52"/>
    </row>
    <row r="982" spans="18:18" ht="15.75" customHeight="1">
      <c r="R982" s="52"/>
    </row>
    <row r="983" spans="18:18" ht="15.75" customHeight="1">
      <c r="R983" s="52"/>
    </row>
    <row r="984" spans="18:18" ht="15.75" customHeight="1">
      <c r="R984" s="52"/>
    </row>
    <row r="985" spans="18:18" ht="15.75" customHeight="1">
      <c r="R985" s="52"/>
    </row>
    <row r="986" spans="18:18" ht="15.75" customHeight="1">
      <c r="R986" s="52"/>
    </row>
    <row r="987" spans="18:18" ht="15.75" customHeight="1">
      <c r="R987" s="52"/>
    </row>
    <row r="988" spans="18:18" ht="15.75" customHeight="1">
      <c r="R988" s="52"/>
    </row>
    <row r="989" spans="18:18" ht="15.75" customHeight="1">
      <c r="R989" s="52"/>
    </row>
    <row r="990" spans="18:18" ht="15.75" customHeight="1">
      <c r="R990" s="52"/>
    </row>
    <row r="991" spans="18:18" ht="15.75" customHeight="1">
      <c r="R991" s="52"/>
    </row>
    <row r="992" spans="18:18" ht="15.75" customHeight="1">
      <c r="R992" s="52"/>
    </row>
    <row r="993" spans="18:18" ht="15.75" customHeight="1">
      <c r="R993" s="52"/>
    </row>
    <row r="994" spans="18:18" ht="15.75" customHeight="1">
      <c r="R994" s="52"/>
    </row>
    <row r="995" spans="18:18" ht="15.75" customHeight="1">
      <c r="R995" s="52"/>
    </row>
    <row r="996" spans="18:18" ht="15.75" customHeight="1">
      <c r="R996" s="52"/>
    </row>
    <row r="997" spans="18:18" ht="15.75" customHeight="1">
      <c r="R997" s="52"/>
    </row>
    <row r="998" spans="18:18" ht="15.75" customHeight="1">
      <c r="R998" s="52"/>
    </row>
    <row r="999" spans="18:18" ht="15.75" customHeight="1">
      <c r="R999" s="52"/>
    </row>
    <row r="1000" spans="18:18" ht="15.75" customHeight="1">
      <c r="R1000" s="52"/>
    </row>
  </sheetData>
  <mergeCells count="2">
    <mergeCell ref="D2:H2"/>
    <mergeCell ref="O4:Q4"/>
  </mergeCells>
  <pageMargins left="0.7" right="0.7" top="0.75" bottom="0.75" header="0" footer="0"/>
  <pageSetup orientation="portrait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xr:uid="{00000000-0002-0000-0200-000000000000}">
          <x14:formula1>
            <xm:f>Lists!$H$5:$H$7</xm:f>
          </x14:formula1>
          <xm:sqref>F6:F55</xm:sqref>
        </x14:dataValidation>
        <x14:dataValidation type="list" allowBlank="1" showErrorMessage="1" xr:uid="{00000000-0002-0000-0200-000001000000}">
          <x14:formula1>
            <xm:f>Lists!$K$5:$K$53</xm:f>
          </x14:formula1>
          <xm:sqref>K6:K55</xm:sqref>
        </x14:dataValidation>
        <x14:dataValidation type="list" allowBlank="1" showErrorMessage="1" xr:uid="{00000000-0002-0000-0200-000002000000}">
          <x14:formula1>
            <xm:f>Lists!$E$5:$E$112</xm:f>
          </x14:formula1>
          <xm:sqref>H6:H55</xm:sqref>
        </x14:dataValidation>
        <x14:dataValidation type="list" allowBlank="1" showErrorMessage="1" xr:uid="{00000000-0002-0000-0200-000003000000}">
          <x14:formula1>
            <xm:f>Lists!$Q$5:$Q$98</xm:f>
          </x14:formula1>
          <xm:sqref>S6:S55</xm:sqref>
        </x14:dataValidation>
        <x14:dataValidation type="list" allowBlank="1" showErrorMessage="1" xr:uid="{00000000-0002-0000-0200-000004000000}">
          <x14:formula1>
            <xm:f>Lists!$N$5:$N$68</xm:f>
          </x14:formula1>
          <xm:sqref>N6:N55</xm:sqref>
        </x14:dataValidation>
        <x14:dataValidation type="list" allowBlank="1" showErrorMessage="1" xr:uid="{00000000-0002-0000-0200-000005000000}">
          <x14:formula1>
            <xm:f>Lists!$T$5:$T$98</xm:f>
          </x14:formula1>
          <xm:sqref>T6:T55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000"/>
  <sheetViews>
    <sheetView showGridLines="0" workbookViewId="0">
      <selection activeCell="H8" sqref="H8"/>
    </sheetView>
  </sheetViews>
  <sheetFormatPr defaultColWidth="14.44140625" defaultRowHeight="15" customHeight="1"/>
  <cols>
    <col min="1" max="2" width="10.6640625" customWidth="1"/>
    <col min="3" max="3" width="4.6640625" customWidth="1"/>
    <col min="4" max="6" width="7.6640625" customWidth="1"/>
    <col min="7" max="7" width="10.6640625" customWidth="1"/>
    <col min="8" max="8" width="30.6640625" customWidth="1"/>
    <col min="9" max="9" width="8.6640625" customWidth="1"/>
    <col min="10" max="10" width="20.6640625" customWidth="1"/>
    <col min="11" max="11" width="14.6640625" customWidth="1"/>
    <col min="12" max="12" width="8.6640625" customWidth="1"/>
    <col min="13" max="13" width="21.6640625" customWidth="1"/>
    <col min="14" max="17" width="10.6640625" customWidth="1"/>
    <col min="18" max="18" width="42.6640625" customWidth="1"/>
    <col min="19" max="19" width="20.6640625" customWidth="1"/>
    <col min="20" max="20" width="15.6640625" customWidth="1"/>
    <col min="21" max="26" width="8.6640625" customWidth="1"/>
  </cols>
  <sheetData>
    <row r="1" spans="1:20" ht="14.4">
      <c r="A1" s="1"/>
      <c r="B1" s="1"/>
    </row>
    <row r="2" spans="1:20" ht="18">
      <c r="A2" s="1"/>
      <c r="B2" s="1"/>
      <c r="D2" s="73" t="s">
        <v>251</v>
      </c>
      <c r="E2" s="71"/>
      <c r="F2" s="71"/>
      <c r="G2" s="71"/>
      <c r="H2" s="71"/>
      <c r="I2" s="8"/>
      <c r="J2" s="9"/>
      <c r="K2" s="10"/>
      <c r="L2" s="11"/>
      <c r="M2" s="8"/>
      <c r="N2" s="12"/>
      <c r="O2" s="12"/>
      <c r="P2" s="13"/>
      <c r="Q2" s="12"/>
      <c r="R2" s="12"/>
      <c r="S2" s="12"/>
      <c r="T2" s="12"/>
    </row>
    <row r="3" spans="1:20" ht="18">
      <c r="A3" s="1"/>
      <c r="B3" s="1"/>
      <c r="D3" s="14"/>
      <c r="E3" s="12"/>
      <c r="F3" s="15"/>
      <c r="G3" s="15"/>
      <c r="H3" s="16"/>
      <c r="I3" s="17"/>
      <c r="J3" s="8"/>
      <c r="K3" s="8"/>
      <c r="L3" s="18"/>
      <c r="M3" s="8"/>
      <c r="N3" s="19"/>
      <c r="O3" s="20"/>
      <c r="P3" s="12"/>
      <c r="Q3" s="13"/>
      <c r="R3" s="21"/>
      <c r="S3" s="13"/>
      <c r="T3" s="13"/>
    </row>
    <row r="4" spans="1:20" ht="15" customHeight="1">
      <c r="A4" s="1"/>
      <c r="B4" s="1"/>
      <c r="D4" s="22" t="s">
        <v>4</v>
      </c>
      <c r="E4" s="11" t="s">
        <v>5</v>
      </c>
      <c r="F4" s="23">
        <f>COUNTIFS('3'!$D$6:$D$55,"&lt;&gt;", '3'!$J$6:$J$55,"&lt;&gt;*CANCELED*")</f>
        <v>33</v>
      </c>
      <c r="G4" s="24"/>
      <c r="H4" s="24"/>
      <c r="I4" s="25"/>
      <c r="J4" s="24"/>
      <c r="K4" s="24"/>
      <c r="L4" s="26" t="s">
        <v>6</v>
      </c>
      <c r="M4" s="26"/>
      <c r="N4" s="11"/>
      <c r="O4" s="74" t="s">
        <v>7</v>
      </c>
      <c r="P4" s="75"/>
      <c r="Q4" s="76"/>
      <c r="R4" s="24"/>
      <c r="S4" s="24"/>
      <c r="T4" s="11" t="s">
        <v>8</v>
      </c>
    </row>
    <row r="5" spans="1:20" ht="39.75" customHeight="1">
      <c r="A5" s="1"/>
      <c r="B5" s="1"/>
      <c r="D5" s="27" t="s">
        <v>9</v>
      </c>
      <c r="E5" s="28" t="s">
        <v>10</v>
      </c>
      <c r="F5" s="29" t="s">
        <v>11</v>
      </c>
      <c r="G5" s="29" t="s">
        <v>12</v>
      </c>
      <c r="H5" s="29" t="s">
        <v>13</v>
      </c>
      <c r="I5" s="30" t="s">
        <v>14</v>
      </c>
      <c r="J5" s="29" t="s">
        <v>15</v>
      </c>
      <c r="K5" s="29" t="s">
        <v>16</v>
      </c>
      <c r="L5" s="27" t="s">
        <v>17</v>
      </c>
      <c r="M5" s="29" t="s">
        <v>18</v>
      </c>
      <c r="N5" s="29" t="s">
        <v>19</v>
      </c>
      <c r="O5" s="29" t="s">
        <v>20</v>
      </c>
      <c r="P5" s="31" t="s">
        <v>21</v>
      </c>
      <c r="Q5" s="32" t="s">
        <v>22</v>
      </c>
      <c r="R5" s="58" t="s">
        <v>23</v>
      </c>
      <c r="S5" s="29" t="s">
        <v>24</v>
      </c>
      <c r="T5" s="33" t="s">
        <v>25</v>
      </c>
    </row>
    <row r="6" spans="1:20" ht="24.75" customHeight="1">
      <c r="A6" s="1"/>
      <c r="B6" s="1"/>
      <c r="D6" s="34">
        <v>45689</v>
      </c>
      <c r="E6" s="35">
        <v>45742</v>
      </c>
      <c r="F6" s="36" t="s">
        <v>26</v>
      </c>
      <c r="G6" s="36" t="str">
        <f>IF('3'!$H6 &lt;&gt; "", "TTS-2503" &amp; TEXT(ROW()-5, "00"), "")</f>
        <v>TTS-250301</v>
      </c>
      <c r="H6" s="37" t="s">
        <v>36</v>
      </c>
      <c r="I6" s="34">
        <v>45742</v>
      </c>
      <c r="J6" s="38" t="s">
        <v>252</v>
      </c>
      <c r="K6" s="39" t="s">
        <v>29</v>
      </c>
      <c r="L6" s="34">
        <v>45742</v>
      </c>
      <c r="M6" s="39" t="s">
        <v>253</v>
      </c>
      <c r="N6" s="39" t="s">
        <v>30</v>
      </c>
      <c r="O6" s="39" t="s">
        <v>254</v>
      </c>
      <c r="P6" s="41">
        <v>6655</v>
      </c>
      <c r="Q6" s="42">
        <v>10.848000000000001</v>
      </c>
      <c r="R6" s="38" t="s">
        <v>255</v>
      </c>
      <c r="S6" s="39" t="s">
        <v>43</v>
      </c>
      <c r="T6" s="43" t="s">
        <v>44</v>
      </c>
    </row>
    <row r="7" spans="1:20" ht="24.75" customHeight="1">
      <c r="A7" s="1"/>
      <c r="B7" s="1"/>
      <c r="D7" s="34">
        <v>45717</v>
      </c>
      <c r="E7" s="35">
        <v>45719</v>
      </c>
      <c r="F7" s="36" t="s">
        <v>26</v>
      </c>
      <c r="G7" s="36" t="str">
        <f>IF('3'!$H7 &lt;&gt; "", "TTS-2503" &amp; TEXT(ROW()-5, "00"), "")</f>
        <v>TTS-250302</v>
      </c>
      <c r="H7" s="36" t="s">
        <v>75</v>
      </c>
      <c r="I7" s="34">
        <v>45719</v>
      </c>
      <c r="J7" s="38" t="s">
        <v>256</v>
      </c>
      <c r="K7" s="39" t="s">
        <v>38</v>
      </c>
      <c r="L7" s="40">
        <v>45719</v>
      </c>
      <c r="M7" s="39" t="s">
        <v>218</v>
      </c>
      <c r="N7" s="39" t="s">
        <v>40</v>
      </c>
      <c r="O7" s="39" t="s">
        <v>257</v>
      </c>
      <c r="P7" s="41">
        <v>1191</v>
      </c>
      <c r="Q7" s="42">
        <v>7.7830000000000004</v>
      </c>
      <c r="R7" s="38" t="s">
        <v>79</v>
      </c>
      <c r="S7" s="39" t="s">
        <v>43</v>
      </c>
      <c r="T7" s="43" t="s">
        <v>44</v>
      </c>
    </row>
    <row r="8" spans="1:20" ht="24.75" customHeight="1">
      <c r="A8" s="1"/>
      <c r="B8" s="1"/>
      <c r="D8" s="34">
        <v>45717</v>
      </c>
      <c r="E8" s="35">
        <v>45720</v>
      </c>
      <c r="F8" s="36" t="s">
        <v>26</v>
      </c>
      <c r="G8" s="36" t="str">
        <f>IF('3'!$H8 &lt;&gt; "", "TTS-2503" &amp; TEXT(ROW()-5, "00"), "")</f>
        <v>TTS-250303</v>
      </c>
      <c r="H8" s="36" t="s">
        <v>250</v>
      </c>
      <c r="I8" s="40">
        <v>45750</v>
      </c>
      <c r="J8" s="38" t="s">
        <v>32</v>
      </c>
      <c r="K8" s="39" t="s">
        <v>38</v>
      </c>
      <c r="L8" s="40">
        <v>45750</v>
      </c>
      <c r="M8" s="39" t="s">
        <v>218</v>
      </c>
      <c r="N8" s="39" t="s">
        <v>40</v>
      </c>
      <c r="O8" s="39" t="s">
        <v>50</v>
      </c>
      <c r="P8" s="41">
        <v>1500</v>
      </c>
      <c r="Q8" s="42">
        <v>65</v>
      </c>
      <c r="R8" s="38" t="s">
        <v>258</v>
      </c>
      <c r="S8" s="39" t="s">
        <v>43</v>
      </c>
      <c r="T8" s="43" t="s">
        <v>133</v>
      </c>
    </row>
    <row r="9" spans="1:20" ht="24.75" customHeight="1">
      <c r="A9" s="1"/>
      <c r="B9" s="1"/>
      <c r="D9" s="34">
        <v>45717</v>
      </c>
      <c r="E9" s="35">
        <v>45719</v>
      </c>
      <c r="F9" s="36" t="s">
        <v>26</v>
      </c>
      <c r="G9" s="36" t="str">
        <f>IF('3'!$H9 &lt;&gt; "", "TTS-2503" &amp; TEXT(ROW()-5, "00"), "")</f>
        <v>TTS-250304</v>
      </c>
      <c r="H9" s="36" t="s">
        <v>259</v>
      </c>
      <c r="I9" s="34">
        <v>45719</v>
      </c>
      <c r="J9" s="38" t="s">
        <v>260</v>
      </c>
      <c r="K9" s="39" t="s">
        <v>261</v>
      </c>
      <c r="L9" s="34">
        <v>45719</v>
      </c>
      <c r="M9" s="39" t="s">
        <v>262</v>
      </c>
      <c r="N9" s="38" t="s">
        <v>126</v>
      </c>
      <c r="O9" s="39" t="s">
        <v>263</v>
      </c>
      <c r="P9" s="41">
        <v>8860</v>
      </c>
      <c r="Q9" s="42">
        <v>10</v>
      </c>
      <c r="R9" s="38" t="s">
        <v>264</v>
      </c>
      <c r="S9" s="39" t="s">
        <v>262</v>
      </c>
      <c r="T9" s="43"/>
    </row>
    <row r="10" spans="1:20" ht="24.75" customHeight="1">
      <c r="A10" s="1"/>
      <c r="B10" s="1"/>
      <c r="D10" s="34">
        <v>45719</v>
      </c>
      <c r="E10" s="35">
        <v>45730</v>
      </c>
      <c r="F10" s="36" t="s">
        <v>26</v>
      </c>
      <c r="G10" s="36" t="str">
        <f>IF('3'!$H10 &lt;&gt; "", "TTS-2503" &amp; TEXT(ROW()-5, "00"), "")</f>
        <v>TTS-250305</v>
      </c>
      <c r="H10" s="36" t="s">
        <v>237</v>
      </c>
      <c r="I10" s="40">
        <v>45722</v>
      </c>
      <c r="J10" s="38" t="s">
        <v>28</v>
      </c>
      <c r="K10" s="39" t="s">
        <v>29</v>
      </c>
      <c r="L10" s="40">
        <v>45722</v>
      </c>
      <c r="M10" s="39" t="s">
        <v>28</v>
      </c>
      <c r="N10" s="39" t="s">
        <v>30</v>
      </c>
      <c r="O10" s="39" t="s">
        <v>41</v>
      </c>
      <c r="P10" s="41">
        <v>1065.73</v>
      </c>
      <c r="Q10" s="42">
        <v>1.3129999999999999</v>
      </c>
      <c r="R10" s="38" t="s">
        <v>265</v>
      </c>
      <c r="S10" s="39" t="s">
        <v>34</v>
      </c>
      <c r="T10" s="43" t="s">
        <v>35</v>
      </c>
    </row>
    <row r="11" spans="1:20" ht="24.75" customHeight="1">
      <c r="A11" s="1"/>
      <c r="B11" s="1"/>
      <c r="D11" s="34">
        <v>45719</v>
      </c>
      <c r="E11" s="35">
        <v>45722</v>
      </c>
      <c r="F11" s="36" t="s">
        <v>26</v>
      </c>
      <c r="G11" s="36" t="str">
        <f>IF('3'!$H11 &lt;&gt; "", "TTS-2503" &amp; TEXT(ROW()-5, "00"), "")</f>
        <v>TTS-250306</v>
      </c>
      <c r="H11" s="37" t="s">
        <v>36</v>
      </c>
      <c r="I11" s="35">
        <v>45722</v>
      </c>
      <c r="J11" s="38" t="s">
        <v>266</v>
      </c>
      <c r="K11" s="39" t="s">
        <v>38</v>
      </c>
      <c r="L11" s="35">
        <v>45722</v>
      </c>
      <c r="M11" s="39" t="s">
        <v>267</v>
      </c>
      <c r="N11" s="39" t="s">
        <v>40</v>
      </c>
      <c r="O11" s="39" t="s">
        <v>82</v>
      </c>
      <c r="P11" s="41">
        <v>424</v>
      </c>
      <c r="Q11" s="42">
        <v>2.0329999999999999</v>
      </c>
      <c r="R11" s="38" t="s">
        <v>42</v>
      </c>
      <c r="S11" s="39" t="s">
        <v>43</v>
      </c>
      <c r="T11" s="43" t="s">
        <v>44</v>
      </c>
    </row>
    <row r="12" spans="1:20" ht="24.75" customHeight="1">
      <c r="A12" s="1"/>
      <c r="B12" s="1"/>
      <c r="D12" s="34">
        <v>45720</v>
      </c>
      <c r="E12" s="35">
        <v>45754</v>
      </c>
      <c r="F12" s="36" t="s">
        <v>26</v>
      </c>
      <c r="G12" s="36" t="str">
        <f>IF('3'!$H12 &lt;&gt; "", "TTS-2503" &amp; TEXT(ROW()-5, "00"), "")</f>
        <v>TTS-250307</v>
      </c>
      <c r="H12" s="36" t="s">
        <v>268</v>
      </c>
      <c r="I12" s="40">
        <v>45746</v>
      </c>
      <c r="J12" s="38" t="s">
        <v>269</v>
      </c>
      <c r="K12" s="39" t="s">
        <v>29</v>
      </c>
      <c r="L12" s="40">
        <v>45746</v>
      </c>
      <c r="M12" s="39" t="s">
        <v>270</v>
      </c>
      <c r="N12" s="39" t="s">
        <v>49</v>
      </c>
      <c r="O12" s="39" t="s">
        <v>50</v>
      </c>
      <c r="P12" s="41">
        <v>12987.6</v>
      </c>
      <c r="Q12" s="42">
        <v>76.599999999999994</v>
      </c>
      <c r="R12" s="38" t="s">
        <v>271</v>
      </c>
      <c r="S12" s="39" t="s">
        <v>272</v>
      </c>
      <c r="T12" s="43" t="s">
        <v>44</v>
      </c>
    </row>
    <row r="13" spans="1:20" ht="24.75" customHeight="1">
      <c r="A13" s="1"/>
      <c r="B13" s="1"/>
      <c r="D13" s="34">
        <v>45720</v>
      </c>
      <c r="E13" s="35">
        <v>45722</v>
      </c>
      <c r="F13" s="36" t="s">
        <v>26</v>
      </c>
      <c r="G13" s="36" t="str">
        <f>IF('3'!$H13 &lt;&gt; "", "TTS-2503" &amp; TEXT(ROW()-5, "00"), "")</f>
        <v>TTS-250308</v>
      </c>
      <c r="H13" s="37" t="s">
        <v>36</v>
      </c>
      <c r="I13" s="40">
        <v>45722</v>
      </c>
      <c r="J13" s="38" t="s">
        <v>273</v>
      </c>
      <c r="K13" s="39" t="s">
        <v>29</v>
      </c>
      <c r="L13" s="40">
        <v>45722</v>
      </c>
      <c r="M13" s="39" t="s">
        <v>274</v>
      </c>
      <c r="N13" s="39" t="s">
        <v>30</v>
      </c>
      <c r="O13" s="39" t="s">
        <v>177</v>
      </c>
      <c r="P13" s="41">
        <v>517</v>
      </c>
      <c r="Q13" s="42">
        <v>1.2090000000000001</v>
      </c>
      <c r="R13" s="38" t="s">
        <v>108</v>
      </c>
      <c r="S13" s="39" t="s">
        <v>43</v>
      </c>
      <c r="T13" s="43" t="s">
        <v>44</v>
      </c>
    </row>
    <row r="14" spans="1:20" ht="24.75" customHeight="1">
      <c r="A14" s="1"/>
      <c r="B14" s="1"/>
      <c r="D14" s="34">
        <v>45721</v>
      </c>
      <c r="E14" s="35">
        <v>45735</v>
      </c>
      <c r="F14" s="36" t="s">
        <v>26</v>
      </c>
      <c r="G14" s="36" t="str">
        <f>IF('3'!$H14 &lt;&gt; "", "TTS-2503" &amp; TEXT(ROW()-5, "00"), "")</f>
        <v>TTS-250309</v>
      </c>
      <c r="H14" s="36" t="s">
        <v>45</v>
      </c>
      <c r="I14" s="35">
        <v>45735</v>
      </c>
      <c r="J14" s="38" t="s">
        <v>275</v>
      </c>
      <c r="K14" s="39" t="s">
        <v>47</v>
      </c>
      <c r="L14" s="35">
        <v>45735</v>
      </c>
      <c r="M14" s="39" t="s">
        <v>276</v>
      </c>
      <c r="N14" s="39" t="s">
        <v>49</v>
      </c>
      <c r="O14" s="39" t="s">
        <v>50</v>
      </c>
      <c r="P14" s="41">
        <v>25739.61</v>
      </c>
      <c r="Q14" s="42">
        <v>51</v>
      </c>
      <c r="R14" s="38" t="s">
        <v>277</v>
      </c>
      <c r="S14" s="39" t="s">
        <v>52</v>
      </c>
      <c r="T14" s="43" t="s">
        <v>44</v>
      </c>
    </row>
    <row r="15" spans="1:20" ht="24.75" customHeight="1">
      <c r="A15" s="1"/>
      <c r="B15" s="1"/>
      <c r="D15" s="34">
        <v>45721</v>
      </c>
      <c r="E15" s="35">
        <v>45741</v>
      </c>
      <c r="F15" s="36" t="s">
        <v>26</v>
      </c>
      <c r="G15" s="36" t="str">
        <f>IF('3'!$H15 &lt;&gt; "", "TTS-2503" &amp; TEXT(ROW()-5, "00"), "")</f>
        <v>TTS-250310</v>
      </c>
      <c r="H15" s="36" t="s">
        <v>70</v>
      </c>
      <c r="I15" s="40">
        <v>45730</v>
      </c>
      <c r="J15" s="38" t="s">
        <v>278</v>
      </c>
      <c r="K15" s="39" t="s">
        <v>29</v>
      </c>
      <c r="L15" s="40">
        <v>45730</v>
      </c>
      <c r="M15" s="39" t="s">
        <v>279</v>
      </c>
      <c r="N15" s="39" t="s">
        <v>30</v>
      </c>
      <c r="O15" s="39" t="s">
        <v>50</v>
      </c>
      <c r="P15" s="41">
        <v>5600</v>
      </c>
      <c r="Q15" s="42">
        <v>72</v>
      </c>
      <c r="R15" s="38" t="s">
        <v>280</v>
      </c>
      <c r="S15" s="39" t="s">
        <v>74</v>
      </c>
      <c r="T15" s="43" t="s">
        <v>44</v>
      </c>
    </row>
    <row r="16" spans="1:20" ht="24.75" customHeight="1">
      <c r="A16" s="1"/>
      <c r="B16" s="1"/>
      <c r="D16" s="34">
        <v>45722</v>
      </c>
      <c r="E16" s="35">
        <v>45726</v>
      </c>
      <c r="F16" s="36" t="s">
        <v>26</v>
      </c>
      <c r="G16" s="36" t="str">
        <f>IF('3'!$H16 &lt;&gt; "", "TTS-2503" &amp; TEXT(ROW()-5, "00"), "")</f>
        <v>TTS-250311</v>
      </c>
      <c r="H16" s="37" t="s">
        <v>36</v>
      </c>
      <c r="I16" s="40">
        <v>45723</v>
      </c>
      <c r="J16" s="38" t="s">
        <v>281</v>
      </c>
      <c r="K16" s="39" t="s">
        <v>29</v>
      </c>
      <c r="L16" s="40">
        <v>45723</v>
      </c>
      <c r="M16" s="39" t="s">
        <v>282</v>
      </c>
      <c r="N16" s="39" t="s">
        <v>30</v>
      </c>
      <c r="O16" s="39" t="s">
        <v>107</v>
      </c>
      <c r="P16" s="41">
        <v>2138</v>
      </c>
      <c r="Q16" s="42">
        <v>3.7429999999999999</v>
      </c>
      <c r="R16" s="38" t="s">
        <v>283</v>
      </c>
      <c r="S16" s="39" t="s">
        <v>96</v>
      </c>
      <c r="T16" s="43" t="s">
        <v>44</v>
      </c>
    </row>
    <row r="17" spans="1:20" ht="24.75" customHeight="1">
      <c r="A17" s="1"/>
      <c r="B17" s="1"/>
      <c r="D17" s="34">
        <v>45722</v>
      </c>
      <c r="E17" s="35">
        <v>45741</v>
      </c>
      <c r="F17" s="36" t="s">
        <v>26</v>
      </c>
      <c r="G17" s="36" t="str">
        <f>IF('3'!$H17 &lt;&gt; "", "TTS-2503" &amp; TEXT(ROW()-5, "00"), "")</f>
        <v>TTS-250312</v>
      </c>
      <c r="H17" s="36" t="s">
        <v>70</v>
      </c>
      <c r="I17" s="40">
        <v>45730</v>
      </c>
      <c r="J17" s="38" t="s">
        <v>284</v>
      </c>
      <c r="K17" s="39" t="s">
        <v>29</v>
      </c>
      <c r="L17" s="40">
        <v>45730</v>
      </c>
      <c r="M17" s="39" t="s">
        <v>279</v>
      </c>
      <c r="N17" s="39" t="s">
        <v>30</v>
      </c>
      <c r="O17" s="39" t="s">
        <v>50</v>
      </c>
      <c r="P17" s="41">
        <v>7200</v>
      </c>
      <c r="Q17" s="42">
        <v>72</v>
      </c>
      <c r="R17" s="38" t="s">
        <v>285</v>
      </c>
      <c r="S17" s="39" t="s">
        <v>74</v>
      </c>
      <c r="T17" s="43" t="s">
        <v>44</v>
      </c>
    </row>
    <row r="18" spans="1:20" ht="24.75" customHeight="1">
      <c r="A18" s="1"/>
      <c r="B18" s="1"/>
      <c r="D18" s="34">
        <v>45723</v>
      </c>
      <c r="E18" s="35">
        <v>45764</v>
      </c>
      <c r="F18" s="36" t="s">
        <v>53</v>
      </c>
      <c r="G18" s="36" t="str">
        <f>IF('3'!$H18 &lt;&gt; "", "TTS-2503" &amp; TEXT(ROW()-5, "00"), "")</f>
        <v>TTS-250313</v>
      </c>
      <c r="H18" s="36" t="s">
        <v>60</v>
      </c>
      <c r="I18" s="40">
        <v>45754</v>
      </c>
      <c r="J18" s="38" t="s">
        <v>286</v>
      </c>
      <c r="K18" s="39" t="s">
        <v>29</v>
      </c>
      <c r="L18" s="40">
        <v>45754</v>
      </c>
      <c r="M18" s="39" t="s">
        <v>287</v>
      </c>
      <c r="N18" s="39" t="s">
        <v>30</v>
      </c>
      <c r="O18" s="39" t="s">
        <v>68</v>
      </c>
      <c r="P18" s="41">
        <v>70465</v>
      </c>
      <c r="Q18" s="42">
        <v>70.465000000000003</v>
      </c>
      <c r="R18" s="38" t="s">
        <v>288</v>
      </c>
      <c r="S18" s="39" t="s">
        <v>65</v>
      </c>
      <c r="T18" s="43" t="s">
        <v>44</v>
      </c>
    </row>
    <row r="19" spans="1:20" ht="24.75" customHeight="1">
      <c r="A19" s="1"/>
      <c r="B19" s="1"/>
      <c r="D19" s="34">
        <v>45723</v>
      </c>
      <c r="E19" s="35">
        <v>45766</v>
      </c>
      <c r="F19" s="36" t="s">
        <v>53</v>
      </c>
      <c r="G19" s="36" t="str">
        <f>IF('3'!$H19 &lt;&gt; "", "TTS-2503" &amp; TEXT(ROW()-5, "00"), "")</f>
        <v>TTS-250314</v>
      </c>
      <c r="H19" s="36" t="s">
        <v>60</v>
      </c>
      <c r="I19" s="34">
        <v>45750</v>
      </c>
      <c r="J19" s="38" t="s">
        <v>289</v>
      </c>
      <c r="K19" s="39" t="s">
        <v>29</v>
      </c>
      <c r="L19" s="34">
        <v>45750</v>
      </c>
      <c r="M19" s="39" t="s">
        <v>290</v>
      </c>
      <c r="N19" s="39" t="s">
        <v>30</v>
      </c>
      <c r="O19" s="39" t="s">
        <v>63</v>
      </c>
      <c r="P19" s="41">
        <v>23609</v>
      </c>
      <c r="Q19" s="42">
        <v>72</v>
      </c>
      <c r="R19" s="38" t="s">
        <v>101</v>
      </c>
      <c r="S19" s="39" t="s">
        <v>74</v>
      </c>
      <c r="T19" s="43" t="s">
        <v>44</v>
      </c>
    </row>
    <row r="20" spans="1:20" ht="24.75" customHeight="1">
      <c r="A20" s="1"/>
      <c r="B20" s="1"/>
      <c r="D20" s="34">
        <v>45723</v>
      </c>
      <c r="E20" s="35">
        <v>45766</v>
      </c>
      <c r="F20" s="36" t="s">
        <v>53</v>
      </c>
      <c r="G20" s="36" t="str">
        <f>IF('3'!$H20 &lt;&gt; "", "TTS-2503" &amp; TEXT(ROW()-5, "00"), "")</f>
        <v>TTS-250315</v>
      </c>
      <c r="H20" s="36" t="s">
        <v>60</v>
      </c>
      <c r="I20" s="34">
        <v>45750</v>
      </c>
      <c r="J20" s="38" t="s">
        <v>291</v>
      </c>
      <c r="K20" s="39" t="s">
        <v>29</v>
      </c>
      <c r="L20" s="40">
        <v>45750</v>
      </c>
      <c r="M20" s="39" t="s">
        <v>290</v>
      </c>
      <c r="N20" s="39" t="s">
        <v>30</v>
      </c>
      <c r="O20" s="39" t="s">
        <v>63</v>
      </c>
      <c r="P20" s="41">
        <v>23130</v>
      </c>
      <c r="Q20" s="42">
        <v>72</v>
      </c>
      <c r="R20" s="38" t="s">
        <v>101</v>
      </c>
      <c r="S20" s="39" t="s">
        <v>74</v>
      </c>
      <c r="T20" s="43" t="s">
        <v>44</v>
      </c>
    </row>
    <row r="21" spans="1:20" ht="24.75" customHeight="1">
      <c r="A21" s="1"/>
      <c r="B21" s="1"/>
      <c r="D21" s="45">
        <v>45723</v>
      </c>
      <c r="E21" s="53">
        <v>45783</v>
      </c>
      <c r="F21" s="47" t="s">
        <v>53</v>
      </c>
      <c r="G21" s="47" t="str">
        <f>IF('3'!$H21 &lt;&gt; "", "TTS-2503" &amp; TEXT(ROW()-5, "00"), "")</f>
        <v>TTS-250316</v>
      </c>
      <c r="H21" s="47" t="s">
        <v>60</v>
      </c>
      <c r="I21" s="46"/>
      <c r="J21" s="48" t="s">
        <v>292</v>
      </c>
      <c r="K21" s="54" t="s">
        <v>29</v>
      </c>
      <c r="L21" s="46"/>
      <c r="M21" s="54"/>
      <c r="N21" s="54"/>
      <c r="O21" s="54"/>
      <c r="P21" s="55"/>
      <c r="Q21" s="56"/>
      <c r="R21" s="48"/>
      <c r="S21" s="54"/>
      <c r="T21" s="57"/>
    </row>
    <row r="22" spans="1:20" ht="24.75" customHeight="1">
      <c r="A22" s="1"/>
      <c r="B22" s="1"/>
      <c r="D22" s="34">
        <v>45723</v>
      </c>
      <c r="E22" s="40">
        <v>45761</v>
      </c>
      <c r="F22" s="36" t="s">
        <v>53</v>
      </c>
      <c r="G22" s="36" t="str">
        <f>IF('3'!$H22 &lt;&gt; "", "TTS-2503" &amp; TEXT(ROW()-5, "00"), "")</f>
        <v>TTS-250317</v>
      </c>
      <c r="H22" s="36" t="s">
        <v>268</v>
      </c>
      <c r="I22" s="40">
        <v>45758</v>
      </c>
      <c r="J22" s="38" t="s">
        <v>293</v>
      </c>
      <c r="K22" s="39" t="s">
        <v>29</v>
      </c>
      <c r="L22" s="40">
        <v>45758</v>
      </c>
      <c r="M22" s="39" t="s">
        <v>294</v>
      </c>
      <c r="N22" s="39" t="s">
        <v>49</v>
      </c>
      <c r="O22" s="39" t="s">
        <v>63</v>
      </c>
      <c r="P22" s="41">
        <v>19826.599999999999</v>
      </c>
      <c r="Q22" s="42">
        <v>69.8</v>
      </c>
      <c r="R22" s="38" t="s">
        <v>295</v>
      </c>
      <c r="S22" s="39" t="s">
        <v>272</v>
      </c>
      <c r="T22" s="43" t="s">
        <v>44</v>
      </c>
    </row>
    <row r="23" spans="1:20" ht="24.75" customHeight="1">
      <c r="A23" s="1"/>
      <c r="B23" s="1"/>
      <c r="D23" s="45">
        <v>45726</v>
      </c>
      <c r="E23" s="53">
        <v>45754</v>
      </c>
      <c r="F23" s="47" t="s">
        <v>53</v>
      </c>
      <c r="G23" s="47" t="str">
        <f>IF('3'!$H23 &lt;&gt; "", "TTS-2503" &amp; TEXT(ROW()-5, "00"), "")</f>
        <v>TTS-250318</v>
      </c>
      <c r="H23" s="47" t="s">
        <v>87</v>
      </c>
      <c r="I23" s="45"/>
      <c r="J23" s="48" t="s">
        <v>296</v>
      </c>
      <c r="K23" s="54" t="s">
        <v>29</v>
      </c>
      <c r="L23" s="59"/>
      <c r="M23" s="54"/>
      <c r="N23" s="54"/>
      <c r="O23" s="54"/>
      <c r="P23" s="55"/>
      <c r="Q23" s="56"/>
      <c r="R23" s="48"/>
      <c r="S23" s="54"/>
      <c r="T23" s="57"/>
    </row>
    <row r="24" spans="1:20" ht="24.75" customHeight="1">
      <c r="A24" s="1"/>
      <c r="B24" s="1"/>
      <c r="D24" s="34">
        <v>45726</v>
      </c>
      <c r="E24" s="35">
        <v>45759</v>
      </c>
      <c r="F24" s="36" t="s">
        <v>53</v>
      </c>
      <c r="G24" s="36" t="str">
        <f>IF('3'!$H24 &lt;&gt; "", "TTS-2503" &amp; TEXT(ROW()-5, "00"), "")</f>
        <v>TTS-250319</v>
      </c>
      <c r="H24" s="36" t="s">
        <v>87</v>
      </c>
      <c r="I24" s="40">
        <v>45759</v>
      </c>
      <c r="J24" s="38" t="s">
        <v>297</v>
      </c>
      <c r="K24" s="39" t="s">
        <v>29</v>
      </c>
      <c r="L24" s="40">
        <v>45759</v>
      </c>
      <c r="M24" s="39" t="s">
        <v>89</v>
      </c>
      <c r="N24" s="39" t="s">
        <v>49</v>
      </c>
      <c r="O24" s="39" t="s">
        <v>31</v>
      </c>
      <c r="P24" s="60" t="s">
        <v>32</v>
      </c>
      <c r="Q24" s="61" t="s">
        <v>298</v>
      </c>
      <c r="R24" s="38" t="s">
        <v>299</v>
      </c>
      <c r="S24" s="39" t="s">
        <v>92</v>
      </c>
      <c r="T24" s="43" t="s">
        <v>92</v>
      </c>
    </row>
    <row r="25" spans="1:20" ht="24.75" customHeight="1">
      <c r="A25" s="1"/>
      <c r="B25" s="1"/>
      <c r="D25" s="34">
        <v>45726</v>
      </c>
      <c r="E25" s="35">
        <v>45730</v>
      </c>
      <c r="F25" s="36" t="s">
        <v>53</v>
      </c>
      <c r="G25" s="36" t="str">
        <f>IF('3'!$H25 &lt;&gt; "", "TTS-2503" &amp; TEXT(ROW()-5, "00"), "")</f>
        <v>TTS-250320</v>
      </c>
      <c r="H25" s="36" t="s">
        <v>36</v>
      </c>
      <c r="I25" s="40">
        <v>45730</v>
      </c>
      <c r="J25" s="38" t="s">
        <v>300</v>
      </c>
      <c r="K25" s="39" t="s">
        <v>29</v>
      </c>
      <c r="L25" s="40">
        <v>45730</v>
      </c>
      <c r="M25" s="39" t="s">
        <v>301</v>
      </c>
      <c r="N25" s="39" t="s">
        <v>30</v>
      </c>
      <c r="O25" s="40" t="s">
        <v>302</v>
      </c>
      <c r="P25" s="41">
        <v>792.5</v>
      </c>
      <c r="Q25" s="42">
        <v>2.1160000000000001</v>
      </c>
      <c r="R25" s="38" t="s">
        <v>303</v>
      </c>
      <c r="S25" s="39" t="s">
        <v>43</v>
      </c>
      <c r="T25" s="43" t="s">
        <v>44</v>
      </c>
    </row>
    <row r="26" spans="1:20" ht="24.75" customHeight="1">
      <c r="A26" s="1"/>
      <c r="B26" s="1"/>
      <c r="D26" s="34">
        <v>45727</v>
      </c>
      <c r="E26" s="35">
        <v>45775</v>
      </c>
      <c r="F26" s="49" t="s">
        <v>53</v>
      </c>
      <c r="G26" s="36" t="str">
        <f>IF('3'!$H26 &lt;&gt; "", "TTS-2503" &amp; TEXT(ROW()-5, "00"), "")</f>
        <v>TTS-250321</v>
      </c>
      <c r="H26" s="36" t="s">
        <v>237</v>
      </c>
      <c r="I26" s="34">
        <v>45775</v>
      </c>
      <c r="J26" s="38" t="s">
        <v>304</v>
      </c>
      <c r="K26" s="39" t="s">
        <v>29</v>
      </c>
      <c r="L26" s="40">
        <v>45775</v>
      </c>
      <c r="M26" s="39" t="s">
        <v>89</v>
      </c>
      <c r="N26" s="39" t="s">
        <v>49</v>
      </c>
      <c r="O26" s="39" t="s">
        <v>305</v>
      </c>
      <c r="P26" s="41" t="s">
        <v>32</v>
      </c>
      <c r="Q26" s="42">
        <v>0.49</v>
      </c>
      <c r="R26" s="38" t="s">
        <v>306</v>
      </c>
      <c r="S26" s="39" t="s">
        <v>92</v>
      </c>
      <c r="T26" s="43" t="s">
        <v>92</v>
      </c>
    </row>
    <row r="27" spans="1:20" ht="24.75" customHeight="1">
      <c r="A27" s="1"/>
      <c r="B27" s="1"/>
      <c r="D27" s="34">
        <v>45727</v>
      </c>
      <c r="E27" s="35">
        <v>45755</v>
      </c>
      <c r="F27" s="49" t="s">
        <v>53</v>
      </c>
      <c r="G27" s="36" t="str">
        <f>IF('3'!$H27 &lt;&gt; "", "TTS-2503" &amp; TEXT(ROW()-5, "00"), "")</f>
        <v>TTS-250322</v>
      </c>
      <c r="H27" s="36" t="s">
        <v>245</v>
      </c>
      <c r="I27" s="40">
        <v>45755</v>
      </c>
      <c r="J27" s="38" t="s">
        <v>307</v>
      </c>
      <c r="K27" s="39" t="s">
        <v>29</v>
      </c>
      <c r="L27" s="40">
        <v>45755</v>
      </c>
      <c r="M27" s="39" t="s">
        <v>89</v>
      </c>
      <c r="N27" s="39" t="s">
        <v>49</v>
      </c>
      <c r="O27" s="39" t="s">
        <v>41</v>
      </c>
      <c r="P27" s="41">
        <v>199.5</v>
      </c>
      <c r="Q27" s="42">
        <v>1.123</v>
      </c>
      <c r="R27" s="38" t="s">
        <v>308</v>
      </c>
      <c r="S27" s="39" t="s">
        <v>92</v>
      </c>
      <c r="T27" s="43" t="s">
        <v>92</v>
      </c>
    </row>
    <row r="28" spans="1:20" ht="24.75" customHeight="1">
      <c r="A28" s="1"/>
      <c r="B28" s="1"/>
      <c r="D28" s="34">
        <v>45727</v>
      </c>
      <c r="E28" s="35">
        <v>45730</v>
      </c>
      <c r="F28" s="49" t="s">
        <v>26</v>
      </c>
      <c r="G28" s="36" t="str">
        <f>IF('3'!$H28 &lt;&gt; "", "TTS-2503" &amp; TEXT(ROW()-5, "00"), "")</f>
        <v>TTS-250323</v>
      </c>
      <c r="H28" s="36" t="s">
        <v>36</v>
      </c>
      <c r="I28" s="35">
        <v>45730</v>
      </c>
      <c r="J28" s="38" t="s">
        <v>309</v>
      </c>
      <c r="K28" s="39" t="s">
        <v>29</v>
      </c>
      <c r="L28" s="35">
        <v>45730</v>
      </c>
      <c r="M28" s="39" t="s">
        <v>301</v>
      </c>
      <c r="N28" s="39" t="s">
        <v>30</v>
      </c>
      <c r="O28" s="40" t="s">
        <v>150</v>
      </c>
      <c r="P28" s="41">
        <v>644.1</v>
      </c>
      <c r="Q28" s="42">
        <v>2.1309999999999998</v>
      </c>
      <c r="R28" s="38" t="s">
        <v>310</v>
      </c>
      <c r="S28" s="39" t="s">
        <v>43</v>
      </c>
      <c r="T28" s="43" t="s">
        <v>44</v>
      </c>
    </row>
    <row r="29" spans="1:20" ht="24.75" customHeight="1">
      <c r="A29" s="1"/>
      <c r="B29" s="1"/>
      <c r="D29" s="34">
        <v>45730</v>
      </c>
      <c r="E29" s="35">
        <v>45742</v>
      </c>
      <c r="F29" s="49" t="s">
        <v>26</v>
      </c>
      <c r="G29" s="36" t="str">
        <f>IF('3'!$H29 &lt;&gt; "", "TTS-2503" &amp; TEXT(ROW()-5, "00"), "")</f>
        <v>TTS-250324</v>
      </c>
      <c r="H29" s="36" t="s">
        <v>36</v>
      </c>
      <c r="I29" s="40">
        <v>45742</v>
      </c>
      <c r="J29" s="38" t="s">
        <v>311</v>
      </c>
      <c r="K29" s="39" t="s">
        <v>38</v>
      </c>
      <c r="L29" s="40">
        <v>45742</v>
      </c>
      <c r="M29" s="39" t="s">
        <v>312</v>
      </c>
      <c r="N29" s="39" t="s">
        <v>40</v>
      </c>
      <c r="O29" s="39" t="s">
        <v>107</v>
      </c>
      <c r="P29" s="41">
        <v>519</v>
      </c>
      <c r="Q29" s="42">
        <v>5.3</v>
      </c>
      <c r="R29" s="38" t="s">
        <v>83</v>
      </c>
      <c r="S29" s="39" t="s">
        <v>43</v>
      </c>
      <c r="T29" s="43" t="s">
        <v>44</v>
      </c>
    </row>
    <row r="30" spans="1:20" ht="24.75" customHeight="1">
      <c r="A30" s="1"/>
      <c r="B30" s="1"/>
      <c r="D30" s="34">
        <v>45730</v>
      </c>
      <c r="E30" s="35">
        <v>45736</v>
      </c>
      <c r="F30" s="49" t="s">
        <v>26</v>
      </c>
      <c r="G30" s="36" t="str">
        <f>IF('3'!$H30 &lt;&gt; "", "TTS-2503" &amp; TEXT(ROW()-5, "00"), "")</f>
        <v>TTS-250325</v>
      </c>
      <c r="H30" s="36" t="s">
        <v>36</v>
      </c>
      <c r="I30" s="35">
        <v>45736</v>
      </c>
      <c r="J30" s="38" t="s">
        <v>313</v>
      </c>
      <c r="K30" s="39" t="s">
        <v>38</v>
      </c>
      <c r="L30" s="35">
        <v>45736</v>
      </c>
      <c r="M30" s="39" t="s">
        <v>314</v>
      </c>
      <c r="N30" s="39" t="s">
        <v>40</v>
      </c>
      <c r="O30" s="39" t="s">
        <v>41</v>
      </c>
      <c r="P30" s="41">
        <v>124</v>
      </c>
      <c r="Q30" s="42">
        <v>1.016</v>
      </c>
      <c r="R30" s="38" t="s">
        <v>315</v>
      </c>
      <c r="S30" s="39" t="s">
        <v>43</v>
      </c>
      <c r="T30" s="43" t="s">
        <v>44</v>
      </c>
    </row>
    <row r="31" spans="1:20" ht="24.75" customHeight="1">
      <c r="A31" s="1"/>
      <c r="B31" s="1"/>
      <c r="D31" s="34">
        <v>45735</v>
      </c>
      <c r="E31" s="35">
        <v>45744</v>
      </c>
      <c r="F31" s="49" t="s">
        <v>26</v>
      </c>
      <c r="G31" s="36" t="str">
        <f>IF('3'!$H31 &lt;&gt; "", "TTS-2503" &amp; TEXT(ROW()-5, "00"), "")</f>
        <v>TTS-250326</v>
      </c>
      <c r="H31" s="36" t="s">
        <v>36</v>
      </c>
      <c r="I31" s="35">
        <v>45744</v>
      </c>
      <c r="J31" s="38" t="s">
        <v>316</v>
      </c>
      <c r="K31" s="39" t="s">
        <v>38</v>
      </c>
      <c r="L31" s="35">
        <v>45744</v>
      </c>
      <c r="M31" s="39" t="s">
        <v>317</v>
      </c>
      <c r="N31" s="39" t="s">
        <v>40</v>
      </c>
      <c r="O31" s="39" t="s">
        <v>82</v>
      </c>
      <c r="P31" s="41">
        <v>304</v>
      </c>
      <c r="Q31" s="42">
        <v>3.34</v>
      </c>
      <c r="R31" s="38" t="s">
        <v>83</v>
      </c>
      <c r="S31" s="39" t="s">
        <v>43</v>
      </c>
      <c r="T31" s="43" t="s">
        <v>44</v>
      </c>
    </row>
    <row r="32" spans="1:20" ht="24.75" customHeight="1">
      <c r="A32" s="1"/>
      <c r="B32" s="1"/>
      <c r="D32" s="34">
        <v>45736</v>
      </c>
      <c r="E32" s="35">
        <v>45761</v>
      </c>
      <c r="F32" s="49" t="s">
        <v>26</v>
      </c>
      <c r="G32" s="36" t="str">
        <f>IF('3'!$H32 &lt;&gt; "", "TTS-2503" &amp; TEXT(ROW()-5, "00"), "")</f>
        <v>TTS-250327</v>
      </c>
      <c r="H32" s="36" t="s">
        <v>70</v>
      </c>
      <c r="I32" s="34">
        <v>45750</v>
      </c>
      <c r="J32" s="38" t="s">
        <v>318</v>
      </c>
      <c r="K32" s="39" t="s">
        <v>29</v>
      </c>
      <c r="L32" s="40">
        <v>45750</v>
      </c>
      <c r="M32" s="39" t="s">
        <v>319</v>
      </c>
      <c r="N32" s="39" t="s">
        <v>30</v>
      </c>
      <c r="O32" s="39" t="s">
        <v>50</v>
      </c>
      <c r="P32" s="41">
        <v>14010</v>
      </c>
      <c r="Q32" s="42">
        <v>68</v>
      </c>
      <c r="R32" s="38" t="s">
        <v>320</v>
      </c>
      <c r="S32" s="39" t="s">
        <v>74</v>
      </c>
      <c r="T32" s="43" t="s">
        <v>44</v>
      </c>
    </row>
    <row r="33" spans="1:20" ht="24.75" customHeight="1">
      <c r="A33" s="1"/>
      <c r="B33" s="1"/>
      <c r="D33" s="34">
        <v>45740</v>
      </c>
      <c r="E33" s="35">
        <v>45754</v>
      </c>
      <c r="F33" s="49" t="s">
        <v>26</v>
      </c>
      <c r="G33" s="36" t="str">
        <f>IF('3'!$H33 &lt;&gt; "", "TTS-2503" &amp; TEXT(ROW()-5, "00"), "")</f>
        <v>TTS-250328</v>
      </c>
      <c r="H33" s="36" t="s">
        <v>36</v>
      </c>
      <c r="I33" s="40">
        <v>45750</v>
      </c>
      <c r="J33" s="38" t="s">
        <v>321</v>
      </c>
      <c r="K33" s="39" t="s">
        <v>29</v>
      </c>
      <c r="L33" s="40">
        <v>45750</v>
      </c>
      <c r="M33" s="39" t="s">
        <v>319</v>
      </c>
      <c r="N33" s="39" t="s">
        <v>30</v>
      </c>
      <c r="O33" s="39" t="s">
        <v>50</v>
      </c>
      <c r="P33" s="41">
        <v>8051.5</v>
      </c>
      <c r="Q33" s="42">
        <v>30</v>
      </c>
      <c r="R33" s="38" t="s">
        <v>322</v>
      </c>
      <c r="S33" s="39" t="s">
        <v>74</v>
      </c>
      <c r="T33" s="43" t="s">
        <v>44</v>
      </c>
    </row>
    <row r="34" spans="1:20" ht="24.75" customHeight="1">
      <c r="A34" s="1"/>
      <c r="B34" s="1"/>
      <c r="D34" s="34">
        <v>45740</v>
      </c>
      <c r="E34" s="35">
        <v>45775</v>
      </c>
      <c r="F34" s="49" t="s">
        <v>53</v>
      </c>
      <c r="G34" s="36" t="str">
        <f>IF('3'!$H34 &lt;&gt; "", "TTS-2503" &amp; TEXT(ROW()-5, "00"), "")</f>
        <v>TTS-250329</v>
      </c>
      <c r="H34" s="36" t="s">
        <v>87</v>
      </c>
      <c r="I34" s="34">
        <v>45775</v>
      </c>
      <c r="J34" s="38" t="s">
        <v>323</v>
      </c>
      <c r="K34" s="39" t="s">
        <v>29</v>
      </c>
      <c r="L34" s="40">
        <v>45775</v>
      </c>
      <c r="M34" s="39" t="s">
        <v>89</v>
      </c>
      <c r="N34" s="39" t="s">
        <v>49</v>
      </c>
      <c r="O34" s="39" t="s">
        <v>150</v>
      </c>
      <c r="P34" s="41">
        <v>22.6</v>
      </c>
      <c r="Q34" s="42">
        <v>1.7000000000000001E-2</v>
      </c>
      <c r="R34" s="38" t="s">
        <v>324</v>
      </c>
      <c r="S34" s="39" t="s">
        <v>92</v>
      </c>
      <c r="T34" s="43" t="s">
        <v>92</v>
      </c>
    </row>
    <row r="35" spans="1:20" ht="24.75" customHeight="1">
      <c r="A35" s="1"/>
      <c r="B35" s="1"/>
      <c r="D35" s="34">
        <v>45741</v>
      </c>
      <c r="E35" s="35">
        <v>45741</v>
      </c>
      <c r="F35" s="49" t="s">
        <v>26</v>
      </c>
      <c r="G35" s="36" t="str">
        <f>IF('3'!$H35 &lt;&gt; "", "TTS-2503" &amp; TEXT(ROW()-5, "00"), "")</f>
        <v>TTS-250330</v>
      </c>
      <c r="H35" s="36" t="s">
        <v>325</v>
      </c>
      <c r="I35" s="40">
        <v>45732</v>
      </c>
      <c r="J35" s="38" t="s">
        <v>28</v>
      </c>
      <c r="K35" s="39" t="s">
        <v>29</v>
      </c>
      <c r="L35" s="40">
        <v>45722</v>
      </c>
      <c r="M35" s="38" t="s">
        <v>28</v>
      </c>
      <c r="N35" s="39" t="s">
        <v>30</v>
      </c>
      <c r="O35" s="39" t="s">
        <v>326</v>
      </c>
      <c r="P35" s="41">
        <v>9</v>
      </c>
      <c r="Q35" s="42">
        <v>3.6999999999999998E-2</v>
      </c>
      <c r="R35" s="38" t="s">
        <v>327</v>
      </c>
      <c r="S35" s="39" t="s">
        <v>34</v>
      </c>
      <c r="T35" s="43" t="s">
        <v>35</v>
      </c>
    </row>
    <row r="36" spans="1:20" ht="24.75" customHeight="1">
      <c r="A36" s="1"/>
      <c r="B36" s="1"/>
      <c r="D36" s="34">
        <v>45742</v>
      </c>
      <c r="E36" s="35">
        <v>45777</v>
      </c>
      <c r="F36" s="49" t="s">
        <v>53</v>
      </c>
      <c r="G36" s="36" t="str">
        <f>IF('3'!$H36 &lt;&gt; "", "TTS-2503" &amp; TEXT(ROW()-5, "00"), "")</f>
        <v>TTS-250331</v>
      </c>
      <c r="H36" s="36" t="s">
        <v>328</v>
      </c>
      <c r="I36" s="34">
        <v>45763</v>
      </c>
      <c r="J36" s="38" t="s">
        <v>329</v>
      </c>
      <c r="K36" s="39" t="s">
        <v>47</v>
      </c>
      <c r="L36" s="40">
        <v>45763</v>
      </c>
      <c r="M36" s="39" t="s">
        <v>330</v>
      </c>
      <c r="N36" s="38" t="s">
        <v>331</v>
      </c>
      <c r="O36" s="39" t="s">
        <v>63</v>
      </c>
      <c r="P36" s="41">
        <v>17944</v>
      </c>
      <c r="Q36" s="42">
        <v>70.62</v>
      </c>
      <c r="R36" s="38" t="s">
        <v>332</v>
      </c>
      <c r="S36" s="39" t="s">
        <v>155</v>
      </c>
      <c r="T36" s="43" t="s">
        <v>44</v>
      </c>
    </row>
    <row r="37" spans="1:20" ht="24.75" customHeight="1">
      <c r="A37" s="1"/>
      <c r="B37" s="1"/>
      <c r="D37" s="34">
        <v>45743</v>
      </c>
      <c r="E37" s="35">
        <v>45743</v>
      </c>
      <c r="F37" s="49" t="s">
        <v>26</v>
      </c>
      <c r="G37" s="36" t="str">
        <f>IF('3'!$H37 &lt;&gt; "", "TTS-2503" &amp; TEXT(ROW()-5, "00"), "")</f>
        <v>TTS-250332</v>
      </c>
      <c r="H37" s="36" t="s">
        <v>36</v>
      </c>
      <c r="I37" s="35">
        <v>45743</v>
      </c>
      <c r="J37" s="38" t="s">
        <v>333</v>
      </c>
      <c r="K37" s="39" t="s">
        <v>38</v>
      </c>
      <c r="L37" s="35">
        <v>45743</v>
      </c>
      <c r="M37" s="39" t="s">
        <v>334</v>
      </c>
      <c r="N37" s="39" t="s">
        <v>40</v>
      </c>
      <c r="O37" s="39" t="s">
        <v>41</v>
      </c>
      <c r="P37" s="41">
        <v>174</v>
      </c>
      <c r="Q37" s="42">
        <v>1.125</v>
      </c>
      <c r="R37" s="38" t="s">
        <v>335</v>
      </c>
      <c r="S37" s="39" t="s">
        <v>43</v>
      </c>
      <c r="T37" s="43" t="s">
        <v>44</v>
      </c>
    </row>
    <row r="38" spans="1:20" ht="24.75" customHeight="1">
      <c r="A38" s="1"/>
      <c r="B38" s="1"/>
      <c r="D38" s="34">
        <v>45744</v>
      </c>
      <c r="E38" s="35">
        <v>45762</v>
      </c>
      <c r="F38" s="49" t="s">
        <v>26</v>
      </c>
      <c r="G38" s="36" t="str">
        <f>IF('3'!$H38 &lt;&gt; "", "TTS-2503" &amp; TEXT(ROW()-5, "00"), "")</f>
        <v>TTS-250333</v>
      </c>
      <c r="H38" s="36" t="s">
        <v>45</v>
      </c>
      <c r="I38" s="34">
        <v>45762</v>
      </c>
      <c r="J38" s="38" t="s">
        <v>336</v>
      </c>
      <c r="K38" s="39" t="s">
        <v>47</v>
      </c>
      <c r="L38" s="40">
        <v>45762</v>
      </c>
      <c r="M38" s="39" t="s">
        <v>337</v>
      </c>
      <c r="N38" s="39" t="s">
        <v>49</v>
      </c>
      <c r="O38" s="39" t="s">
        <v>50</v>
      </c>
      <c r="P38" s="41">
        <v>26076</v>
      </c>
      <c r="Q38" s="42">
        <v>50</v>
      </c>
      <c r="R38" s="38" t="s">
        <v>51</v>
      </c>
      <c r="S38" s="39" t="s">
        <v>338</v>
      </c>
      <c r="T38" s="43" t="s">
        <v>44</v>
      </c>
    </row>
    <row r="39" spans="1:20" ht="24.75" customHeight="1">
      <c r="A39" s="1"/>
      <c r="B39" s="1"/>
      <c r="D39" s="34">
        <v>45744</v>
      </c>
      <c r="E39" s="35">
        <v>45754</v>
      </c>
      <c r="F39" s="49" t="s">
        <v>53</v>
      </c>
      <c r="G39" s="36" t="str">
        <f>IF('3'!$H39 &lt;&gt; "", "TTS-2503" &amp; TEXT(ROW()-5, "00"), "")</f>
        <v>TTS-250334</v>
      </c>
      <c r="H39" s="36" t="s">
        <v>237</v>
      </c>
      <c r="I39" s="40">
        <v>45754</v>
      </c>
      <c r="J39" s="38" t="s">
        <v>339</v>
      </c>
      <c r="K39" s="39" t="s">
        <v>29</v>
      </c>
      <c r="L39" s="40">
        <v>45754</v>
      </c>
      <c r="M39" s="39" t="s">
        <v>89</v>
      </c>
      <c r="N39" s="39" t="s">
        <v>49</v>
      </c>
      <c r="O39" s="39" t="s">
        <v>31</v>
      </c>
      <c r="P39" s="41">
        <v>1.55</v>
      </c>
      <c r="Q39" s="42" t="s">
        <v>32</v>
      </c>
      <c r="R39" s="38" t="s">
        <v>340</v>
      </c>
      <c r="S39" s="39" t="s">
        <v>92</v>
      </c>
      <c r="T39" s="43" t="s">
        <v>92</v>
      </c>
    </row>
    <row r="40" spans="1:20" ht="24.75" customHeight="1">
      <c r="A40" s="1"/>
      <c r="B40" s="1"/>
      <c r="D40" s="34">
        <v>45744</v>
      </c>
      <c r="E40" s="35">
        <v>45776</v>
      </c>
      <c r="F40" s="49" t="s">
        <v>53</v>
      </c>
      <c r="G40" s="36" t="str">
        <f>IF('3'!$H40 &lt;&gt; "", "TTS-2503" &amp; TEXT(ROW()-5, "00"), "")</f>
        <v>TTS-250335</v>
      </c>
      <c r="H40" s="36" t="s">
        <v>60</v>
      </c>
      <c r="I40" s="34">
        <v>45763</v>
      </c>
      <c r="J40" s="38" t="s">
        <v>341</v>
      </c>
      <c r="K40" s="39" t="s">
        <v>29</v>
      </c>
      <c r="L40" s="40">
        <v>45763</v>
      </c>
      <c r="M40" s="39" t="s">
        <v>342</v>
      </c>
      <c r="N40" s="39" t="s">
        <v>30</v>
      </c>
      <c r="O40" s="39" t="s">
        <v>63</v>
      </c>
      <c r="P40" s="41">
        <v>22277.17</v>
      </c>
      <c r="Q40" s="42">
        <v>32.374000000000002</v>
      </c>
      <c r="R40" s="38" t="s">
        <v>343</v>
      </c>
      <c r="S40" s="39" t="s">
        <v>65</v>
      </c>
      <c r="T40" s="43" t="s">
        <v>44</v>
      </c>
    </row>
    <row r="41" spans="1:20" ht="24.75" customHeight="1">
      <c r="A41" s="1"/>
      <c r="B41" s="1"/>
      <c r="D41" s="34"/>
      <c r="E41" s="35"/>
      <c r="F41" s="49"/>
      <c r="G41" s="36" t="str">
        <f>IF('3'!$H41 &lt;&gt; "", "TTS-2503" &amp; TEXT(ROW()-5, "00"), "")</f>
        <v/>
      </c>
      <c r="H41" s="36"/>
      <c r="I41" s="40"/>
      <c r="J41" s="38"/>
      <c r="K41" s="39"/>
      <c r="L41" s="40"/>
      <c r="M41" s="39"/>
      <c r="N41" s="39"/>
      <c r="O41" s="39"/>
      <c r="P41" s="41"/>
      <c r="Q41" s="42"/>
      <c r="R41" s="38"/>
      <c r="S41" s="39"/>
      <c r="T41" s="43"/>
    </row>
    <row r="42" spans="1:20" ht="24.75" customHeight="1">
      <c r="A42" s="1"/>
      <c r="B42" s="1"/>
      <c r="D42" s="34"/>
      <c r="E42" s="50"/>
      <c r="F42" s="49"/>
      <c r="G42" s="36" t="str">
        <f>IF('3'!$H42 &lt;&gt; "", "TTS-2503" &amp; TEXT(ROW()-5, "00"), "")</f>
        <v/>
      </c>
      <c r="H42" s="36"/>
      <c r="I42" s="34"/>
      <c r="J42" s="38"/>
      <c r="K42" s="39"/>
      <c r="L42" s="40"/>
      <c r="M42" s="39"/>
      <c r="N42" s="39"/>
      <c r="O42" s="39"/>
      <c r="P42" s="41"/>
      <c r="Q42" s="42"/>
      <c r="R42" s="38"/>
      <c r="S42" s="39"/>
      <c r="T42" s="43"/>
    </row>
    <row r="43" spans="1:20" ht="24.75" customHeight="1">
      <c r="A43" s="1"/>
      <c r="B43" s="1"/>
      <c r="D43" s="34"/>
      <c r="E43" s="35"/>
      <c r="F43" s="49"/>
      <c r="G43" s="36" t="str">
        <f>IF('3'!$H43 &lt;&gt; "", "TTS-2503" &amp; TEXT(ROW()-5, "00"), "")</f>
        <v/>
      </c>
      <c r="H43" s="36"/>
      <c r="I43" s="40"/>
      <c r="J43" s="38"/>
      <c r="K43" s="39"/>
      <c r="L43" s="40"/>
      <c r="M43" s="39"/>
      <c r="N43" s="39"/>
      <c r="O43" s="39"/>
      <c r="P43" s="41"/>
      <c r="Q43" s="42"/>
      <c r="R43" s="38"/>
      <c r="S43" s="39"/>
      <c r="T43" s="43"/>
    </row>
    <row r="44" spans="1:20" ht="24.75" customHeight="1">
      <c r="A44" s="1"/>
      <c r="B44" s="1"/>
      <c r="D44" s="34"/>
      <c r="E44" s="50"/>
      <c r="F44" s="49"/>
      <c r="G44" s="36" t="str">
        <f>IF('3'!$H44 &lt;&gt; "", "TTS-2503" &amp; TEXT(ROW()-5, "00"), "")</f>
        <v/>
      </c>
      <c r="H44" s="36"/>
      <c r="I44" s="34"/>
      <c r="J44" s="38"/>
      <c r="K44" s="39"/>
      <c r="L44" s="40"/>
      <c r="M44" s="39"/>
      <c r="N44" s="39"/>
      <c r="O44" s="39"/>
      <c r="P44" s="41"/>
      <c r="Q44" s="42"/>
      <c r="R44" s="38"/>
      <c r="S44" s="39"/>
      <c r="T44" s="43"/>
    </row>
    <row r="45" spans="1:20" ht="24.75" customHeight="1">
      <c r="A45" s="1"/>
      <c r="B45" s="1"/>
      <c r="D45" s="34"/>
      <c r="E45" s="35"/>
      <c r="F45" s="49"/>
      <c r="G45" s="36" t="str">
        <f>IF('3'!$H45 &lt;&gt; "", "TTS-2503" &amp; TEXT(ROW()-5, "00"), "")</f>
        <v/>
      </c>
      <c r="H45" s="36"/>
      <c r="I45" s="40"/>
      <c r="J45" s="38"/>
      <c r="K45" s="39"/>
      <c r="L45" s="40"/>
      <c r="M45" s="39"/>
      <c r="N45" s="39"/>
      <c r="O45" s="39"/>
      <c r="P45" s="41"/>
      <c r="Q45" s="42"/>
      <c r="R45" s="38"/>
      <c r="S45" s="39"/>
      <c r="T45" s="43"/>
    </row>
    <row r="46" spans="1:20" ht="24.75" customHeight="1">
      <c r="A46" s="1"/>
      <c r="B46" s="1"/>
      <c r="D46" s="34"/>
      <c r="E46" s="50"/>
      <c r="F46" s="49"/>
      <c r="G46" s="36" t="str">
        <f>IF('3'!$H46 &lt;&gt; "", "TTS-2503" &amp; TEXT(ROW()-5, "00"), "")</f>
        <v/>
      </c>
      <c r="H46" s="36"/>
      <c r="I46" s="34"/>
      <c r="J46" s="38"/>
      <c r="K46" s="39"/>
      <c r="L46" s="40"/>
      <c r="M46" s="39"/>
      <c r="N46" s="39"/>
      <c r="O46" s="39"/>
      <c r="P46" s="41"/>
      <c r="Q46" s="42"/>
      <c r="R46" s="38"/>
      <c r="S46" s="39"/>
      <c r="T46" s="43"/>
    </row>
    <row r="47" spans="1:20" ht="24.75" customHeight="1">
      <c r="A47" s="1"/>
      <c r="B47" s="1"/>
      <c r="D47" s="34"/>
      <c r="E47" s="35"/>
      <c r="F47" s="49"/>
      <c r="G47" s="36" t="str">
        <f>IF('3'!$H47 &lt;&gt; "", "TTS-2503" &amp; TEXT(ROW()-5, "00"), "")</f>
        <v/>
      </c>
      <c r="H47" s="36"/>
      <c r="I47" s="40"/>
      <c r="J47" s="38"/>
      <c r="K47" s="39"/>
      <c r="L47" s="40"/>
      <c r="M47" s="39"/>
      <c r="N47" s="39"/>
      <c r="O47" s="39"/>
      <c r="P47" s="41"/>
      <c r="Q47" s="42"/>
      <c r="R47" s="38"/>
      <c r="S47" s="39"/>
      <c r="T47" s="43"/>
    </row>
    <row r="48" spans="1:20" ht="24.75" customHeight="1">
      <c r="A48" s="1"/>
      <c r="B48" s="1"/>
      <c r="D48" s="34"/>
      <c r="E48" s="50"/>
      <c r="F48" s="49"/>
      <c r="G48" s="36" t="str">
        <f>IF('3'!$H48 &lt;&gt; "", "TTS-2503" &amp; TEXT(ROW()-5, "00"), "")</f>
        <v/>
      </c>
      <c r="H48" s="36"/>
      <c r="I48" s="34"/>
      <c r="J48" s="38"/>
      <c r="K48" s="39"/>
      <c r="L48" s="40"/>
      <c r="M48" s="39"/>
      <c r="N48" s="39"/>
      <c r="O48" s="39"/>
      <c r="P48" s="41"/>
      <c r="Q48" s="42"/>
      <c r="R48" s="38"/>
      <c r="S48" s="39"/>
      <c r="T48" s="43"/>
    </row>
    <row r="49" spans="1:20" ht="24.75" customHeight="1">
      <c r="A49" s="1"/>
      <c r="B49" s="1"/>
      <c r="D49" s="34"/>
      <c r="E49" s="35"/>
      <c r="F49" s="49"/>
      <c r="G49" s="36" t="str">
        <f>IF('3'!$H49 &lt;&gt; "", "TTS-2503" &amp; TEXT(ROW()-5, "00"), "")</f>
        <v/>
      </c>
      <c r="H49" s="36"/>
      <c r="I49" s="40"/>
      <c r="J49" s="38"/>
      <c r="K49" s="39"/>
      <c r="L49" s="40"/>
      <c r="M49" s="39"/>
      <c r="N49" s="39"/>
      <c r="O49" s="39"/>
      <c r="P49" s="41"/>
      <c r="Q49" s="42"/>
      <c r="R49" s="38"/>
      <c r="S49" s="39"/>
      <c r="T49" s="43"/>
    </row>
    <row r="50" spans="1:20" ht="24.75" customHeight="1">
      <c r="A50" s="1"/>
      <c r="B50" s="1"/>
      <c r="D50" s="34"/>
      <c r="E50" s="50"/>
      <c r="F50" s="49"/>
      <c r="G50" s="36" t="str">
        <f>IF('3'!$H50 &lt;&gt; "", "TTS-2503" &amp; TEXT(ROW()-5, "00"), "")</f>
        <v/>
      </c>
      <c r="H50" s="36"/>
      <c r="I50" s="34"/>
      <c r="J50" s="38"/>
      <c r="K50" s="39"/>
      <c r="L50" s="40"/>
      <c r="M50" s="39"/>
      <c r="N50" s="39"/>
      <c r="O50" s="39"/>
      <c r="P50" s="41"/>
      <c r="Q50" s="42"/>
      <c r="R50" s="38"/>
      <c r="S50" s="39"/>
      <c r="T50" s="43"/>
    </row>
    <row r="51" spans="1:20" ht="24.75" customHeight="1">
      <c r="A51" s="1"/>
      <c r="B51" s="1"/>
      <c r="D51" s="34"/>
      <c r="E51" s="35"/>
      <c r="F51" s="49"/>
      <c r="G51" s="36" t="str">
        <f>IF('3'!$H51 &lt;&gt; "", "TTS-2503" &amp; TEXT(ROW()-5, "00"), "")</f>
        <v/>
      </c>
      <c r="H51" s="36"/>
      <c r="I51" s="40"/>
      <c r="J51" s="38"/>
      <c r="K51" s="39"/>
      <c r="L51" s="40"/>
      <c r="M51" s="39"/>
      <c r="N51" s="39"/>
      <c r="O51" s="39"/>
      <c r="P51" s="41"/>
      <c r="Q51" s="42"/>
      <c r="R51" s="38"/>
      <c r="S51" s="39"/>
      <c r="T51" s="43"/>
    </row>
    <row r="52" spans="1:20" ht="24.75" customHeight="1">
      <c r="A52" s="1"/>
      <c r="B52" s="1"/>
      <c r="D52" s="34"/>
      <c r="E52" s="50"/>
      <c r="F52" s="49"/>
      <c r="G52" s="36" t="str">
        <f>IF('3'!$H52 &lt;&gt; "", "TTS-2503" &amp; TEXT(ROW()-5, "00"), "")</f>
        <v/>
      </c>
      <c r="H52" s="36"/>
      <c r="I52" s="34"/>
      <c r="J52" s="38"/>
      <c r="K52" s="39"/>
      <c r="L52" s="40"/>
      <c r="M52" s="39"/>
      <c r="N52" s="39"/>
      <c r="O52" s="39"/>
      <c r="P52" s="41"/>
      <c r="Q52" s="42"/>
      <c r="R52" s="38"/>
      <c r="S52" s="39"/>
      <c r="T52" s="43"/>
    </row>
    <row r="53" spans="1:20" ht="24.75" customHeight="1">
      <c r="A53" s="1"/>
      <c r="B53" s="1"/>
      <c r="D53" s="34"/>
      <c r="E53" s="35"/>
      <c r="F53" s="49"/>
      <c r="G53" s="36" t="str">
        <f>IF('3'!$H53 &lt;&gt; "", "TTS-2503" &amp; TEXT(ROW()-5, "00"), "")</f>
        <v/>
      </c>
      <c r="H53" s="36"/>
      <c r="I53" s="40"/>
      <c r="J53" s="38"/>
      <c r="K53" s="39"/>
      <c r="L53" s="40"/>
      <c r="M53" s="39"/>
      <c r="N53" s="39"/>
      <c r="O53" s="39"/>
      <c r="P53" s="41"/>
      <c r="Q53" s="42"/>
      <c r="R53" s="38"/>
      <c r="S53" s="39"/>
      <c r="T53" s="43"/>
    </row>
    <row r="54" spans="1:20" ht="24.75" customHeight="1">
      <c r="A54" s="1"/>
      <c r="B54" s="1"/>
      <c r="D54" s="34"/>
      <c r="E54" s="50"/>
      <c r="F54" s="49"/>
      <c r="G54" s="36" t="str">
        <f>IF('3'!$H54 &lt;&gt; "", "TTS-2503" &amp; TEXT(ROW()-5, "00"), "")</f>
        <v/>
      </c>
      <c r="H54" s="36"/>
      <c r="I54" s="34"/>
      <c r="J54" s="38"/>
      <c r="K54" s="39"/>
      <c r="L54" s="40"/>
      <c r="M54" s="39"/>
      <c r="N54" s="39"/>
      <c r="O54" s="39"/>
      <c r="P54" s="41"/>
      <c r="Q54" s="42"/>
      <c r="R54" s="38"/>
      <c r="S54" s="39"/>
      <c r="T54" s="43"/>
    </row>
    <row r="55" spans="1:20" ht="24.75" customHeight="1">
      <c r="A55" s="1"/>
      <c r="B55" s="1"/>
      <c r="D55" s="34"/>
      <c r="E55" s="35"/>
      <c r="F55" s="49"/>
      <c r="G55" s="36" t="str">
        <f>IF('3'!$H55 &lt;&gt; "", "TTS-2503" &amp; TEXT(ROW()-5, "00"), "")</f>
        <v/>
      </c>
      <c r="H55" s="36"/>
      <c r="I55" s="40"/>
      <c r="J55" s="38"/>
      <c r="K55" s="39"/>
      <c r="L55" s="40"/>
      <c r="M55" s="39"/>
      <c r="N55" s="39"/>
      <c r="O55" s="39"/>
      <c r="P55" s="41"/>
      <c r="Q55" s="42"/>
      <c r="R55" s="38"/>
      <c r="S55" s="39"/>
      <c r="T55" s="43"/>
    </row>
    <row r="56" spans="1:20" ht="15.75" customHeight="1">
      <c r="A56" s="1"/>
      <c r="B56" s="1"/>
    </row>
    <row r="57" spans="1:20" ht="15.75" customHeight="1">
      <c r="A57" s="1"/>
      <c r="B57" s="1"/>
    </row>
    <row r="58" spans="1:20" ht="15.75" customHeight="1">
      <c r="A58" s="1"/>
      <c r="B58" s="1"/>
    </row>
    <row r="59" spans="1:20" ht="15.75" customHeight="1">
      <c r="A59" s="1"/>
      <c r="B59" s="1"/>
    </row>
    <row r="60" spans="1:20" ht="15.75" customHeight="1"/>
    <row r="61" spans="1:20" ht="15.75" customHeight="1"/>
    <row r="62" spans="1:20" ht="15.75" customHeight="1"/>
    <row r="63" spans="1:20" ht="15.75" customHeight="1"/>
    <row r="64" spans="1:20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D2:H2"/>
    <mergeCell ref="O4:Q4"/>
  </mergeCells>
  <pageMargins left="0.7" right="0.7" top="0.75" bottom="0.75" header="0" footer="0"/>
  <pageSetup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xr:uid="{00000000-0002-0000-0300-000000000000}">
          <x14:formula1>
            <xm:f>Lists!$H$5:$H$7</xm:f>
          </x14:formula1>
          <xm:sqref>F6:F55</xm:sqref>
        </x14:dataValidation>
        <x14:dataValidation type="list" allowBlank="1" showErrorMessage="1" xr:uid="{00000000-0002-0000-0300-000001000000}">
          <x14:formula1>
            <xm:f>Lists!$K$5:$K$53</xm:f>
          </x14:formula1>
          <xm:sqref>K6:K55</xm:sqref>
        </x14:dataValidation>
        <x14:dataValidation type="list" allowBlank="1" showErrorMessage="1" xr:uid="{00000000-0002-0000-0300-000002000000}">
          <x14:formula1>
            <xm:f>Lists!$E$5:$E$112</xm:f>
          </x14:formula1>
          <xm:sqref>H6:H55</xm:sqref>
        </x14:dataValidation>
        <x14:dataValidation type="list" allowBlank="1" showErrorMessage="1" xr:uid="{00000000-0002-0000-0300-000003000000}">
          <x14:formula1>
            <xm:f>Lists!$Q$5:$Q$98</xm:f>
          </x14:formula1>
          <xm:sqref>S6:S55</xm:sqref>
        </x14:dataValidation>
        <x14:dataValidation type="list" allowBlank="1" showErrorMessage="1" xr:uid="{00000000-0002-0000-0300-000004000000}">
          <x14:formula1>
            <xm:f>Lists!$N$5:$N$68</xm:f>
          </x14:formula1>
          <xm:sqref>N6:N55</xm:sqref>
        </x14:dataValidation>
        <x14:dataValidation type="list" allowBlank="1" showErrorMessage="1" xr:uid="{00000000-0002-0000-0300-000005000000}">
          <x14:formula1>
            <xm:f>Lists!$T$5:$T$98</xm:f>
          </x14:formula1>
          <xm:sqref>T6:T55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00"/>
  <sheetViews>
    <sheetView showGridLines="0" workbookViewId="0"/>
  </sheetViews>
  <sheetFormatPr defaultColWidth="14.44140625" defaultRowHeight="15" customHeight="1"/>
  <cols>
    <col min="1" max="2" width="10.6640625" customWidth="1"/>
    <col min="3" max="3" width="4.6640625" customWidth="1"/>
    <col min="4" max="6" width="7.6640625" customWidth="1"/>
    <col min="7" max="7" width="10.6640625" customWidth="1"/>
    <col min="8" max="8" width="30.6640625" customWidth="1"/>
    <col min="9" max="9" width="8.6640625" customWidth="1"/>
    <col min="10" max="10" width="20.6640625" customWidth="1"/>
    <col min="11" max="11" width="14.6640625" customWidth="1"/>
    <col min="12" max="12" width="8.6640625" customWidth="1"/>
    <col min="13" max="13" width="21.6640625" customWidth="1"/>
    <col min="14" max="17" width="10.6640625" customWidth="1"/>
    <col min="18" max="18" width="42.6640625" customWidth="1"/>
    <col min="19" max="19" width="20.6640625" customWidth="1"/>
    <col min="20" max="20" width="15.6640625" customWidth="1"/>
    <col min="21" max="26" width="8.6640625" customWidth="1"/>
  </cols>
  <sheetData>
    <row r="1" spans="1:20" ht="14.4">
      <c r="A1" s="1"/>
      <c r="B1" s="1"/>
    </row>
    <row r="2" spans="1:20" ht="18">
      <c r="A2" s="1"/>
      <c r="B2" s="1"/>
      <c r="D2" s="73" t="s">
        <v>344</v>
      </c>
      <c r="E2" s="71"/>
      <c r="F2" s="71"/>
      <c r="G2" s="71"/>
      <c r="H2" s="71"/>
      <c r="I2" s="8"/>
      <c r="J2" s="9"/>
      <c r="K2" s="10"/>
      <c r="L2" s="11"/>
      <c r="M2" s="8"/>
      <c r="N2" s="12"/>
      <c r="O2" s="12"/>
      <c r="P2" s="13"/>
      <c r="Q2" s="12"/>
      <c r="R2" s="12"/>
      <c r="S2" s="12"/>
      <c r="T2" s="12"/>
    </row>
    <row r="3" spans="1:20" ht="18">
      <c r="A3" s="1"/>
      <c r="B3" s="1"/>
      <c r="D3" s="14"/>
      <c r="E3" s="12"/>
      <c r="F3" s="15"/>
      <c r="G3" s="15"/>
      <c r="H3" s="16"/>
      <c r="I3" s="17"/>
      <c r="J3" s="8"/>
      <c r="K3" s="8"/>
      <c r="L3" s="18"/>
      <c r="M3" s="8"/>
      <c r="N3" s="19"/>
      <c r="O3" s="20"/>
      <c r="P3" s="12"/>
      <c r="Q3" s="13"/>
      <c r="R3" s="21"/>
      <c r="S3" s="13"/>
      <c r="T3" s="13"/>
    </row>
    <row r="4" spans="1:20" ht="15" customHeight="1">
      <c r="A4" s="1"/>
      <c r="B4" s="1"/>
      <c r="D4" s="22" t="s">
        <v>4</v>
      </c>
      <c r="E4" s="11" t="s">
        <v>5</v>
      </c>
      <c r="F4" s="23">
        <f>COUNTIFS('4'!$D$6:$D$55,"&lt;&gt;", '4'!$J$6:$J$55,"&lt;&gt;*CANCELED*")</f>
        <v>26</v>
      </c>
      <c r="G4" s="24"/>
      <c r="H4" s="24"/>
      <c r="I4" s="25"/>
      <c r="J4" s="24"/>
      <c r="K4" s="24"/>
      <c r="L4" s="26" t="s">
        <v>6</v>
      </c>
      <c r="M4" s="26"/>
      <c r="N4" s="11"/>
      <c r="O4" s="74" t="s">
        <v>7</v>
      </c>
      <c r="P4" s="75"/>
      <c r="Q4" s="76"/>
      <c r="R4" s="24"/>
      <c r="S4" s="24"/>
      <c r="T4" s="11" t="s">
        <v>8</v>
      </c>
    </row>
    <row r="5" spans="1:20" ht="39.75" customHeight="1">
      <c r="A5" s="1"/>
      <c r="B5" s="1"/>
      <c r="D5" s="27" t="s">
        <v>9</v>
      </c>
      <c r="E5" s="28" t="s">
        <v>10</v>
      </c>
      <c r="F5" s="29" t="s">
        <v>11</v>
      </c>
      <c r="G5" s="29" t="s">
        <v>12</v>
      </c>
      <c r="H5" s="29" t="s">
        <v>13</v>
      </c>
      <c r="I5" s="30" t="s">
        <v>14</v>
      </c>
      <c r="J5" s="29" t="s">
        <v>15</v>
      </c>
      <c r="K5" s="29" t="s">
        <v>16</v>
      </c>
      <c r="L5" s="27" t="s">
        <v>17</v>
      </c>
      <c r="M5" s="29" t="s">
        <v>18</v>
      </c>
      <c r="N5" s="29" t="s">
        <v>19</v>
      </c>
      <c r="O5" s="29" t="s">
        <v>20</v>
      </c>
      <c r="P5" s="31" t="s">
        <v>21</v>
      </c>
      <c r="Q5" s="32" t="s">
        <v>22</v>
      </c>
      <c r="R5" s="58" t="s">
        <v>23</v>
      </c>
      <c r="S5" s="29" t="s">
        <v>24</v>
      </c>
      <c r="T5" s="33" t="s">
        <v>25</v>
      </c>
    </row>
    <row r="6" spans="1:20" ht="24.75" customHeight="1">
      <c r="A6" s="1"/>
      <c r="B6" s="1"/>
      <c r="D6" s="34">
        <v>45749</v>
      </c>
      <c r="E6" s="35">
        <v>45776</v>
      </c>
      <c r="F6" s="36" t="s">
        <v>53</v>
      </c>
      <c r="G6" s="36" t="str">
        <f>IF('4'!$H6 &lt;&gt; "", "TTS-2504" &amp; TEXT(ROW()-5, "00"), "")</f>
        <v>TTS-250401</v>
      </c>
      <c r="H6" s="37" t="s">
        <v>60</v>
      </c>
      <c r="I6" s="34">
        <v>45761</v>
      </c>
      <c r="J6" s="38" t="s">
        <v>345</v>
      </c>
      <c r="K6" s="39" t="s">
        <v>29</v>
      </c>
      <c r="L6" s="40">
        <v>45761</v>
      </c>
      <c r="M6" s="39" t="s">
        <v>346</v>
      </c>
      <c r="N6" s="38" t="s">
        <v>30</v>
      </c>
      <c r="O6" s="39" t="s">
        <v>63</v>
      </c>
      <c r="P6" s="41">
        <v>22872</v>
      </c>
      <c r="Q6" s="42">
        <v>22.872</v>
      </c>
      <c r="R6" s="38" t="s">
        <v>347</v>
      </c>
      <c r="S6" s="39" t="s">
        <v>65</v>
      </c>
      <c r="T6" s="62" t="s">
        <v>44</v>
      </c>
    </row>
    <row r="7" spans="1:20" ht="24.75" customHeight="1">
      <c r="A7" s="1"/>
      <c r="B7" s="1"/>
      <c r="D7" s="34">
        <v>45749</v>
      </c>
      <c r="E7" s="35">
        <v>45776</v>
      </c>
      <c r="F7" s="36" t="s">
        <v>53</v>
      </c>
      <c r="G7" s="36" t="str">
        <f>IF('4'!$H7 &lt;&gt; "", "TTS-2504" &amp; TEXT(ROW()-5, "00"), "")</f>
        <v>TTS-250402</v>
      </c>
      <c r="H7" s="36" t="s">
        <v>60</v>
      </c>
      <c r="I7" s="34">
        <v>45761</v>
      </c>
      <c r="J7" s="38" t="s">
        <v>348</v>
      </c>
      <c r="K7" s="39" t="s">
        <v>29</v>
      </c>
      <c r="L7" s="40">
        <v>45761</v>
      </c>
      <c r="M7" s="39" t="s">
        <v>346</v>
      </c>
      <c r="N7" s="38" t="s">
        <v>30</v>
      </c>
      <c r="O7" s="39" t="s">
        <v>63</v>
      </c>
      <c r="P7" s="41">
        <v>23289</v>
      </c>
      <c r="Q7" s="42">
        <v>26.62</v>
      </c>
      <c r="R7" s="39" t="s">
        <v>235</v>
      </c>
      <c r="S7" s="39" t="s">
        <v>65</v>
      </c>
      <c r="T7" s="62" t="s">
        <v>44</v>
      </c>
    </row>
    <row r="8" spans="1:20" ht="24.75" customHeight="1">
      <c r="A8" s="1"/>
      <c r="B8" s="1"/>
      <c r="D8" s="34">
        <v>45749</v>
      </c>
      <c r="E8" s="35">
        <v>45765</v>
      </c>
      <c r="F8" s="36" t="s">
        <v>53</v>
      </c>
      <c r="G8" s="36" t="str">
        <f>IF('4'!$H8 &lt;&gt; "", "TTS-2504" &amp; TEXT(ROW()-5, "00"), "")</f>
        <v>TTS-250403</v>
      </c>
      <c r="H8" s="36" t="s">
        <v>60</v>
      </c>
      <c r="I8" s="40">
        <v>45765</v>
      </c>
      <c r="J8" s="38" t="s">
        <v>349</v>
      </c>
      <c r="K8" s="39" t="s">
        <v>29</v>
      </c>
      <c r="L8" s="40">
        <v>45765</v>
      </c>
      <c r="M8" s="39" t="s">
        <v>350</v>
      </c>
      <c r="N8" s="38" t="s">
        <v>30</v>
      </c>
      <c r="O8" s="39" t="s">
        <v>351</v>
      </c>
      <c r="P8" s="41">
        <v>44536</v>
      </c>
      <c r="Q8" s="42">
        <v>55.286000000000001</v>
      </c>
      <c r="R8" s="39" t="s">
        <v>101</v>
      </c>
      <c r="S8" s="39" t="s">
        <v>65</v>
      </c>
      <c r="T8" s="62" t="s">
        <v>44</v>
      </c>
    </row>
    <row r="9" spans="1:20" ht="24.75" customHeight="1">
      <c r="A9" s="1"/>
      <c r="B9" s="1"/>
      <c r="D9" s="34">
        <v>45749</v>
      </c>
      <c r="E9" s="35">
        <v>45750</v>
      </c>
      <c r="F9" s="36" t="s">
        <v>26</v>
      </c>
      <c r="G9" s="36" t="str">
        <f>IF('4'!$H9 &lt;&gt; "", "TTS-2504" &amp; TEXT(ROW()-5, "00"), "")</f>
        <v>TTS-250404</v>
      </c>
      <c r="H9" s="36" t="s">
        <v>36</v>
      </c>
      <c r="I9" s="34">
        <v>45750</v>
      </c>
      <c r="J9" s="38" t="s">
        <v>352</v>
      </c>
      <c r="K9" s="39" t="s">
        <v>29</v>
      </c>
      <c r="L9" s="34">
        <v>45750</v>
      </c>
      <c r="M9" s="39" t="s">
        <v>353</v>
      </c>
      <c r="N9" s="38" t="s">
        <v>30</v>
      </c>
      <c r="O9" s="39" t="s">
        <v>167</v>
      </c>
      <c r="P9" s="41">
        <v>2164</v>
      </c>
      <c r="Q9" s="42">
        <v>8.0109999999999992</v>
      </c>
      <c r="R9" s="38" t="s">
        <v>354</v>
      </c>
      <c r="S9" s="39" t="s">
        <v>43</v>
      </c>
      <c r="T9" s="62" t="s">
        <v>44</v>
      </c>
    </row>
    <row r="10" spans="1:20" ht="24.75" customHeight="1">
      <c r="A10" s="1"/>
      <c r="B10" s="1"/>
      <c r="D10" s="34">
        <v>45752</v>
      </c>
      <c r="E10" s="35">
        <v>45803</v>
      </c>
      <c r="F10" s="36" t="s">
        <v>53</v>
      </c>
      <c r="G10" s="36" t="str">
        <f>IF('4'!$H10 &lt;&gt; "", "TTS-2504" &amp; TEXT(ROW()-5, "00"), "")</f>
        <v>TTS-250405</v>
      </c>
      <c r="H10" s="36" t="s">
        <v>60</v>
      </c>
      <c r="I10" s="40">
        <v>45779</v>
      </c>
      <c r="J10" s="38" t="s">
        <v>355</v>
      </c>
      <c r="K10" s="39" t="s">
        <v>29</v>
      </c>
      <c r="L10" s="40">
        <v>45779</v>
      </c>
      <c r="M10" s="39" t="s">
        <v>356</v>
      </c>
      <c r="N10" s="38" t="s">
        <v>30</v>
      </c>
      <c r="O10" s="39" t="s">
        <v>68</v>
      </c>
      <c r="P10" s="41">
        <v>75148</v>
      </c>
      <c r="Q10" s="42">
        <v>102458</v>
      </c>
      <c r="R10" s="39" t="s">
        <v>214</v>
      </c>
      <c r="S10" s="39" t="s">
        <v>65</v>
      </c>
      <c r="T10" s="62" t="s">
        <v>44</v>
      </c>
    </row>
    <row r="11" spans="1:20" ht="24.75" customHeight="1">
      <c r="A11" s="1"/>
      <c r="B11" s="1"/>
      <c r="D11" s="34">
        <v>45752</v>
      </c>
      <c r="E11" s="35">
        <v>45813</v>
      </c>
      <c r="F11" s="36" t="s">
        <v>53</v>
      </c>
      <c r="G11" s="36" t="str">
        <f>IF('4'!$H11 &lt;&gt; "", "TTS-2504" &amp; TEXT(ROW()-5, "00"), "")</f>
        <v>TTS-250406</v>
      </c>
      <c r="H11" s="36" t="s">
        <v>60</v>
      </c>
      <c r="I11" s="40">
        <v>45796</v>
      </c>
      <c r="J11" s="38" t="s">
        <v>357</v>
      </c>
      <c r="K11" s="39" t="s">
        <v>29</v>
      </c>
      <c r="L11" s="40">
        <v>45796</v>
      </c>
      <c r="M11" s="39" t="s">
        <v>358</v>
      </c>
      <c r="N11" s="38" t="s">
        <v>30</v>
      </c>
      <c r="O11" s="39" t="s">
        <v>63</v>
      </c>
      <c r="P11" s="41">
        <v>25212</v>
      </c>
      <c r="Q11" s="42">
        <v>30.193999999999999</v>
      </c>
      <c r="R11" s="39" t="s">
        <v>64</v>
      </c>
      <c r="S11" s="39" t="s">
        <v>65</v>
      </c>
      <c r="T11" s="62" t="s">
        <v>44</v>
      </c>
    </row>
    <row r="12" spans="1:20" ht="24.75" customHeight="1">
      <c r="A12" s="1"/>
      <c r="B12" s="1"/>
      <c r="D12" s="34">
        <v>45754</v>
      </c>
      <c r="E12" s="35">
        <v>45768</v>
      </c>
      <c r="F12" s="36" t="s">
        <v>26</v>
      </c>
      <c r="G12" s="36" t="str">
        <f>IF('4'!$H12 &lt;&gt; "", "TTS-2504" &amp; TEXT(ROW()-5, "00"), "")</f>
        <v>TTS-250407</v>
      </c>
      <c r="H12" s="36" t="s">
        <v>70</v>
      </c>
      <c r="I12" s="40">
        <v>45759</v>
      </c>
      <c r="J12" s="38" t="s">
        <v>359</v>
      </c>
      <c r="K12" s="39" t="s">
        <v>29</v>
      </c>
      <c r="L12" s="40">
        <v>45759</v>
      </c>
      <c r="M12" s="39" t="s">
        <v>360</v>
      </c>
      <c r="N12" s="38" t="s">
        <v>30</v>
      </c>
      <c r="O12" s="39" t="s">
        <v>50</v>
      </c>
      <c r="P12" s="41">
        <v>6490</v>
      </c>
      <c r="Q12" s="42">
        <v>68</v>
      </c>
      <c r="R12" s="39" t="s">
        <v>361</v>
      </c>
      <c r="S12" s="39" t="s">
        <v>74</v>
      </c>
      <c r="T12" s="62" t="s">
        <v>44</v>
      </c>
    </row>
    <row r="13" spans="1:20" ht="24.75" customHeight="1">
      <c r="A13" s="1"/>
      <c r="B13" s="1"/>
      <c r="D13" s="34">
        <v>45754</v>
      </c>
      <c r="E13" s="35">
        <v>45777</v>
      </c>
      <c r="F13" s="36" t="s">
        <v>53</v>
      </c>
      <c r="G13" s="36" t="str">
        <f>IF('4'!$H13 &lt;&gt; "", "TTS-2504" &amp; TEXT(ROW()-5, "00"), "")</f>
        <v>TTS-250408</v>
      </c>
      <c r="H13" s="36" t="s">
        <v>268</v>
      </c>
      <c r="I13" s="40">
        <v>45775</v>
      </c>
      <c r="J13" s="38" t="s">
        <v>362</v>
      </c>
      <c r="K13" s="39" t="s">
        <v>29</v>
      </c>
      <c r="L13" s="40">
        <v>45775</v>
      </c>
      <c r="M13" s="39" t="s">
        <v>363</v>
      </c>
      <c r="N13" s="38" t="s">
        <v>49</v>
      </c>
      <c r="O13" s="39" t="s">
        <v>63</v>
      </c>
      <c r="P13" s="41">
        <v>13773.1</v>
      </c>
      <c r="Q13" s="42">
        <v>71.67</v>
      </c>
      <c r="R13" s="39" t="s">
        <v>271</v>
      </c>
      <c r="S13" s="39" t="s">
        <v>272</v>
      </c>
      <c r="T13" s="62" t="s">
        <v>44</v>
      </c>
    </row>
    <row r="14" spans="1:20" ht="24.75" customHeight="1">
      <c r="A14" s="1"/>
      <c r="B14" s="1"/>
      <c r="D14" s="34">
        <v>45756</v>
      </c>
      <c r="E14" s="35">
        <v>45783</v>
      </c>
      <c r="F14" s="36" t="s">
        <v>53</v>
      </c>
      <c r="G14" s="36" t="str">
        <f>IF('4'!$H14 &lt;&gt; "", "TTS-2504" &amp; TEXT(ROW()-5, "00"), "")</f>
        <v>TTS-250409</v>
      </c>
      <c r="H14" s="36" t="s">
        <v>87</v>
      </c>
      <c r="I14" s="40">
        <v>45783</v>
      </c>
      <c r="J14" s="38" t="s">
        <v>364</v>
      </c>
      <c r="K14" s="39" t="s">
        <v>29</v>
      </c>
      <c r="L14" s="40">
        <v>45783</v>
      </c>
      <c r="M14" s="39" t="s">
        <v>89</v>
      </c>
      <c r="N14" s="38" t="s">
        <v>49</v>
      </c>
      <c r="O14" s="39" t="s">
        <v>365</v>
      </c>
      <c r="P14" s="41" t="s">
        <v>32</v>
      </c>
      <c r="Q14" s="42">
        <v>0.124</v>
      </c>
      <c r="R14" s="39" t="s">
        <v>366</v>
      </c>
      <c r="S14" s="39" t="s">
        <v>92</v>
      </c>
      <c r="T14" s="62" t="s">
        <v>92</v>
      </c>
    </row>
    <row r="15" spans="1:20" ht="24.75" customHeight="1">
      <c r="A15" s="1"/>
      <c r="B15" s="1"/>
      <c r="D15" s="34">
        <v>45756</v>
      </c>
      <c r="E15" s="35">
        <v>45792</v>
      </c>
      <c r="F15" s="36" t="s">
        <v>53</v>
      </c>
      <c r="G15" s="36" t="str">
        <f>IF('4'!$H15 &lt;&gt; "", "TTS-2504" &amp; TEXT(ROW()-5, "00"), "")</f>
        <v>TTS-250410</v>
      </c>
      <c r="H15" s="36" t="s">
        <v>87</v>
      </c>
      <c r="I15" s="40">
        <v>45792</v>
      </c>
      <c r="J15" s="38" t="s">
        <v>367</v>
      </c>
      <c r="K15" s="39" t="s">
        <v>29</v>
      </c>
      <c r="L15" s="40">
        <v>45792</v>
      </c>
      <c r="M15" s="39" t="s">
        <v>89</v>
      </c>
      <c r="N15" s="38" t="s">
        <v>49</v>
      </c>
      <c r="O15" s="39" t="s">
        <v>365</v>
      </c>
      <c r="P15" s="41" t="s">
        <v>32</v>
      </c>
      <c r="Q15" s="42">
        <v>0.157</v>
      </c>
      <c r="R15" s="39" t="s">
        <v>368</v>
      </c>
      <c r="S15" s="39" t="s">
        <v>92</v>
      </c>
      <c r="T15" s="62" t="s">
        <v>92</v>
      </c>
    </row>
    <row r="16" spans="1:20" ht="24.75" customHeight="1">
      <c r="A16" s="1"/>
      <c r="B16" s="1"/>
      <c r="D16" s="34">
        <v>45757</v>
      </c>
      <c r="E16" s="35">
        <v>45763</v>
      </c>
      <c r="F16" s="36" t="s">
        <v>26</v>
      </c>
      <c r="G16" s="36" t="str">
        <f>IF('4'!$H16 &lt;&gt; "", "TTS-2504" &amp; TEXT(ROW()-5, "00"), "")</f>
        <v>TTS-250411</v>
      </c>
      <c r="H16" s="36" t="s">
        <v>36</v>
      </c>
      <c r="I16" s="40">
        <v>45763</v>
      </c>
      <c r="J16" s="38" t="s">
        <v>369</v>
      </c>
      <c r="K16" s="39" t="s">
        <v>38</v>
      </c>
      <c r="L16" s="40">
        <v>45763</v>
      </c>
      <c r="M16" s="39" t="s">
        <v>370</v>
      </c>
      <c r="N16" s="38" t="s">
        <v>40</v>
      </c>
      <c r="O16" s="39" t="s">
        <v>41</v>
      </c>
      <c r="P16" s="41">
        <v>167</v>
      </c>
      <c r="Q16" s="42">
        <v>0.80600000000000005</v>
      </c>
      <c r="R16" s="39" t="s">
        <v>42</v>
      </c>
      <c r="S16" s="39" t="s">
        <v>43</v>
      </c>
      <c r="T16" s="62" t="s">
        <v>44</v>
      </c>
    </row>
    <row r="17" spans="1:20" ht="24.75" customHeight="1">
      <c r="A17" s="1"/>
      <c r="B17" s="1"/>
      <c r="D17" s="34">
        <v>45758</v>
      </c>
      <c r="E17" s="35">
        <v>45803</v>
      </c>
      <c r="F17" s="36" t="s">
        <v>53</v>
      </c>
      <c r="G17" s="36" t="str">
        <f>IF('4'!$H17 &lt;&gt; "", "TTS-2504" &amp; TEXT(ROW()-5, "00"), "")</f>
        <v>TTS-250412</v>
      </c>
      <c r="H17" s="36" t="s">
        <v>60</v>
      </c>
      <c r="I17" s="34">
        <v>45779</v>
      </c>
      <c r="J17" s="38" t="s">
        <v>371</v>
      </c>
      <c r="K17" s="39" t="s">
        <v>29</v>
      </c>
      <c r="L17" s="40">
        <v>45779</v>
      </c>
      <c r="M17" s="39" t="s">
        <v>356</v>
      </c>
      <c r="N17" s="38" t="s">
        <v>30</v>
      </c>
      <c r="O17" s="39" t="s">
        <v>63</v>
      </c>
      <c r="P17" s="41">
        <v>8359</v>
      </c>
      <c r="Q17" s="42">
        <v>8.359</v>
      </c>
      <c r="R17" s="39" t="s">
        <v>372</v>
      </c>
      <c r="S17" s="39" t="s">
        <v>65</v>
      </c>
      <c r="T17" s="62" t="s">
        <v>44</v>
      </c>
    </row>
    <row r="18" spans="1:20" ht="24.75" customHeight="1">
      <c r="A18" s="1"/>
      <c r="B18" s="1"/>
      <c r="D18" s="34">
        <v>45758</v>
      </c>
      <c r="E18" s="35">
        <v>45763</v>
      </c>
      <c r="F18" s="36" t="s">
        <v>53</v>
      </c>
      <c r="G18" s="36" t="str">
        <f>IF('4'!$H18 &lt;&gt; "", "TTS-2504" &amp; TEXT(ROW()-5, "00"), "")</f>
        <v>TTS-250413</v>
      </c>
      <c r="H18" s="36" t="s">
        <v>60</v>
      </c>
      <c r="I18" s="40">
        <v>45762</v>
      </c>
      <c r="J18" s="38" t="s">
        <v>373</v>
      </c>
      <c r="K18" s="39" t="s">
        <v>29</v>
      </c>
      <c r="L18" s="40">
        <v>45762</v>
      </c>
      <c r="M18" s="39" t="s">
        <v>374</v>
      </c>
      <c r="N18" s="38" t="s">
        <v>30</v>
      </c>
      <c r="O18" s="39" t="s">
        <v>375</v>
      </c>
      <c r="P18" s="41">
        <v>8138</v>
      </c>
      <c r="Q18" s="42">
        <v>11.797000000000001</v>
      </c>
      <c r="R18" s="39" t="s">
        <v>376</v>
      </c>
      <c r="S18" s="39" t="s">
        <v>96</v>
      </c>
      <c r="T18" s="62" t="s">
        <v>44</v>
      </c>
    </row>
    <row r="19" spans="1:20" ht="24.75" customHeight="1">
      <c r="A19" s="1"/>
      <c r="B19" s="1"/>
      <c r="D19" s="34">
        <v>45762</v>
      </c>
      <c r="E19" s="35">
        <v>45762</v>
      </c>
      <c r="F19" s="36" t="s">
        <v>53</v>
      </c>
      <c r="G19" s="36" t="str">
        <f>IF('4'!$H19 &lt;&gt; "", "TTS-2504" &amp; TEXT(ROW()-5, "00"), "")</f>
        <v>TTS-250414</v>
      </c>
      <c r="H19" s="36" t="s">
        <v>377</v>
      </c>
      <c r="I19" s="34">
        <v>45762</v>
      </c>
      <c r="J19" s="38" t="s">
        <v>378</v>
      </c>
      <c r="K19" s="38" t="s">
        <v>47</v>
      </c>
      <c r="L19" s="34">
        <v>45762</v>
      </c>
      <c r="M19" s="39" t="s">
        <v>379</v>
      </c>
      <c r="N19" s="38" t="s">
        <v>331</v>
      </c>
      <c r="O19" s="39" t="s">
        <v>380</v>
      </c>
      <c r="P19" s="60" t="s">
        <v>32</v>
      </c>
      <c r="Q19" s="61" t="s">
        <v>32</v>
      </c>
      <c r="R19" s="39" t="s">
        <v>381</v>
      </c>
      <c r="S19" s="39" t="s">
        <v>125</v>
      </c>
      <c r="T19" s="62" t="s">
        <v>125</v>
      </c>
    </row>
    <row r="20" spans="1:20" ht="24.75" customHeight="1">
      <c r="A20" s="1"/>
      <c r="B20" s="1"/>
      <c r="D20" s="34">
        <v>45762</v>
      </c>
      <c r="E20" s="35"/>
      <c r="F20" s="36" t="s">
        <v>53</v>
      </c>
      <c r="G20" s="36" t="str">
        <f>IF('4'!$H20 &lt;&gt; "", "TTS-2504" &amp; TEXT(ROW()-5, "00"), "")</f>
        <v>TTS-250415</v>
      </c>
      <c r="H20" s="36" t="s">
        <v>377</v>
      </c>
      <c r="I20" s="34"/>
      <c r="J20" s="38" t="s">
        <v>382</v>
      </c>
      <c r="K20" s="38" t="s">
        <v>47</v>
      </c>
      <c r="L20" s="40"/>
      <c r="M20" s="39"/>
      <c r="N20" s="38"/>
      <c r="O20" s="39"/>
      <c r="P20" s="41"/>
      <c r="Q20" s="42"/>
      <c r="R20" s="39"/>
      <c r="S20" s="39"/>
      <c r="T20" s="62"/>
    </row>
    <row r="21" spans="1:20" ht="24.75" customHeight="1">
      <c r="A21" s="1"/>
      <c r="B21" s="1"/>
      <c r="D21" s="34">
        <v>45762</v>
      </c>
      <c r="E21" s="40">
        <v>45776</v>
      </c>
      <c r="F21" s="36" t="s">
        <v>26</v>
      </c>
      <c r="G21" s="36" t="str">
        <f>IF('4'!$H21 &lt;&gt; "", "TTS-2504" &amp; TEXT(ROW()-5, "00"), "")</f>
        <v>TTS-250416</v>
      </c>
      <c r="H21" s="36" t="s">
        <v>383</v>
      </c>
      <c r="I21" s="40">
        <v>45776</v>
      </c>
      <c r="J21" s="38" t="s">
        <v>384</v>
      </c>
      <c r="K21" s="38" t="s">
        <v>47</v>
      </c>
      <c r="L21" s="40">
        <v>45776</v>
      </c>
      <c r="M21" s="39" t="s">
        <v>385</v>
      </c>
      <c r="N21" s="38" t="s">
        <v>49</v>
      </c>
      <c r="O21" s="39" t="s">
        <v>50</v>
      </c>
      <c r="P21" s="41">
        <v>12066.6</v>
      </c>
      <c r="Q21" s="42">
        <v>58</v>
      </c>
      <c r="R21" s="39" t="s">
        <v>386</v>
      </c>
      <c r="S21" s="39" t="s">
        <v>338</v>
      </c>
      <c r="T21" s="62" t="s">
        <v>44</v>
      </c>
    </row>
    <row r="22" spans="1:20" ht="24.75" customHeight="1">
      <c r="A22" s="1"/>
      <c r="B22" s="1"/>
      <c r="D22" s="34">
        <v>45763</v>
      </c>
      <c r="E22" s="40">
        <v>45803</v>
      </c>
      <c r="F22" s="36" t="s">
        <v>53</v>
      </c>
      <c r="G22" s="36" t="str">
        <f>IF('4'!$H22 &lt;&gt; "", "TTS-2504" &amp; TEXT(ROW()-5, "00"), "")</f>
        <v>TTS-250417</v>
      </c>
      <c r="H22" s="36" t="s">
        <v>60</v>
      </c>
      <c r="I22" s="40">
        <v>45782</v>
      </c>
      <c r="J22" s="38" t="s">
        <v>387</v>
      </c>
      <c r="K22" s="39" t="s">
        <v>29</v>
      </c>
      <c r="L22" s="40">
        <v>45782</v>
      </c>
      <c r="M22" s="39" t="s">
        <v>388</v>
      </c>
      <c r="N22" s="38" t="s">
        <v>30</v>
      </c>
      <c r="O22" s="39" t="s">
        <v>63</v>
      </c>
      <c r="P22" s="41">
        <v>23901</v>
      </c>
      <c r="Q22" s="42">
        <v>27.32</v>
      </c>
      <c r="R22" s="39" t="s">
        <v>235</v>
      </c>
      <c r="S22" s="39" t="s">
        <v>65</v>
      </c>
      <c r="T22" s="62" t="s">
        <v>44</v>
      </c>
    </row>
    <row r="23" spans="1:20" ht="24.75" customHeight="1">
      <c r="A23" s="1"/>
      <c r="B23" s="1"/>
      <c r="D23" s="34">
        <v>45764</v>
      </c>
      <c r="E23" s="35">
        <v>45768</v>
      </c>
      <c r="F23" s="36" t="s">
        <v>26</v>
      </c>
      <c r="G23" s="36" t="str">
        <f>IF('4'!$H23 &lt;&gt; "", "TTS-2504" &amp; TEXT(ROW()-5, "00"), "")</f>
        <v>TTS-250418</v>
      </c>
      <c r="H23" s="36" t="s">
        <v>36</v>
      </c>
      <c r="I23" s="34">
        <v>45768</v>
      </c>
      <c r="J23" s="38" t="s">
        <v>389</v>
      </c>
      <c r="K23" s="39" t="s">
        <v>38</v>
      </c>
      <c r="L23" s="44">
        <v>45768</v>
      </c>
      <c r="M23" s="39" t="s">
        <v>390</v>
      </c>
      <c r="N23" s="38" t="s">
        <v>40</v>
      </c>
      <c r="O23" s="39" t="s">
        <v>107</v>
      </c>
      <c r="P23" s="41">
        <v>600</v>
      </c>
      <c r="Q23" s="42">
        <v>3.92</v>
      </c>
      <c r="R23" s="39" t="s">
        <v>391</v>
      </c>
      <c r="S23" s="39" t="s">
        <v>43</v>
      </c>
      <c r="T23" s="62" t="s">
        <v>44</v>
      </c>
    </row>
    <row r="24" spans="1:20" ht="24.75" customHeight="1">
      <c r="A24" s="1"/>
      <c r="B24" s="1"/>
      <c r="D24" s="34">
        <v>45768</v>
      </c>
      <c r="E24" s="35">
        <v>45797</v>
      </c>
      <c r="F24" s="36" t="s">
        <v>53</v>
      </c>
      <c r="G24" s="36" t="str">
        <f>IF('4'!$H24 &lt;&gt; "", "TTS-2504" &amp; TEXT(ROW()-5, "00"), "")</f>
        <v>TTS-250419</v>
      </c>
      <c r="H24" s="36" t="s">
        <v>268</v>
      </c>
      <c r="I24" s="40">
        <v>45793</v>
      </c>
      <c r="J24" s="38" t="s">
        <v>392</v>
      </c>
      <c r="K24" s="39" t="s">
        <v>29</v>
      </c>
      <c r="L24" s="40">
        <v>45793</v>
      </c>
      <c r="M24" s="39" t="s">
        <v>393</v>
      </c>
      <c r="N24" s="38" t="s">
        <v>49</v>
      </c>
      <c r="O24" s="39" t="s">
        <v>63</v>
      </c>
      <c r="P24" s="41">
        <v>12135.3</v>
      </c>
      <c r="Q24" s="42">
        <v>69.849999999999994</v>
      </c>
      <c r="R24" s="39" t="s">
        <v>271</v>
      </c>
      <c r="S24" s="39" t="s">
        <v>272</v>
      </c>
      <c r="T24" s="62" t="s">
        <v>394</v>
      </c>
    </row>
    <row r="25" spans="1:20" ht="24.75" customHeight="1">
      <c r="A25" s="1"/>
      <c r="B25" s="1"/>
      <c r="D25" s="34">
        <v>45769</v>
      </c>
      <c r="E25" s="35">
        <v>45776</v>
      </c>
      <c r="F25" s="36" t="s">
        <v>53</v>
      </c>
      <c r="G25" s="36" t="str">
        <f>IF('4'!$H25 &lt;&gt; "", "TTS-2504" &amp; TEXT(ROW()-5, "00"), "")</f>
        <v>TTS-250420</v>
      </c>
      <c r="H25" s="36" t="s">
        <v>237</v>
      </c>
      <c r="I25" s="40">
        <v>45775</v>
      </c>
      <c r="J25" s="38" t="s">
        <v>28</v>
      </c>
      <c r="K25" s="39" t="s">
        <v>29</v>
      </c>
      <c r="L25" s="40">
        <v>45775</v>
      </c>
      <c r="M25" s="39" t="s">
        <v>28</v>
      </c>
      <c r="N25" s="38" t="s">
        <v>30</v>
      </c>
      <c r="O25" s="40" t="s">
        <v>82</v>
      </c>
      <c r="P25" s="41">
        <v>2136</v>
      </c>
      <c r="Q25" s="42">
        <v>2.4340000000000002</v>
      </c>
      <c r="R25" s="39" t="s">
        <v>395</v>
      </c>
      <c r="S25" s="39" t="s">
        <v>34</v>
      </c>
      <c r="T25" s="43" t="s">
        <v>35</v>
      </c>
    </row>
    <row r="26" spans="1:20" ht="24.75" customHeight="1">
      <c r="A26" s="1"/>
      <c r="B26" s="1"/>
      <c r="D26" s="34">
        <v>45771</v>
      </c>
      <c r="E26" s="35">
        <v>45793</v>
      </c>
      <c r="F26" s="36" t="s">
        <v>53</v>
      </c>
      <c r="G26" s="36" t="str">
        <f>IF('4'!$H26 &lt;&gt; "", "TTS-2504" &amp; TEXT(ROW()-5, "00"), "")</f>
        <v>TTS-250421</v>
      </c>
      <c r="H26" s="36" t="s">
        <v>325</v>
      </c>
      <c r="I26" s="34">
        <v>45793</v>
      </c>
      <c r="J26" s="38" t="s">
        <v>396</v>
      </c>
      <c r="K26" s="39" t="s">
        <v>29</v>
      </c>
      <c r="L26" s="40">
        <v>45793</v>
      </c>
      <c r="M26" s="39" t="s">
        <v>89</v>
      </c>
      <c r="N26" s="38" t="s">
        <v>49</v>
      </c>
      <c r="O26" s="39" t="s">
        <v>326</v>
      </c>
      <c r="P26" s="41">
        <v>2.8</v>
      </c>
      <c r="Q26" s="61" t="s">
        <v>32</v>
      </c>
      <c r="R26" s="39" t="s">
        <v>397</v>
      </c>
      <c r="S26" s="39" t="s">
        <v>92</v>
      </c>
      <c r="T26" s="62" t="s">
        <v>92</v>
      </c>
    </row>
    <row r="27" spans="1:20" ht="24.75" customHeight="1">
      <c r="A27" s="1"/>
      <c r="B27" s="1"/>
      <c r="D27" s="34">
        <v>45771</v>
      </c>
      <c r="E27" s="35">
        <v>45775</v>
      </c>
      <c r="F27" s="36" t="s">
        <v>26</v>
      </c>
      <c r="G27" s="36" t="str">
        <f>IF('4'!$H27 &lt;&gt; "", "TTS-2504" &amp; TEXT(ROW()-5, "00"), "")</f>
        <v>TTS-250422</v>
      </c>
      <c r="H27" s="36" t="s">
        <v>36</v>
      </c>
      <c r="I27" s="40">
        <v>45775</v>
      </c>
      <c r="J27" s="38" t="s">
        <v>398</v>
      </c>
      <c r="K27" s="39" t="s">
        <v>38</v>
      </c>
      <c r="L27" s="40">
        <v>45775</v>
      </c>
      <c r="M27" s="39" t="s">
        <v>399</v>
      </c>
      <c r="N27" s="38" t="s">
        <v>40</v>
      </c>
      <c r="O27" s="39" t="s">
        <v>41</v>
      </c>
      <c r="P27" s="41">
        <v>119</v>
      </c>
      <c r="Q27" s="42">
        <v>1.016</v>
      </c>
      <c r="R27" s="39" t="s">
        <v>335</v>
      </c>
      <c r="S27" s="39" t="s">
        <v>43</v>
      </c>
      <c r="T27" s="62" t="s">
        <v>44</v>
      </c>
    </row>
    <row r="28" spans="1:20" ht="24.75" customHeight="1">
      <c r="A28" s="1"/>
      <c r="B28" s="1"/>
      <c r="D28" s="34">
        <v>45771</v>
      </c>
      <c r="E28" s="34">
        <v>45777</v>
      </c>
      <c r="F28" s="36" t="s">
        <v>26</v>
      </c>
      <c r="G28" s="36" t="str">
        <f>IF('4'!$H28 &lt;&gt; "", "TTS-2504" &amp; TEXT(ROW()-5, "00"), "")</f>
        <v>TTS-250423</v>
      </c>
      <c r="H28" s="36" t="s">
        <v>36</v>
      </c>
      <c r="I28" s="34">
        <v>45777</v>
      </c>
      <c r="J28" s="38" t="s">
        <v>400</v>
      </c>
      <c r="K28" s="39" t="s">
        <v>38</v>
      </c>
      <c r="L28" s="34">
        <v>45777</v>
      </c>
      <c r="M28" s="39" t="s">
        <v>401</v>
      </c>
      <c r="N28" s="38" t="s">
        <v>40</v>
      </c>
      <c r="O28" s="39" t="s">
        <v>223</v>
      </c>
      <c r="P28" s="41">
        <v>568</v>
      </c>
      <c r="Q28" s="42">
        <v>5.9889999999999999</v>
      </c>
      <c r="R28" s="39" t="s">
        <v>83</v>
      </c>
      <c r="S28" s="39" t="s">
        <v>43</v>
      </c>
      <c r="T28" s="62" t="s">
        <v>44</v>
      </c>
    </row>
    <row r="29" spans="1:20" ht="24.75" customHeight="1">
      <c r="A29" s="1"/>
      <c r="B29" s="1"/>
      <c r="D29" s="34">
        <v>45772</v>
      </c>
      <c r="E29" s="35">
        <v>45776</v>
      </c>
      <c r="F29" s="36" t="s">
        <v>26</v>
      </c>
      <c r="G29" s="36" t="str">
        <f>IF('4'!$H29 &lt;&gt; "", "TTS-2504" &amp; TEXT(ROW()-5, "00"), "")</f>
        <v>TTS-250424</v>
      </c>
      <c r="H29" s="36" t="s">
        <v>36</v>
      </c>
      <c r="I29" s="40">
        <v>45775</v>
      </c>
      <c r="J29" s="38" t="s">
        <v>402</v>
      </c>
      <c r="K29" s="39" t="s">
        <v>29</v>
      </c>
      <c r="L29" s="40">
        <v>45775</v>
      </c>
      <c r="M29" s="39" t="s">
        <v>403</v>
      </c>
      <c r="N29" s="38" t="s">
        <v>30</v>
      </c>
      <c r="O29" s="39" t="s">
        <v>107</v>
      </c>
      <c r="P29" s="41">
        <v>1350</v>
      </c>
      <c r="Q29" s="42">
        <v>2304</v>
      </c>
      <c r="R29" s="39" t="s">
        <v>404</v>
      </c>
      <c r="S29" s="39" t="s">
        <v>96</v>
      </c>
      <c r="T29" s="62" t="s">
        <v>44</v>
      </c>
    </row>
    <row r="30" spans="1:20" ht="24.75" customHeight="1">
      <c r="A30" s="1"/>
      <c r="B30" s="1"/>
      <c r="D30" s="34">
        <v>45775</v>
      </c>
      <c r="E30" s="35">
        <v>45775</v>
      </c>
      <c r="F30" s="36" t="s">
        <v>53</v>
      </c>
      <c r="G30" s="36" t="str">
        <f>IF('4'!$H30 &lt;&gt; "", "TTS-2504" &amp; TEXT(ROW()-5, "00"), "")</f>
        <v>TTS-250425</v>
      </c>
      <c r="H30" s="36" t="s">
        <v>237</v>
      </c>
      <c r="I30" s="34">
        <v>45775</v>
      </c>
      <c r="J30" s="38" t="s">
        <v>405</v>
      </c>
      <c r="K30" s="39" t="s">
        <v>29</v>
      </c>
      <c r="L30" s="40">
        <v>45775</v>
      </c>
      <c r="M30" s="39" t="s">
        <v>89</v>
      </c>
      <c r="N30" s="38" t="s">
        <v>49</v>
      </c>
      <c r="O30" s="39" t="s">
        <v>326</v>
      </c>
      <c r="P30" s="41">
        <v>12.4</v>
      </c>
      <c r="Q30" s="61" t="s">
        <v>32</v>
      </c>
      <c r="R30" s="39" t="s">
        <v>406</v>
      </c>
      <c r="S30" s="39" t="s">
        <v>92</v>
      </c>
      <c r="T30" s="62" t="s">
        <v>92</v>
      </c>
    </row>
    <row r="31" spans="1:20" ht="24.75" customHeight="1">
      <c r="A31" s="1"/>
      <c r="B31" s="1"/>
      <c r="D31" s="34">
        <v>45775</v>
      </c>
      <c r="E31" s="35">
        <v>45807</v>
      </c>
      <c r="F31" s="49" t="s">
        <v>53</v>
      </c>
      <c r="G31" s="36" t="str">
        <f>IF('4'!$H31 &lt;&gt; "", "TTS-2504" &amp; TEXT(ROW()-5, "00"), "")</f>
        <v>TTS-250426</v>
      </c>
      <c r="H31" s="36" t="s">
        <v>268</v>
      </c>
      <c r="I31" s="40">
        <v>45804</v>
      </c>
      <c r="J31" s="38" t="s">
        <v>407</v>
      </c>
      <c r="K31" s="39" t="s">
        <v>29</v>
      </c>
      <c r="L31" s="40">
        <v>45804</v>
      </c>
      <c r="M31" s="39" t="s">
        <v>408</v>
      </c>
      <c r="N31" s="38" t="s">
        <v>49</v>
      </c>
      <c r="O31" s="39" t="s">
        <v>63</v>
      </c>
      <c r="P31" s="41">
        <v>18874</v>
      </c>
      <c r="Q31" s="42">
        <v>68.510000000000005</v>
      </c>
      <c r="R31" s="39" t="s">
        <v>409</v>
      </c>
      <c r="S31" s="39" t="s">
        <v>272</v>
      </c>
      <c r="T31" s="62" t="s">
        <v>44</v>
      </c>
    </row>
    <row r="32" spans="1:20" ht="24.75" customHeight="1">
      <c r="A32" s="1"/>
      <c r="B32" s="1"/>
      <c r="D32" s="34"/>
      <c r="E32" s="50"/>
      <c r="F32" s="49"/>
      <c r="G32" s="36" t="str">
        <f>IF('4'!$H32 &lt;&gt; "", "TTS-2504" &amp; TEXT(ROW()-5, "00"), "")</f>
        <v/>
      </c>
      <c r="H32" s="36"/>
      <c r="I32" s="34"/>
      <c r="J32" s="38"/>
      <c r="K32" s="39"/>
      <c r="L32" s="40"/>
      <c r="M32" s="39"/>
      <c r="N32" s="38"/>
      <c r="O32" s="39"/>
      <c r="P32" s="41"/>
      <c r="Q32" s="42"/>
      <c r="R32" s="39"/>
      <c r="S32" s="39"/>
      <c r="T32" s="62"/>
    </row>
    <row r="33" spans="1:20" ht="24.75" customHeight="1">
      <c r="A33" s="1"/>
      <c r="B33" s="1"/>
      <c r="D33" s="34"/>
      <c r="E33" s="35"/>
      <c r="F33" s="49"/>
      <c r="G33" s="36" t="str">
        <f>IF('4'!$H33 &lt;&gt; "", "TTS-2504" &amp; TEXT(ROW()-5, "00"), "")</f>
        <v/>
      </c>
      <c r="H33" s="36"/>
      <c r="I33" s="40"/>
      <c r="J33" s="38"/>
      <c r="K33" s="39"/>
      <c r="L33" s="40"/>
      <c r="M33" s="39"/>
      <c r="N33" s="38"/>
      <c r="O33" s="39"/>
      <c r="P33" s="41"/>
      <c r="Q33" s="42"/>
      <c r="R33" s="39"/>
      <c r="S33" s="39"/>
      <c r="T33" s="62"/>
    </row>
    <row r="34" spans="1:20" ht="24.75" customHeight="1">
      <c r="A34" s="1"/>
      <c r="B34" s="1"/>
      <c r="D34" s="34"/>
      <c r="E34" s="50"/>
      <c r="F34" s="49"/>
      <c r="G34" s="36" t="str">
        <f>IF('4'!$H34 &lt;&gt; "", "TTS-2504" &amp; TEXT(ROW()-5, "00"), "")</f>
        <v/>
      </c>
      <c r="H34" s="36"/>
      <c r="I34" s="34"/>
      <c r="J34" s="38"/>
      <c r="K34" s="39"/>
      <c r="L34" s="40"/>
      <c r="M34" s="39"/>
      <c r="N34" s="38"/>
      <c r="O34" s="39"/>
      <c r="P34" s="41"/>
      <c r="Q34" s="42"/>
      <c r="R34" s="39"/>
      <c r="S34" s="39"/>
      <c r="T34" s="62"/>
    </row>
    <row r="35" spans="1:20" ht="24.75" customHeight="1">
      <c r="A35" s="1"/>
      <c r="B35" s="1"/>
      <c r="D35" s="34"/>
      <c r="E35" s="35"/>
      <c r="F35" s="49"/>
      <c r="G35" s="36" t="str">
        <f>IF('4'!$H35 &lt;&gt; "", "TTS-2504" &amp; TEXT(ROW()-5, "00"), "")</f>
        <v/>
      </c>
      <c r="H35" s="36"/>
      <c r="I35" s="40"/>
      <c r="J35" s="38"/>
      <c r="K35" s="39"/>
      <c r="L35" s="40"/>
      <c r="M35" s="39"/>
      <c r="N35" s="38"/>
      <c r="O35" s="39"/>
      <c r="P35" s="41"/>
      <c r="Q35" s="42"/>
      <c r="R35" s="39"/>
      <c r="S35" s="39"/>
      <c r="T35" s="62"/>
    </row>
    <row r="36" spans="1:20" ht="24.75" customHeight="1">
      <c r="A36" s="1"/>
      <c r="B36" s="1"/>
      <c r="D36" s="34"/>
      <c r="E36" s="50"/>
      <c r="F36" s="49"/>
      <c r="G36" s="36" t="str">
        <f>IF('4'!$H36 &lt;&gt; "", "TTS-2504" &amp; TEXT(ROW()-5, "00"), "")</f>
        <v/>
      </c>
      <c r="H36" s="36"/>
      <c r="I36" s="34"/>
      <c r="J36" s="38"/>
      <c r="K36" s="39"/>
      <c r="L36" s="40"/>
      <c r="M36" s="39"/>
      <c r="N36" s="38"/>
      <c r="O36" s="39"/>
      <c r="P36" s="41"/>
      <c r="Q36" s="42"/>
      <c r="R36" s="39"/>
      <c r="S36" s="39"/>
      <c r="T36" s="62"/>
    </row>
    <row r="37" spans="1:20" ht="24.75" customHeight="1">
      <c r="A37" s="1"/>
      <c r="B37" s="1"/>
      <c r="D37" s="34"/>
      <c r="E37" s="35"/>
      <c r="F37" s="49"/>
      <c r="G37" s="36" t="str">
        <f>IF('4'!$H37 &lt;&gt; "", "TTS-2504" &amp; TEXT(ROW()-5, "00"), "")</f>
        <v/>
      </c>
      <c r="H37" s="36"/>
      <c r="I37" s="40"/>
      <c r="J37" s="38"/>
      <c r="K37" s="39"/>
      <c r="L37" s="40"/>
      <c r="M37" s="39"/>
      <c r="N37" s="38"/>
      <c r="O37" s="39"/>
      <c r="P37" s="41"/>
      <c r="Q37" s="42"/>
      <c r="R37" s="39"/>
      <c r="S37" s="39"/>
      <c r="T37" s="62"/>
    </row>
    <row r="38" spans="1:20" ht="24.75" customHeight="1">
      <c r="A38" s="1"/>
      <c r="B38" s="1"/>
      <c r="D38" s="34"/>
      <c r="E38" s="50"/>
      <c r="F38" s="49"/>
      <c r="G38" s="36" t="str">
        <f>IF('4'!$H38 &lt;&gt; "", "TTS-2504" &amp; TEXT(ROW()-5, "00"), "")</f>
        <v/>
      </c>
      <c r="H38" s="36"/>
      <c r="I38" s="34"/>
      <c r="J38" s="38"/>
      <c r="K38" s="39"/>
      <c r="L38" s="40"/>
      <c r="M38" s="39"/>
      <c r="N38" s="38"/>
      <c r="O38" s="39"/>
      <c r="P38" s="41"/>
      <c r="Q38" s="42"/>
      <c r="R38" s="39"/>
      <c r="S38" s="39"/>
      <c r="T38" s="62"/>
    </row>
    <row r="39" spans="1:20" ht="24.75" customHeight="1">
      <c r="A39" s="1"/>
      <c r="B39" s="1"/>
      <c r="D39" s="34"/>
      <c r="E39" s="35"/>
      <c r="F39" s="49"/>
      <c r="G39" s="36" t="str">
        <f>IF('4'!$H39 &lt;&gt; "", "TTS-2504" &amp; TEXT(ROW()-5, "00"), "")</f>
        <v/>
      </c>
      <c r="H39" s="36"/>
      <c r="I39" s="40"/>
      <c r="J39" s="38"/>
      <c r="K39" s="39"/>
      <c r="L39" s="40"/>
      <c r="M39" s="39"/>
      <c r="N39" s="38"/>
      <c r="O39" s="39"/>
      <c r="P39" s="41"/>
      <c r="Q39" s="42"/>
      <c r="R39" s="39"/>
      <c r="S39" s="39"/>
      <c r="T39" s="62"/>
    </row>
    <row r="40" spans="1:20" ht="24.75" customHeight="1">
      <c r="A40" s="1"/>
      <c r="B40" s="1"/>
      <c r="D40" s="34"/>
      <c r="E40" s="50"/>
      <c r="F40" s="49"/>
      <c r="G40" s="36" t="str">
        <f>IF('4'!$H40 &lt;&gt; "", "TTS-2504" &amp; TEXT(ROW()-5, "00"), "")</f>
        <v/>
      </c>
      <c r="H40" s="36"/>
      <c r="I40" s="34"/>
      <c r="J40" s="38"/>
      <c r="K40" s="39"/>
      <c r="L40" s="40"/>
      <c r="M40" s="39"/>
      <c r="N40" s="38"/>
      <c r="O40" s="39"/>
      <c r="P40" s="41"/>
      <c r="Q40" s="42"/>
      <c r="R40" s="39"/>
      <c r="S40" s="39"/>
      <c r="T40" s="62"/>
    </row>
    <row r="41" spans="1:20" ht="24.75" customHeight="1">
      <c r="A41" s="1"/>
      <c r="B41" s="1"/>
      <c r="D41" s="34"/>
      <c r="E41" s="35"/>
      <c r="F41" s="49"/>
      <c r="G41" s="36" t="str">
        <f>IF('4'!$H41 &lt;&gt; "", "TTS-2504" &amp; TEXT(ROW()-5, "00"), "")</f>
        <v/>
      </c>
      <c r="H41" s="36"/>
      <c r="I41" s="40"/>
      <c r="J41" s="38"/>
      <c r="K41" s="39"/>
      <c r="L41" s="40"/>
      <c r="M41" s="39"/>
      <c r="N41" s="38"/>
      <c r="O41" s="39"/>
      <c r="P41" s="41"/>
      <c r="Q41" s="42"/>
      <c r="R41" s="39"/>
      <c r="S41" s="39"/>
      <c r="T41" s="62"/>
    </row>
    <row r="42" spans="1:20" ht="24.75" customHeight="1">
      <c r="A42" s="1"/>
      <c r="B42" s="1"/>
      <c r="D42" s="34"/>
      <c r="E42" s="50"/>
      <c r="F42" s="49"/>
      <c r="G42" s="36" t="str">
        <f>IF('4'!$H42 &lt;&gt; "", "TTS-2504" &amp; TEXT(ROW()-5, "00"), "")</f>
        <v/>
      </c>
      <c r="H42" s="36"/>
      <c r="I42" s="34"/>
      <c r="J42" s="38"/>
      <c r="K42" s="39"/>
      <c r="L42" s="40"/>
      <c r="M42" s="39"/>
      <c r="N42" s="38"/>
      <c r="O42" s="39"/>
      <c r="P42" s="41"/>
      <c r="Q42" s="42"/>
      <c r="R42" s="39"/>
      <c r="S42" s="39"/>
      <c r="T42" s="62"/>
    </row>
    <row r="43" spans="1:20" ht="24.75" customHeight="1">
      <c r="A43" s="1"/>
      <c r="B43" s="1"/>
      <c r="D43" s="34"/>
      <c r="E43" s="35"/>
      <c r="F43" s="49"/>
      <c r="G43" s="36" t="str">
        <f>IF('4'!$H43 &lt;&gt; "", "TTS-2504" &amp; TEXT(ROW()-5, "00"), "")</f>
        <v/>
      </c>
      <c r="H43" s="36"/>
      <c r="I43" s="40"/>
      <c r="J43" s="38"/>
      <c r="K43" s="39"/>
      <c r="L43" s="40"/>
      <c r="M43" s="39"/>
      <c r="N43" s="38"/>
      <c r="O43" s="39"/>
      <c r="P43" s="41"/>
      <c r="Q43" s="42"/>
      <c r="R43" s="39"/>
      <c r="S43" s="39"/>
      <c r="T43" s="62"/>
    </row>
    <row r="44" spans="1:20" ht="24.75" customHeight="1">
      <c r="A44" s="1"/>
      <c r="B44" s="1"/>
      <c r="D44" s="34"/>
      <c r="E44" s="50"/>
      <c r="F44" s="49"/>
      <c r="G44" s="36" t="str">
        <f>IF('4'!$H44 &lt;&gt; "", "TTS-2504" &amp; TEXT(ROW()-5, "00"), "")</f>
        <v/>
      </c>
      <c r="H44" s="36"/>
      <c r="I44" s="34"/>
      <c r="J44" s="38"/>
      <c r="K44" s="39"/>
      <c r="L44" s="40"/>
      <c r="M44" s="39"/>
      <c r="N44" s="38"/>
      <c r="O44" s="39"/>
      <c r="P44" s="41"/>
      <c r="Q44" s="42"/>
      <c r="R44" s="39"/>
      <c r="S44" s="39"/>
      <c r="T44" s="62"/>
    </row>
    <row r="45" spans="1:20" ht="24.75" customHeight="1">
      <c r="A45" s="1"/>
      <c r="B45" s="1"/>
      <c r="D45" s="34"/>
      <c r="E45" s="35"/>
      <c r="F45" s="49"/>
      <c r="G45" s="36" t="str">
        <f>IF('4'!$H45 &lt;&gt; "", "TTS-2504" &amp; TEXT(ROW()-5, "00"), "")</f>
        <v/>
      </c>
      <c r="H45" s="36"/>
      <c r="I45" s="40"/>
      <c r="J45" s="38"/>
      <c r="K45" s="39"/>
      <c r="L45" s="40"/>
      <c r="M45" s="39"/>
      <c r="N45" s="38"/>
      <c r="O45" s="39"/>
      <c r="P45" s="41"/>
      <c r="Q45" s="42"/>
      <c r="R45" s="39"/>
      <c r="S45" s="39"/>
      <c r="T45" s="62"/>
    </row>
    <row r="46" spans="1:20" ht="24.75" customHeight="1">
      <c r="A46" s="1"/>
      <c r="B46" s="1"/>
      <c r="D46" s="34"/>
      <c r="E46" s="50"/>
      <c r="F46" s="49"/>
      <c r="G46" s="36" t="str">
        <f>IF('4'!$H46 &lt;&gt; "", "TTS-2504" &amp; TEXT(ROW()-5, "00"), "")</f>
        <v/>
      </c>
      <c r="H46" s="36"/>
      <c r="I46" s="34"/>
      <c r="J46" s="38"/>
      <c r="K46" s="39"/>
      <c r="L46" s="40"/>
      <c r="M46" s="39"/>
      <c r="N46" s="38"/>
      <c r="O46" s="39"/>
      <c r="P46" s="41"/>
      <c r="Q46" s="42"/>
      <c r="R46" s="39"/>
      <c r="S46" s="39"/>
      <c r="T46" s="62"/>
    </row>
    <row r="47" spans="1:20" ht="24.75" customHeight="1">
      <c r="A47" s="1"/>
      <c r="B47" s="1"/>
      <c r="D47" s="34"/>
      <c r="E47" s="35"/>
      <c r="F47" s="49"/>
      <c r="G47" s="36" t="str">
        <f>IF('4'!$H47 &lt;&gt; "", "TTS-2504" &amp; TEXT(ROW()-5, "00"), "")</f>
        <v/>
      </c>
      <c r="H47" s="36"/>
      <c r="I47" s="40"/>
      <c r="J47" s="38"/>
      <c r="K47" s="39"/>
      <c r="L47" s="40"/>
      <c r="M47" s="39"/>
      <c r="N47" s="38"/>
      <c r="O47" s="39"/>
      <c r="P47" s="41"/>
      <c r="Q47" s="42"/>
      <c r="R47" s="39"/>
      <c r="S47" s="39"/>
      <c r="T47" s="62"/>
    </row>
    <row r="48" spans="1:20" ht="24.75" customHeight="1">
      <c r="A48" s="1"/>
      <c r="B48" s="1"/>
      <c r="D48" s="34"/>
      <c r="E48" s="50"/>
      <c r="F48" s="49"/>
      <c r="G48" s="36" t="str">
        <f>IF('4'!$H48 &lt;&gt; "", "TTS-2504" &amp; TEXT(ROW()-5, "00"), "")</f>
        <v/>
      </c>
      <c r="H48" s="36"/>
      <c r="I48" s="34"/>
      <c r="J48" s="38"/>
      <c r="K48" s="39"/>
      <c r="L48" s="40"/>
      <c r="M48" s="39"/>
      <c r="N48" s="38"/>
      <c r="O48" s="39"/>
      <c r="P48" s="41"/>
      <c r="Q48" s="42"/>
      <c r="R48" s="39"/>
      <c r="S48" s="39"/>
      <c r="T48" s="62"/>
    </row>
    <row r="49" spans="1:20" ht="24.75" customHeight="1">
      <c r="A49" s="1"/>
      <c r="B49" s="1"/>
      <c r="D49" s="34"/>
      <c r="E49" s="35"/>
      <c r="F49" s="49"/>
      <c r="G49" s="36" t="str">
        <f>IF('4'!$H49 &lt;&gt; "", "TTS-2504" &amp; TEXT(ROW()-5, "00"), "")</f>
        <v/>
      </c>
      <c r="H49" s="36"/>
      <c r="I49" s="40"/>
      <c r="J49" s="38"/>
      <c r="K49" s="39"/>
      <c r="L49" s="40"/>
      <c r="M49" s="39"/>
      <c r="N49" s="38"/>
      <c r="O49" s="39"/>
      <c r="P49" s="41"/>
      <c r="Q49" s="42"/>
      <c r="R49" s="39"/>
      <c r="S49" s="39"/>
      <c r="T49" s="62"/>
    </row>
    <row r="50" spans="1:20" ht="24.75" customHeight="1">
      <c r="A50" s="1"/>
      <c r="B50" s="1"/>
      <c r="D50" s="34"/>
      <c r="E50" s="50"/>
      <c r="F50" s="49"/>
      <c r="G50" s="36" t="str">
        <f>IF('4'!$H50 &lt;&gt; "", "TTS-2504" &amp; TEXT(ROW()-5, "00"), "")</f>
        <v/>
      </c>
      <c r="H50" s="36"/>
      <c r="I50" s="34"/>
      <c r="J50" s="38"/>
      <c r="K50" s="39"/>
      <c r="L50" s="40"/>
      <c r="M50" s="39"/>
      <c r="N50" s="38"/>
      <c r="O50" s="39"/>
      <c r="P50" s="41"/>
      <c r="Q50" s="42"/>
      <c r="R50" s="39"/>
      <c r="S50" s="39"/>
      <c r="T50" s="62"/>
    </row>
    <row r="51" spans="1:20" ht="24.75" customHeight="1">
      <c r="A51" s="1"/>
      <c r="B51" s="1"/>
      <c r="D51" s="34"/>
      <c r="E51" s="35"/>
      <c r="F51" s="49"/>
      <c r="G51" s="36" t="str">
        <f>IF('4'!$H51 &lt;&gt; "", "TTS-2504" &amp; TEXT(ROW()-5, "00"), "")</f>
        <v/>
      </c>
      <c r="H51" s="36"/>
      <c r="I51" s="40"/>
      <c r="J51" s="38"/>
      <c r="K51" s="39"/>
      <c r="L51" s="40"/>
      <c r="M51" s="39"/>
      <c r="N51" s="38"/>
      <c r="O51" s="39"/>
      <c r="P51" s="41"/>
      <c r="Q51" s="42"/>
      <c r="R51" s="39"/>
      <c r="S51" s="39"/>
      <c r="T51" s="62"/>
    </row>
    <row r="52" spans="1:20" ht="24.75" customHeight="1">
      <c r="A52" s="1"/>
      <c r="B52" s="1"/>
      <c r="D52" s="34"/>
      <c r="E52" s="50"/>
      <c r="F52" s="49"/>
      <c r="G52" s="36" t="str">
        <f>IF('4'!$H52 &lt;&gt; "", "TTS-2504" &amp; TEXT(ROW()-5, "00"), "")</f>
        <v/>
      </c>
      <c r="H52" s="36"/>
      <c r="I52" s="34"/>
      <c r="J52" s="38"/>
      <c r="K52" s="39"/>
      <c r="L52" s="40"/>
      <c r="M52" s="39"/>
      <c r="N52" s="38"/>
      <c r="O52" s="39"/>
      <c r="P52" s="41"/>
      <c r="Q52" s="42"/>
      <c r="R52" s="39"/>
      <c r="S52" s="39"/>
      <c r="T52" s="62"/>
    </row>
    <row r="53" spans="1:20" ht="24.75" customHeight="1">
      <c r="A53" s="1"/>
      <c r="B53" s="1"/>
      <c r="D53" s="34"/>
      <c r="E53" s="35"/>
      <c r="F53" s="49"/>
      <c r="G53" s="36" t="str">
        <f>IF('4'!$H53 &lt;&gt; "", "TTS-2504" &amp; TEXT(ROW()-5, "00"), "")</f>
        <v/>
      </c>
      <c r="H53" s="36"/>
      <c r="I53" s="40"/>
      <c r="J53" s="38"/>
      <c r="K53" s="39"/>
      <c r="L53" s="40"/>
      <c r="M53" s="39"/>
      <c r="N53" s="38"/>
      <c r="O53" s="39"/>
      <c r="P53" s="41"/>
      <c r="Q53" s="42"/>
      <c r="R53" s="39"/>
      <c r="S53" s="39"/>
      <c r="T53" s="62"/>
    </row>
    <row r="54" spans="1:20" ht="24.75" customHeight="1">
      <c r="A54" s="1"/>
      <c r="B54" s="1"/>
      <c r="D54" s="34"/>
      <c r="E54" s="50"/>
      <c r="F54" s="49"/>
      <c r="G54" s="36" t="str">
        <f>IF('4'!$H54 &lt;&gt; "", "TTS-2504" &amp; TEXT(ROW()-5, "00"), "")</f>
        <v/>
      </c>
      <c r="H54" s="36"/>
      <c r="I54" s="34"/>
      <c r="J54" s="38"/>
      <c r="K54" s="39"/>
      <c r="L54" s="40"/>
      <c r="M54" s="39"/>
      <c r="N54" s="38"/>
      <c r="O54" s="39"/>
      <c r="P54" s="41"/>
      <c r="Q54" s="42"/>
      <c r="R54" s="39"/>
      <c r="S54" s="39"/>
      <c r="T54" s="62"/>
    </row>
    <row r="55" spans="1:20" ht="24.75" customHeight="1">
      <c r="A55" s="1"/>
      <c r="B55" s="1"/>
      <c r="D55" s="34"/>
      <c r="E55" s="35"/>
      <c r="F55" s="49"/>
      <c r="G55" s="36" t="str">
        <f>IF('4'!$H55 &lt;&gt; "", "TTS-2504" &amp; TEXT(ROW()-5, "00"), "")</f>
        <v/>
      </c>
      <c r="H55" s="36"/>
      <c r="I55" s="40"/>
      <c r="J55" s="38"/>
      <c r="K55" s="39"/>
      <c r="L55" s="40"/>
      <c r="M55" s="39"/>
      <c r="N55" s="38"/>
      <c r="O55" s="39"/>
      <c r="P55" s="41"/>
      <c r="Q55" s="42"/>
      <c r="R55" s="39"/>
      <c r="S55" s="39"/>
      <c r="T55" s="62"/>
    </row>
    <row r="56" spans="1:20" ht="15.75" customHeight="1">
      <c r="A56" s="1"/>
      <c r="B56" s="1"/>
    </row>
    <row r="57" spans="1:20" ht="15.75" customHeight="1">
      <c r="A57" s="1"/>
      <c r="B57" s="1"/>
    </row>
    <row r="58" spans="1:20" ht="15.75" customHeight="1">
      <c r="A58" s="1"/>
      <c r="B58" s="1"/>
    </row>
    <row r="59" spans="1:20" ht="15.75" customHeight="1">
      <c r="A59" s="1"/>
      <c r="B59" s="1"/>
    </row>
    <row r="60" spans="1:20" ht="15.75" customHeight="1"/>
    <row r="61" spans="1:20" ht="15.75" customHeight="1"/>
    <row r="62" spans="1:20" ht="15.75" customHeight="1"/>
    <row r="63" spans="1:20" ht="15.75" customHeight="1"/>
    <row r="64" spans="1:20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D2:H2"/>
    <mergeCell ref="O4:Q4"/>
  </mergeCells>
  <pageMargins left="0.7" right="0.7" top="0.75" bottom="0.75" header="0" footer="0"/>
  <pageSetup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xr:uid="{00000000-0002-0000-0400-000000000000}">
          <x14:formula1>
            <xm:f>Lists!$H$5:$H$7</xm:f>
          </x14:formula1>
          <xm:sqref>F6:F55</xm:sqref>
        </x14:dataValidation>
        <x14:dataValidation type="list" allowBlank="1" showErrorMessage="1" xr:uid="{00000000-0002-0000-0400-000001000000}">
          <x14:formula1>
            <xm:f>Lists!$K$5:$K$53</xm:f>
          </x14:formula1>
          <xm:sqref>K6:K55</xm:sqref>
        </x14:dataValidation>
        <x14:dataValidation type="list" allowBlank="1" showErrorMessage="1" xr:uid="{00000000-0002-0000-0400-000002000000}">
          <x14:formula1>
            <xm:f>Lists!$E$5:$E$112</xm:f>
          </x14:formula1>
          <xm:sqref>H6:H55</xm:sqref>
        </x14:dataValidation>
        <x14:dataValidation type="list" allowBlank="1" showErrorMessage="1" xr:uid="{00000000-0002-0000-0400-000003000000}">
          <x14:formula1>
            <xm:f>Lists!$Q$5:$Q$98</xm:f>
          </x14:formula1>
          <xm:sqref>S6:S55</xm:sqref>
        </x14:dataValidation>
        <x14:dataValidation type="list" allowBlank="1" showErrorMessage="1" xr:uid="{00000000-0002-0000-0400-000004000000}">
          <x14:formula1>
            <xm:f>Lists!$N$5:$N$68</xm:f>
          </x14:formula1>
          <xm:sqref>N6:N55</xm:sqref>
        </x14:dataValidation>
        <x14:dataValidation type="list" allowBlank="1" showErrorMessage="1" xr:uid="{00000000-0002-0000-0400-000005000000}">
          <x14:formula1>
            <xm:f>Lists!$T$5:$T$98</xm:f>
          </x14:formula1>
          <xm:sqref>T6:T55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000"/>
  <sheetViews>
    <sheetView showGridLines="0" tabSelected="1" workbookViewId="0">
      <selection activeCell="H11" sqref="H11"/>
    </sheetView>
  </sheetViews>
  <sheetFormatPr defaultColWidth="14.44140625" defaultRowHeight="15" customHeight="1"/>
  <cols>
    <col min="1" max="2" width="10.6640625" customWidth="1"/>
    <col min="3" max="3" width="4.6640625" customWidth="1"/>
    <col min="4" max="6" width="7.6640625" customWidth="1"/>
    <col min="7" max="7" width="10.6640625" customWidth="1"/>
    <col min="8" max="8" width="30.6640625" customWidth="1"/>
    <col min="9" max="9" width="8.6640625" customWidth="1"/>
    <col min="10" max="10" width="20.6640625" customWidth="1"/>
    <col min="11" max="11" width="14.6640625" customWidth="1"/>
    <col min="12" max="12" width="8.6640625" customWidth="1"/>
    <col min="13" max="13" width="21.6640625" customWidth="1"/>
    <col min="14" max="17" width="10.6640625" customWidth="1"/>
    <col min="18" max="18" width="42.6640625" customWidth="1"/>
    <col min="19" max="19" width="20.6640625" customWidth="1"/>
    <col min="20" max="20" width="15.6640625" customWidth="1"/>
    <col min="21" max="26" width="8.6640625" customWidth="1"/>
  </cols>
  <sheetData>
    <row r="1" spans="1:20" ht="14.4">
      <c r="A1" s="1"/>
      <c r="B1" s="1"/>
      <c r="J1" s="7"/>
    </row>
    <row r="2" spans="1:20" ht="18">
      <c r="A2" s="1"/>
      <c r="B2" s="1"/>
      <c r="D2" s="73" t="s">
        <v>410</v>
      </c>
      <c r="E2" s="71"/>
      <c r="F2" s="71"/>
      <c r="G2" s="71"/>
      <c r="H2" s="71"/>
      <c r="I2" s="8"/>
      <c r="J2" s="9"/>
      <c r="K2" s="10"/>
      <c r="L2" s="11"/>
      <c r="M2" s="8"/>
      <c r="N2" s="12"/>
      <c r="O2" s="12"/>
      <c r="P2" s="13"/>
      <c r="Q2" s="12"/>
      <c r="R2" s="12"/>
      <c r="S2" s="12"/>
      <c r="T2" s="12"/>
    </row>
    <row r="3" spans="1:20" ht="18">
      <c r="A3" s="1"/>
      <c r="B3" s="1"/>
      <c r="D3" s="14"/>
      <c r="E3" s="12"/>
      <c r="F3" s="15"/>
      <c r="G3" s="15"/>
      <c r="H3" s="16"/>
      <c r="I3" s="17"/>
      <c r="J3" s="8"/>
      <c r="K3" s="8"/>
      <c r="L3" s="18"/>
      <c r="M3" s="8"/>
      <c r="N3" s="19"/>
      <c r="O3" s="20"/>
      <c r="P3" s="12"/>
      <c r="Q3" s="13"/>
      <c r="R3" s="21"/>
      <c r="S3" s="13"/>
      <c r="T3" s="13"/>
    </row>
    <row r="4" spans="1:20" ht="15" customHeight="1">
      <c r="A4" s="1"/>
      <c r="B4" s="1"/>
      <c r="D4" s="22" t="s">
        <v>4</v>
      </c>
      <c r="E4" s="11" t="s">
        <v>5</v>
      </c>
      <c r="F4" s="23">
        <f>COUNTIFS('5'!$D$6:$D$55,"&lt;&gt;", '5'!$J$6:$J$55,"&lt;&gt;*CANCELED*")</f>
        <v>36</v>
      </c>
      <c r="G4" s="24"/>
      <c r="H4" s="24"/>
      <c r="I4" s="25"/>
      <c r="J4" s="25"/>
      <c r="K4" s="24"/>
      <c r="L4" s="26" t="s">
        <v>6</v>
      </c>
      <c r="M4" s="26"/>
      <c r="N4" s="11"/>
      <c r="O4" s="74" t="s">
        <v>7</v>
      </c>
      <c r="P4" s="75"/>
      <c r="Q4" s="76"/>
      <c r="R4" s="24"/>
      <c r="S4" s="24"/>
      <c r="T4" s="11" t="s">
        <v>8</v>
      </c>
    </row>
    <row r="5" spans="1:20" ht="39.75" customHeight="1">
      <c r="A5" s="1"/>
      <c r="B5" s="1"/>
      <c r="D5" s="27" t="s">
        <v>9</v>
      </c>
      <c r="E5" s="28" t="s">
        <v>10</v>
      </c>
      <c r="F5" s="29" t="s">
        <v>11</v>
      </c>
      <c r="G5" s="29" t="s">
        <v>12</v>
      </c>
      <c r="H5" s="29" t="s">
        <v>13</v>
      </c>
      <c r="I5" s="30" t="s">
        <v>14</v>
      </c>
      <c r="J5" s="29" t="s">
        <v>15</v>
      </c>
      <c r="K5" s="29" t="s">
        <v>16</v>
      </c>
      <c r="L5" s="27" t="s">
        <v>17</v>
      </c>
      <c r="M5" s="29" t="s">
        <v>18</v>
      </c>
      <c r="N5" s="29" t="s">
        <v>19</v>
      </c>
      <c r="O5" s="29" t="s">
        <v>20</v>
      </c>
      <c r="P5" s="31" t="s">
        <v>21</v>
      </c>
      <c r="Q5" s="32" t="s">
        <v>22</v>
      </c>
      <c r="R5" s="58" t="s">
        <v>23</v>
      </c>
      <c r="S5" s="29" t="s">
        <v>24</v>
      </c>
      <c r="T5" s="33" t="s">
        <v>25</v>
      </c>
    </row>
    <row r="6" spans="1:20" ht="24.75" customHeight="1">
      <c r="A6" s="1"/>
      <c r="B6" s="1"/>
      <c r="D6" s="34">
        <v>45779</v>
      </c>
      <c r="E6" s="35">
        <v>45804</v>
      </c>
      <c r="F6" s="36" t="s">
        <v>53</v>
      </c>
      <c r="G6" s="36" t="str">
        <f>IF('5'!$H6 &lt;&gt; "", "TTS-2505" &amp; TEXT(ROW()-5, "00"), "")</f>
        <v>TTS-250501</v>
      </c>
      <c r="H6" s="37" t="s">
        <v>60</v>
      </c>
      <c r="I6" s="34">
        <v>45791</v>
      </c>
      <c r="J6" s="38" t="s">
        <v>411</v>
      </c>
      <c r="K6" s="39" t="s">
        <v>29</v>
      </c>
      <c r="L6" s="40">
        <v>45791</v>
      </c>
      <c r="M6" s="39" t="s">
        <v>412</v>
      </c>
      <c r="N6" s="39" t="s">
        <v>30</v>
      </c>
      <c r="O6" s="39" t="s">
        <v>63</v>
      </c>
      <c r="P6" s="41">
        <v>24508</v>
      </c>
      <c r="Q6" s="42">
        <v>24.507999999999999</v>
      </c>
      <c r="R6" s="38" t="s">
        <v>413</v>
      </c>
      <c r="S6" s="39" t="s">
        <v>65</v>
      </c>
      <c r="T6" s="43" t="s">
        <v>44</v>
      </c>
    </row>
    <row r="7" spans="1:20" ht="24.75" customHeight="1">
      <c r="A7" s="1"/>
      <c r="B7" s="1"/>
      <c r="D7" s="34">
        <v>45780</v>
      </c>
      <c r="E7" s="35">
        <v>45813</v>
      </c>
      <c r="F7" s="36" t="s">
        <v>53</v>
      </c>
      <c r="G7" s="36" t="str">
        <f>IF('5'!$H7 &lt;&gt; "", "TTS-2505" &amp; TEXT(ROW()-5, "00"), "")</f>
        <v>TTS-250502</v>
      </c>
      <c r="H7" s="36" t="s">
        <v>60</v>
      </c>
      <c r="I7" s="34">
        <v>45798</v>
      </c>
      <c r="J7" s="38" t="s">
        <v>414</v>
      </c>
      <c r="K7" s="39" t="s">
        <v>29</v>
      </c>
      <c r="L7" s="40">
        <v>45798</v>
      </c>
      <c r="M7" s="39" t="s">
        <v>415</v>
      </c>
      <c r="N7" s="39" t="s">
        <v>30</v>
      </c>
      <c r="O7" s="39" t="s">
        <v>351</v>
      </c>
      <c r="P7" s="41">
        <v>47364</v>
      </c>
      <c r="Q7" s="42">
        <v>58.575000000000003</v>
      </c>
      <c r="R7" s="38" t="s">
        <v>101</v>
      </c>
      <c r="S7" s="39" t="s">
        <v>65</v>
      </c>
      <c r="T7" s="43" t="s">
        <v>44</v>
      </c>
    </row>
    <row r="8" spans="1:20" ht="24.75" customHeight="1">
      <c r="A8" s="1"/>
      <c r="B8" s="1"/>
      <c r="D8" s="34">
        <v>45780</v>
      </c>
      <c r="E8" s="35">
        <v>45807</v>
      </c>
      <c r="F8" s="36" t="s">
        <v>53</v>
      </c>
      <c r="G8" s="36" t="str">
        <f>IF('5'!$H8 &lt;&gt; "", "TTS-2505" &amp; TEXT(ROW()-5, "00"), "")</f>
        <v>TTS-250503</v>
      </c>
      <c r="H8" s="36" t="s">
        <v>60</v>
      </c>
      <c r="I8" s="40">
        <v>45798</v>
      </c>
      <c r="J8" s="38" t="s">
        <v>416</v>
      </c>
      <c r="K8" s="39" t="s">
        <v>29</v>
      </c>
      <c r="L8" s="40">
        <v>45798</v>
      </c>
      <c r="M8" s="39" t="s">
        <v>417</v>
      </c>
      <c r="N8" s="39" t="s">
        <v>30</v>
      </c>
      <c r="O8" s="39" t="s">
        <v>50</v>
      </c>
      <c r="P8" s="41">
        <v>23732</v>
      </c>
      <c r="Q8" s="42">
        <v>23.731999999999999</v>
      </c>
      <c r="R8" s="38" t="s">
        <v>376</v>
      </c>
      <c r="S8" s="39" t="s">
        <v>65</v>
      </c>
      <c r="T8" s="43" t="s">
        <v>44</v>
      </c>
    </row>
    <row r="9" spans="1:20" ht="24.75" customHeight="1">
      <c r="A9" s="1"/>
      <c r="B9" s="1"/>
      <c r="D9" s="34">
        <v>45782</v>
      </c>
      <c r="E9" s="35">
        <v>45813</v>
      </c>
      <c r="F9" s="36" t="s">
        <v>53</v>
      </c>
      <c r="G9" s="36" t="str">
        <f>IF('5'!$H9 &lt;&gt; "", "TTS-2505" &amp; TEXT(ROW()-5, "00"), "")</f>
        <v>TTS-250504</v>
      </c>
      <c r="H9" s="36" t="s">
        <v>60</v>
      </c>
      <c r="I9" s="34">
        <v>45798</v>
      </c>
      <c r="J9" s="38" t="s">
        <v>418</v>
      </c>
      <c r="K9" s="39" t="s">
        <v>29</v>
      </c>
      <c r="L9" s="44">
        <v>45798</v>
      </c>
      <c r="M9" s="39" t="s">
        <v>419</v>
      </c>
      <c r="N9" s="39" t="s">
        <v>30</v>
      </c>
      <c r="O9" s="39" t="s">
        <v>63</v>
      </c>
      <c r="P9" s="41">
        <v>22230</v>
      </c>
      <c r="Q9" s="42">
        <v>27.494</v>
      </c>
      <c r="R9" s="38" t="s">
        <v>101</v>
      </c>
      <c r="S9" s="39" t="s">
        <v>65</v>
      </c>
      <c r="T9" s="43" t="s">
        <v>44</v>
      </c>
    </row>
    <row r="10" spans="1:20" ht="24.75" customHeight="1">
      <c r="A10" s="1"/>
      <c r="B10" s="1"/>
      <c r="D10" s="34">
        <v>45782</v>
      </c>
      <c r="E10" s="35">
        <v>45790</v>
      </c>
      <c r="F10" s="36" t="s">
        <v>26</v>
      </c>
      <c r="G10" s="36" t="str">
        <f>IF('5'!$H10 &lt;&gt; "", "TTS-2505" &amp; TEXT(ROW()-5, "00"), "")</f>
        <v>TTS-250505</v>
      </c>
      <c r="H10" s="36" t="s">
        <v>45</v>
      </c>
      <c r="I10" s="35">
        <v>45790</v>
      </c>
      <c r="J10" s="38" t="s">
        <v>420</v>
      </c>
      <c r="K10" s="39" t="s">
        <v>47</v>
      </c>
      <c r="L10" s="35">
        <v>45790</v>
      </c>
      <c r="M10" s="39" t="s">
        <v>421</v>
      </c>
      <c r="N10" s="39" t="s">
        <v>49</v>
      </c>
      <c r="O10" s="39" t="s">
        <v>50</v>
      </c>
      <c r="P10" s="41">
        <v>11564.5</v>
      </c>
      <c r="Q10" s="42">
        <v>67.33</v>
      </c>
      <c r="R10" s="38" t="s">
        <v>422</v>
      </c>
      <c r="S10" s="39" t="s">
        <v>423</v>
      </c>
      <c r="T10" s="43" t="s">
        <v>44</v>
      </c>
    </row>
    <row r="11" spans="1:20" ht="24.75" customHeight="1">
      <c r="A11" s="1"/>
      <c r="B11" s="1"/>
      <c r="D11" s="34">
        <v>45782</v>
      </c>
      <c r="E11" s="35">
        <v>45790</v>
      </c>
      <c r="F11" s="36" t="s">
        <v>53</v>
      </c>
      <c r="G11" s="36" t="str">
        <f>IF('5'!$H11 &lt;&gt; "", "TTS-2505" &amp; TEXT(ROW()-5, "00"), "")</f>
        <v>TTS-250506</v>
      </c>
      <c r="H11" s="36" t="s">
        <v>87</v>
      </c>
      <c r="I11" s="40">
        <v>45786</v>
      </c>
      <c r="J11" s="38" t="s">
        <v>424</v>
      </c>
      <c r="K11" s="39" t="s">
        <v>38</v>
      </c>
      <c r="L11" s="40">
        <v>45786</v>
      </c>
      <c r="M11" s="39" t="s">
        <v>425</v>
      </c>
      <c r="N11" s="39" t="s">
        <v>426</v>
      </c>
      <c r="O11" s="39" t="s">
        <v>104</v>
      </c>
      <c r="P11" s="41">
        <v>614</v>
      </c>
      <c r="Q11" s="42">
        <v>4.5979999999999999</v>
      </c>
      <c r="R11" s="38" t="s">
        <v>427</v>
      </c>
      <c r="S11" s="39" t="s">
        <v>43</v>
      </c>
      <c r="T11" s="43" t="s">
        <v>44</v>
      </c>
    </row>
    <row r="12" spans="1:20" ht="24.75" customHeight="1">
      <c r="A12" s="1"/>
      <c r="B12" s="1"/>
      <c r="D12" s="34">
        <v>45786</v>
      </c>
      <c r="E12" s="35">
        <v>45799</v>
      </c>
      <c r="F12" s="36" t="s">
        <v>53</v>
      </c>
      <c r="G12" s="36" t="str">
        <f>IF('5'!$H12 &lt;&gt; "", "TTS-2505" &amp; TEXT(ROW()-5, "00"), "")</f>
        <v>TTS-250507</v>
      </c>
      <c r="H12" s="36" t="s">
        <v>328</v>
      </c>
      <c r="I12" s="40">
        <v>45796</v>
      </c>
      <c r="J12" s="38" t="s">
        <v>428</v>
      </c>
      <c r="K12" s="39" t="s">
        <v>47</v>
      </c>
      <c r="L12" s="40">
        <v>45796</v>
      </c>
      <c r="M12" s="39" t="s">
        <v>429</v>
      </c>
      <c r="N12" s="38" t="s">
        <v>331</v>
      </c>
      <c r="O12" s="39" t="s">
        <v>63</v>
      </c>
      <c r="P12" s="41">
        <v>21750</v>
      </c>
      <c r="Q12" s="42">
        <v>67.12</v>
      </c>
      <c r="R12" s="38" t="s">
        <v>430</v>
      </c>
      <c r="S12" s="39" t="s">
        <v>431</v>
      </c>
      <c r="T12" s="43" t="s">
        <v>44</v>
      </c>
    </row>
    <row r="13" spans="1:20" ht="24.75" customHeight="1">
      <c r="A13" s="1"/>
      <c r="B13" s="1"/>
      <c r="D13" s="34">
        <v>45790</v>
      </c>
      <c r="E13" s="35"/>
      <c r="F13" s="36" t="s">
        <v>53</v>
      </c>
      <c r="G13" s="36" t="str">
        <f>IF('5'!$H13 &lt;&gt; "", "TTS-2505" &amp; TEXT(ROW()-5, "00"), "")</f>
        <v>TTS-250508</v>
      </c>
      <c r="H13" s="36" t="s">
        <v>60</v>
      </c>
      <c r="I13" s="40">
        <v>45805</v>
      </c>
      <c r="J13" s="38" t="s">
        <v>432</v>
      </c>
      <c r="K13" s="39" t="s">
        <v>29</v>
      </c>
      <c r="L13" s="40">
        <v>45805</v>
      </c>
      <c r="M13" s="39" t="s">
        <v>433</v>
      </c>
      <c r="N13" s="39" t="s">
        <v>30</v>
      </c>
      <c r="O13" s="39" t="s">
        <v>63</v>
      </c>
      <c r="P13" s="41">
        <v>16172</v>
      </c>
      <c r="Q13" s="42">
        <v>16.172000000000001</v>
      </c>
      <c r="R13" s="38" t="s">
        <v>434</v>
      </c>
      <c r="S13" s="39" t="s">
        <v>65</v>
      </c>
      <c r="T13" s="43" t="s">
        <v>44</v>
      </c>
    </row>
    <row r="14" spans="1:20" ht="24.75" customHeight="1">
      <c r="A14" s="1"/>
      <c r="B14" s="1"/>
      <c r="D14" s="34">
        <v>45790</v>
      </c>
      <c r="E14" s="35"/>
      <c r="F14" s="36" t="s">
        <v>53</v>
      </c>
      <c r="G14" s="36" t="str">
        <f>IF('5'!$H14 &lt;&gt; "", "TTS-2505" &amp; TEXT(ROW()-5, "00"), "")</f>
        <v>TTS-250509</v>
      </c>
      <c r="H14" s="36" t="s">
        <v>60</v>
      </c>
      <c r="I14" s="40">
        <v>45805</v>
      </c>
      <c r="J14" s="38" t="s">
        <v>435</v>
      </c>
      <c r="K14" s="39" t="s">
        <v>29</v>
      </c>
      <c r="L14" s="40">
        <v>45805</v>
      </c>
      <c r="M14" s="39" t="s">
        <v>433</v>
      </c>
      <c r="N14" s="39" t="s">
        <v>30</v>
      </c>
      <c r="O14" s="39" t="s">
        <v>436</v>
      </c>
      <c r="P14" s="41">
        <v>49487</v>
      </c>
      <c r="Q14" s="42">
        <v>49.487000000000002</v>
      </c>
      <c r="R14" s="38" t="s">
        <v>437</v>
      </c>
      <c r="S14" s="39" t="s">
        <v>65</v>
      </c>
      <c r="T14" s="43" t="s">
        <v>44</v>
      </c>
    </row>
    <row r="15" spans="1:20" ht="24.75" customHeight="1">
      <c r="A15" s="1"/>
      <c r="B15" s="1"/>
      <c r="D15" s="34">
        <v>45790</v>
      </c>
      <c r="E15" s="35">
        <v>45792</v>
      </c>
      <c r="F15" s="36" t="s">
        <v>26</v>
      </c>
      <c r="G15" s="36" t="str">
        <f>IF('5'!$H15 &lt;&gt; "", "TTS-2505" &amp; TEXT(ROW()-5, "00"), "")</f>
        <v>TTS-250510</v>
      </c>
      <c r="H15" s="36" t="s">
        <v>36</v>
      </c>
      <c r="I15" s="35">
        <v>45792</v>
      </c>
      <c r="J15" s="38" t="s">
        <v>438</v>
      </c>
      <c r="K15" s="39" t="s">
        <v>29</v>
      </c>
      <c r="L15" s="35">
        <v>45792</v>
      </c>
      <c r="M15" s="39" t="s">
        <v>439</v>
      </c>
      <c r="N15" s="39" t="s">
        <v>30</v>
      </c>
      <c r="O15" s="39" t="s">
        <v>41</v>
      </c>
      <c r="P15" s="41">
        <v>291</v>
      </c>
      <c r="Q15" s="42">
        <v>1.21</v>
      </c>
      <c r="R15" s="38" t="s">
        <v>440</v>
      </c>
      <c r="S15" s="39" t="s">
        <v>96</v>
      </c>
      <c r="T15" s="43" t="s">
        <v>44</v>
      </c>
    </row>
    <row r="16" spans="1:20" ht="24.75" customHeight="1">
      <c r="A16" s="1"/>
      <c r="B16" s="1"/>
      <c r="D16" s="34">
        <v>45790</v>
      </c>
      <c r="E16" s="35"/>
      <c r="F16" s="36" t="s">
        <v>26</v>
      </c>
      <c r="G16" s="36" t="str">
        <f>IF('5'!$H16 &lt;&gt; "", "TTS-2505" &amp; TEXT(ROW()-5, "00"), "")</f>
        <v>TTS-250511</v>
      </c>
      <c r="H16" s="36" t="s">
        <v>441</v>
      </c>
      <c r="I16" s="40">
        <v>45801</v>
      </c>
      <c r="J16" s="38" t="s">
        <v>442</v>
      </c>
      <c r="K16" s="39" t="s">
        <v>29</v>
      </c>
      <c r="L16" s="40">
        <v>45801</v>
      </c>
      <c r="M16" s="39" t="s">
        <v>443</v>
      </c>
      <c r="N16" s="39" t="s">
        <v>49</v>
      </c>
      <c r="O16" s="39" t="s">
        <v>50</v>
      </c>
      <c r="P16" s="41">
        <v>25291.200000000001</v>
      </c>
      <c r="Q16" s="42">
        <v>50</v>
      </c>
      <c r="R16" s="38" t="s">
        <v>444</v>
      </c>
      <c r="S16" s="39" t="s">
        <v>155</v>
      </c>
      <c r="T16" s="43" t="s">
        <v>35</v>
      </c>
    </row>
    <row r="17" spans="1:20" ht="24.75" customHeight="1">
      <c r="A17" s="1"/>
      <c r="B17" s="1"/>
      <c r="D17" s="34">
        <v>45791</v>
      </c>
      <c r="E17" s="35">
        <v>45792</v>
      </c>
      <c r="F17" s="36" t="s">
        <v>26</v>
      </c>
      <c r="G17" s="36" t="str">
        <f>IF('5'!$H17 &lt;&gt; "", "TTS-2505" &amp; TEXT(ROW()-5, "00"), "")</f>
        <v>TTS-250512</v>
      </c>
      <c r="H17" s="36" t="s">
        <v>152</v>
      </c>
      <c r="I17" s="35">
        <v>45792</v>
      </c>
      <c r="J17" s="38" t="s">
        <v>55</v>
      </c>
      <c r="K17" s="39" t="s">
        <v>47</v>
      </c>
      <c r="L17" s="35">
        <v>45792</v>
      </c>
      <c r="M17" s="39" t="s">
        <v>445</v>
      </c>
      <c r="N17" s="39" t="s">
        <v>49</v>
      </c>
      <c r="O17" s="39" t="s">
        <v>163</v>
      </c>
      <c r="P17" s="41">
        <v>7287.2</v>
      </c>
      <c r="Q17" s="42">
        <v>26</v>
      </c>
      <c r="R17" s="38" t="s">
        <v>446</v>
      </c>
      <c r="S17" s="39" t="s">
        <v>155</v>
      </c>
      <c r="T17" s="43" t="s">
        <v>44</v>
      </c>
    </row>
    <row r="18" spans="1:20" ht="24.75" customHeight="1">
      <c r="A18" s="1"/>
      <c r="B18" s="1"/>
      <c r="D18" s="34">
        <v>45792</v>
      </c>
      <c r="E18" s="35">
        <v>45792</v>
      </c>
      <c r="F18" s="36" t="s">
        <v>53</v>
      </c>
      <c r="G18" s="36" t="str">
        <f>IF('5'!$H18 &lt;&gt; "", "TTS-2505" &amp; TEXT(ROW()-5, "00"), "")</f>
        <v>TTS-250513</v>
      </c>
      <c r="H18" s="36" t="s">
        <v>87</v>
      </c>
      <c r="I18" s="40">
        <v>45792</v>
      </c>
      <c r="J18" s="38" t="s">
        <v>447</v>
      </c>
      <c r="K18" s="39" t="s">
        <v>29</v>
      </c>
      <c r="L18" s="40">
        <v>45792</v>
      </c>
      <c r="M18" s="39" t="s">
        <v>447</v>
      </c>
      <c r="N18" s="39" t="s">
        <v>448</v>
      </c>
      <c r="O18" s="39" t="s">
        <v>41</v>
      </c>
      <c r="P18" s="41">
        <v>476.14</v>
      </c>
      <c r="Q18" s="42">
        <v>0.745</v>
      </c>
      <c r="R18" s="38" t="s">
        <v>449</v>
      </c>
      <c r="S18" s="38" t="s">
        <v>450</v>
      </c>
      <c r="T18" s="43" t="s">
        <v>450</v>
      </c>
    </row>
    <row r="19" spans="1:20" ht="24.75" customHeight="1">
      <c r="A19" s="1"/>
      <c r="B19" s="1"/>
      <c r="D19" s="34">
        <v>45793</v>
      </c>
      <c r="E19" s="35">
        <v>45799</v>
      </c>
      <c r="F19" s="36" t="s">
        <v>26</v>
      </c>
      <c r="G19" s="36" t="str">
        <f>IF('5'!$H19 &lt;&gt; "", "TTS-2505" &amp; TEXT(ROW()-5, "00"), "")</f>
        <v>TTS-250514</v>
      </c>
      <c r="H19" s="36" t="s">
        <v>36</v>
      </c>
      <c r="I19" s="34">
        <v>45799</v>
      </c>
      <c r="J19" s="38" t="s">
        <v>451</v>
      </c>
      <c r="K19" s="39" t="s">
        <v>38</v>
      </c>
      <c r="L19" s="34">
        <v>45799</v>
      </c>
      <c r="M19" s="39" t="s">
        <v>452</v>
      </c>
      <c r="N19" s="39" t="s">
        <v>40</v>
      </c>
      <c r="O19" s="39" t="s">
        <v>82</v>
      </c>
      <c r="P19" s="41">
        <v>280</v>
      </c>
      <c r="Q19" s="42">
        <v>2.0329999999999999</v>
      </c>
      <c r="R19" s="38" t="s">
        <v>42</v>
      </c>
      <c r="S19" s="39" t="s">
        <v>43</v>
      </c>
      <c r="T19" s="43" t="s">
        <v>44</v>
      </c>
    </row>
    <row r="20" spans="1:20" ht="24.75" customHeight="1">
      <c r="A20" s="1"/>
      <c r="B20" s="1"/>
      <c r="D20" s="34">
        <v>45793</v>
      </c>
      <c r="E20" s="35">
        <v>45799</v>
      </c>
      <c r="F20" s="36" t="s">
        <v>26</v>
      </c>
      <c r="G20" s="36" t="str">
        <f>IF('5'!$H20 &lt;&gt; "", "TTS-2505" &amp; TEXT(ROW()-5, "00"), "")</f>
        <v>TTS-250515</v>
      </c>
      <c r="H20" s="36" t="s">
        <v>36</v>
      </c>
      <c r="I20" s="34">
        <v>45799</v>
      </c>
      <c r="J20" s="38" t="s">
        <v>453</v>
      </c>
      <c r="K20" s="39" t="s">
        <v>38</v>
      </c>
      <c r="L20" s="34">
        <v>45799</v>
      </c>
      <c r="M20" s="39" t="s">
        <v>452</v>
      </c>
      <c r="N20" s="39" t="s">
        <v>40</v>
      </c>
      <c r="O20" s="39" t="s">
        <v>41</v>
      </c>
      <c r="P20" s="41">
        <v>64</v>
      </c>
      <c r="Q20" s="42">
        <v>0.46100000000000002</v>
      </c>
      <c r="R20" s="38" t="s">
        <v>335</v>
      </c>
      <c r="S20" s="39" t="s">
        <v>43</v>
      </c>
      <c r="T20" s="43" t="s">
        <v>44</v>
      </c>
    </row>
    <row r="21" spans="1:20" ht="24.75" customHeight="1">
      <c r="A21" s="1"/>
      <c r="B21" s="1"/>
      <c r="D21" s="34">
        <v>45793</v>
      </c>
      <c r="E21" s="35">
        <v>45807</v>
      </c>
      <c r="F21" s="36" t="s">
        <v>26</v>
      </c>
      <c r="G21" s="36" t="str">
        <f>IF('5'!$H21 &lt;&gt; "", "TTS-2505" &amp; TEXT(ROW()-5, "00"), "")</f>
        <v>TTS-250516</v>
      </c>
      <c r="H21" s="36" t="s">
        <v>36</v>
      </c>
      <c r="I21" s="34">
        <v>45805</v>
      </c>
      <c r="J21" s="38" t="s">
        <v>454</v>
      </c>
      <c r="K21" s="39" t="s">
        <v>38</v>
      </c>
      <c r="L21" s="34">
        <v>45805</v>
      </c>
      <c r="M21" s="39" t="s">
        <v>455</v>
      </c>
      <c r="N21" s="39" t="s">
        <v>40</v>
      </c>
      <c r="O21" s="39" t="s">
        <v>107</v>
      </c>
      <c r="P21" s="41">
        <v>420</v>
      </c>
      <c r="Q21" s="42">
        <v>3.97</v>
      </c>
      <c r="R21" s="38" t="s">
        <v>83</v>
      </c>
      <c r="S21" s="39" t="s">
        <v>43</v>
      </c>
      <c r="T21" s="43" t="s">
        <v>44</v>
      </c>
    </row>
    <row r="22" spans="1:20" ht="24.75" customHeight="1">
      <c r="A22" s="1"/>
      <c r="B22" s="1"/>
      <c r="D22" s="34">
        <v>45794</v>
      </c>
      <c r="E22" s="40">
        <v>45818</v>
      </c>
      <c r="F22" s="36" t="s">
        <v>53</v>
      </c>
      <c r="G22" s="36" t="str">
        <f>IF('5'!$H22 &lt;&gt; "", "TTS-2505" &amp; TEXT(ROW()-5, "00"), "")</f>
        <v>TTS-250517</v>
      </c>
      <c r="H22" s="36" t="s">
        <v>195</v>
      </c>
      <c r="I22" s="40">
        <v>45818</v>
      </c>
      <c r="J22" s="38" t="s">
        <v>456</v>
      </c>
      <c r="K22" s="39" t="s">
        <v>29</v>
      </c>
      <c r="L22" s="40">
        <v>45818</v>
      </c>
      <c r="M22" s="39" t="s">
        <v>457</v>
      </c>
      <c r="N22" s="39" t="s">
        <v>110</v>
      </c>
      <c r="O22" s="39" t="s">
        <v>458</v>
      </c>
      <c r="P22" s="41" t="s">
        <v>32</v>
      </c>
      <c r="Q22" s="42">
        <v>0.50600000000000001</v>
      </c>
      <c r="R22" s="38" t="s">
        <v>459</v>
      </c>
      <c r="S22" s="39" t="s">
        <v>199</v>
      </c>
      <c r="T22" s="43" t="s">
        <v>200</v>
      </c>
    </row>
    <row r="23" spans="1:20" ht="24.75" customHeight="1">
      <c r="A23" s="1"/>
      <c r="B23" s="1"/>
      <c r="D23" s="34">
        <v>45794</v>
      </c>
      <c r="E23" s="35"/>
      <c r="F23" s="36" t="s">
        <v>53</v>
      </c>
      <c r="G23" s="36" t="str">
        <f>IF('5'!$H23 &lt;&gt; "", "TTS-2505" &amp; TEXT(ROW()-5, "00"), "")</f>
        <v>TTS-250518</v>
      </c>
      <c r="H23" s="36" t="s">
        <v>460</v>
      </c>
      <c r="I23" s="34">
        <v>46000</v>
      </c>
      <c r="J23" s="38" t="s">
        <v>461</v>
      </c>
      <c r="K23" s="39" t="s">
        <v>29</v>
      </c>
      <c r="L23" s="34">
        <v>46000</v>
      </c>
      <c r="M23" s="39" t="s">
        <v>462</v>
      </c>
      <c r="N23" s="39" t="s">
        <v>49</v>
      </c>
      <c r="O23" s="39" t="s">
        <v>50</v>
      </c>
      <c r="P23" s="41">
        <v>25220</v>
      </c>
      <c r="Q23" s="42">
        <v>40</v>
      </c>
      <c r="R23" s="38" t="s">
        <v>463</v>
      </c>
      <c r="S23" s="39" t="s">
        <v>236</v>
      </c>
      <c r="T23" s="43" t="s">
        <v>35</v>
      </c>
    </row>
    <row r="24" spans="1:20" ht="24.75" customHeight="1">
      <c r="A24" s="1"/>
      <c r="B24" s="1"/>
      <c r="D24" s="34">
        <v>45796</v>
      </c>
      <c r="E24" s="35"/>
      <c r="F24" s="36" t="s">
        <v>53</v>
      </c>
      <c r="G24" s="36" t="str">
        <f>IF('5'!$H24 &lt;&gt; "", "TTS-2505" &amp; TEXT(ROW()-5, "00"), "")</f>
        <v>TTS-250519</v>
      </c>
      <c r="H24" s="36" t="s">
        <v>60</v>
      </c>
      <c r="I24" s="40">
        <v>45805</v>
      </c>
      <c r="J24" s="38" t="s">
        <v>464</v>
      </c>
      <c r="K24" s="39" t="s">
        <v>29</v>
      </c>
      <c r="L24" s="40">
        <v>45805</v>
      </c>
      <c r="M24" s="39" t="s">
        <v>433</v>
      </c>
      <c r="N24" s="39" t="s">
        <v>30</v>
      </c>
      <c r="O24" s="39" t="s">
        <v>436</v>
      </c>
      <c r="P24" s="41">
        <v>47968</v>
      </c>
      <c r="Q24" s="42">
        <v>67.117999999999995</v>
      </c>
      <c r="R24" s="38" t="s">
        <v>69</v>
      </c>
      <c r="S24" s="39" t="s">
        <v>65</v>
      </c>
      <c r="T24" s="43" t="s">
        <v>44</v>
      </c>
    </row>
    <row r="25" spans="1:20" ht="24.75" customHeight="1">
      <c r="A25" s="1"/>
      <c r="B25" s="1"/>
      <c r="D25" s="34">
        <v>45797</v>
      </c>
      <c r="E25" s="35">
        <v>45800</v>
      </c>
      <c r="F25" s="36" t="s">
        <v>53</v>
      </c>
      <c r="G25" s="36" t="str">
        <f>IF('5'!$H25 &lt;&gt; "", "TTS-2505" &amp; TEXT(ROW()-5, "00"), "")</f>
        <v>TTS-250520</v>
      </c>
      <c r="H25" s="36" t="s">
        <v>465</v>
      </c>
      <c r="I25" s="40">
        <v>45799</v>
      </c>
      <c r="J25" s="38" t="s">
        <v>466</v>
      </c>
      <c r="K25" s="39" t="s">
        <v>47</v>
      </c>
      <c r="L25" s="40">
        <v>45799</v>
      </c>
      <c r="M25" s="39" t="s">
        <v>467</v>
      </c>
      <c r="N25" s="38" t="s">
        <v>331</v>
      </c>
      <c r="O25" s="40" t="s">
        <v>468</v>
      </c>
      <c r="P25" s="41" t="s">
        <v>32</v>
      </c>
      <c r="Q25" s="42" t="s">
        <v>32</v>
      </c>
      <c r="R25" s="38" t="s">
        <v>469</v>
      </c>
      <c r="S25" s="39" t="s">
        <v>125</v>
      </c>
      <c r="T25" s="43" t="s">
        <v>44</v>
      </c>
    </row>
    <row r="26" spans="1:20" ht="24.75" customHeight="1">
      <c r="A26" s="1"/>
      <c r="B26" s="1"/>
      <c r="D26" s="34">
        <v>45798</v>
      </c>
      <c r="E26" s="35"/>
      <c r="F26" s="36" t="s">
        <v>53</v>
      </c>
      <c r="G26" s="36" t="str">
        <f>IF('5'!$H26 &lt;&gt; "", "TTS-2505" &amp; TEXT(ROW()-5, "00"), "")</f>
        <v>TTS-250521</v>
      </c>
      <c r="H26" s="36" t="s">
        <v>60</v>
      </c>
      <c r="I26" s="34">
        <v>45808</v>
      </c>
      <c r="J26" s="38" t="s">
        <v>470</v>
      </c>
      <c r="K26" s="39" t="s">
        <v>29</v>
      </c>
      <c r="L26" s="34">
        <v>45808</v>
      </c>
      <c r="M26" s="39" t="s">
        <v>471</v>
      </c>
      <c r="N26" s="39" t="s">
        <v>30</v>
      </c>
      <c r="O26" s="39" t="s">
        <v>50</v>
      </c>
      <c r="P26" s="41">
        <v>23310.95</v>
      </c>
      <c r="Q26" s="42">
        <v>40</v>
      </c>
      <c r="R26" s="38" t="s">
        <v>472</v>
      </c>
      <c r="S26" s="39" t="s">
        <v>74</v>
      </c>
      <c r="T26" s="43" t="s">
        <v>44</v>
      </c>
    </row>
    <row r="27" spans="1:20" ht="24.75" customHeight="1">
      <c r="A27" s="1"/>
      <c r="B27" s="1"/>
      <c r="D27" s="34">
        <v>45800</v>
      </c>
      <c r="E27" s="35"/>
      <c r="F27" s="36" t="s">
        <v>53</v>
      </c>
      <c r="G27" s="36" t="str">
        <f>IF('5'!$H27 &lt;&gt; "", "TTS-2505" &amp; TEXT(ROW()-5, "00"), "")</f>
        <v>TTS-250522</v>
      </c>
      <c r="H27" s="36" t="s">
        <v>60</v>
      </c>
      <c r="I27" s="40"/>
      <c r="J27" s="38" t="s">
        <v>473</v>
      </c>
      <c r="K27" s="39" t="s">
        <v>29</v>
      </c>
      <c r="L27" s="40"/>
      <c r="M27" s="39"/>
      <c r="N27" s="39"/>
      <c r="O27" s="39"/>
      <c r="P27" s="41"/>
      <c r="Q27" s="42"/>
      <c r="R27" s="38"/>
      <c r="S27" s="39"/>
      <c r="T27" s="43"/>
    </row>
    <row r="28" spans="1:20" ht="24.75" customHeight="1">
      <c r="A28" s="1"/>
      <c r="B28" s="1"/>
      <c r="D28" s="34">
        <v>45800</v>
      </c>
      <c r="E28" s="35">
        <v>45779</v>
      </c>
      <c r="F28" s="36" t="s">
        <v>26</v>
      </c>
      <c r="G28" s="36" t="str">
        <f>IF('5'!$H28 &lt;&gt; "", "TTS-2505" &amp; TEXT(ROW()-5, "00"), "")</f>
        <v>TTS-250523</v>
      </c>
      <c r="H28" s="36" t="s">
        <v>36</v>
      </c>
      <c r="I28" s="34">
        <v>45808</v>
      </c>
      <c r="J28" s="38" t="s">
        <v>474</v>
      </c>
      <c r="K28" s="39" t="s">
        <v>29</v>
      </c>
      <c r="L28" s="34">
        <v>45808</v>
      </c>
      <c r="M28" s="39" t="s">
        <v>475</v>
      </c>
      <c r="N28" s="39" t="s">
        <v>30</v>
      </c>
      <c r="O28" s="39" t="s">
        <v>104</v>
      </c>
      <c r="P28" s="41">
        <v>1470</v>
      </c>
      <c r="Q28" s="42">
        <v>2.88</v>
      </c>
      <c r="R28" s="38" t="s">
        <v>121</v>
      </c>
      <c r="S28" s="39" t="s">
        <v>43</v>
      </c>
      <c r="T28" s="43" t="s">
        <v>44</v>
      </c>
    </row>
    <row r="29" spans="1:20" ht="24.75" customHeight="1">
      <c r="A29" s="1"/>
      <c r="B29" s="1"/>
      <c r="D29" s="34">
        <v>45803</v>
      </c>
      <c r="E29" s="35">
        <v>45820</v>
      </c>
      <c r="F29" s="36" t="s">
        <v>26</v>
      </c>
      <c r="G29" s="36" t="str">
        <f>IF('5'!$H29 &lt;&gt; "", "TTS-2505" &amp; TEXT(ROW()-5, "00"), "")</f>
        <v>TTS-250524</v>
      </c>
      <c r="H29" s="36" t="s">
        <v>36</v>
      </c>
      <c r="I29" s="40">
        <v>45819</v>
      </c>
      <c r="J29" s="38" t="s">
        <v>476</v>
      </c>
      <c r="K29" s="39" t="s">
        <v>29</v>
      </c>
      <c r="L29" s="40">
        <v>45819</v>
      </c>
      <c r="M29" s="39" t="s">
        <v>477</v>
      </c>
      <c r="N29" s="39" t="s">
        <v>30</v>
      </c>
      <c r="O29" s="39" t="s">
        <v>104</v>
      </c>
      <c r="P29" s="41">
        <v>1886.3</v>
      </c>
      <c r="Q29" s="42">
        <v>5.9139999999999997</v>
      </c>
      <c r="R29" s="38" t="s">
        <v>478</v>
      </c>
      <c r="S29" s="39" t="s">
        <v>43</v>
      </c>
      <c r="T29" s="43" t="s">
        <v>44</v>
      </c>
    </row>
    <row r="30" spans="1:20" ht="24.75" customHeight="1">
      <c r="A30" s="1"/>
      <c r="B30" s="1"/>
      <c r="D30" s="34">
        <v>45803</v>
      </c>
      <c r="E30" s="50"/>
      <c r="F30" s="36" t="s">
        <v>53</v>
      </c>
      <c r="G30" s="36" t="str">
        <f>IF('5'!$H30 &lt;&gt; "", "TTS-2505" &amp; TEXT(ROW()-5, "00"), "")</f>
        <v>TTS-250525</v>
      </c>
      <c r="H30" s="36" t="s">
        <v>70</v>
      </c>
      <c r="I30" s="34">
        <v>45817</v>
      </c>
      <c r="J30" s="38" t="s">
        <v>479</v>
      </c>
      <c r="K30" s="39" t="s">
        <v>29</v>
      </c>
      <c r="L30" s="34">
        <v>45817</v>
      </c>
      <c r="M30" s="39" t="s">
        <v>480</v>
      </c>
      <c r="N30" s="39" t="s">
        <v>49</v>
      </c>
      <c r="O30" s="39" t="s">
        <v>50</v>
      </c>
      <c r="P30" s="41">
        <v>6604.15</v>
      </c>
      <c r="Q30" s="42">
        <v>68.5</v>
      </c>
      <c r="R30" s="38" t="s">
        <v>481</v>
      </c>
      <c r="S30" s="39" t="s">
        <v>272</v>
      </c>
      <c r="T30" s="43" t="s">
        <v>44</v>
      </c>
    </row>
    <row r="31" spans="1:20" ht="24.75" customHeight="1">
      <c r="A31" s="1"/>
      <c r="B31" s="1"/>
      <c r="D31" s="34">
        <v>45804</v>
      </c>
      <c r="E31" s="35">
        <v>45820</v>
      </c>
      <c r="F31" s="49" t="s">
        <v>26</v>
      </c>
      <c r="G31" s="36" t="str">
        <f>IF('5'!$H31 &lt;&gt; "", "TTS-2505" &amp; TEXT(ROW()-5, "00"), "")</f>
        <v>TTS-250526</v>
      </c>
      <c r="H31" s="36" t="s">
        <v>482</v>
      </c>
      <c r="I31" s="40">
        <v>45820</v>
      </c>
      <c r="J31" s="38" t="s">
        <v>483</v>
      </c>
      <c r="K31" s="39" t="s">
        <v>29</v>
      </c>
      <c r="L31" s="40">
        <v>45819</v>
      </c>
      <c r="M31" s="39" t="s">
        <v>89</v>
      </c>
      <c r="N31" s="39" t="s">
        <v>49</v>
      </c>
      <c r="O31" s="39" t="s">
        <v>31</v>
      </c>
      <c r="P31" s="41">
        <v>64</v>
      </c>
      <c r="Q31" s="42">
        <v>0.20499999999999999</v>
      </c>
      <c r="R31" s="38" t="s">
        <v>484</v>
      </c>
      <c r="S31" s="39" t="s">
        <v>92</v>
      </c>
      <c r="T31" s="43" t="s">
        <v>92</v>
      </c>
    </row>
    <row r="32" spans="1:20" ht="24.75" customHeight="1">
      <c r="A32" s="1"/>
      <c r="B32" s="1"/>
      <c r="D32" s="34">
        <v>45805</v>
      </c>
      <c r="E32" s="50"/>
      <c r="F32" s="49" t="s">
        <v>53</v>
      </c>
      <c r="G32" s="36" t="str">
        <f>IF('5'!$H32 &lt;&gt; "", "TTS-2505" &amp; TEXT(ROW()-5, "00"), "")</f>
        <v>TTS-250527</v>
      </c>
      <c r="H32" s="36" t="s">
        <v>60</v>
      </c>
      <c r="I32" s="51"/>
      <c r="J32" s="38" t="s">
        <v>485</v>
      </c>
      <c r="K32" s="39" t="s">
        <v>29</v>
      </c>
      <c r="L32" s="40"/>
      <c r="M32" s="39"/>
      <c r="N32" s="39"/>
      <c r="O32" s="39"/>
      <c r="P32" s="41"/>
      <c r="Q32" s="42"/>
      <c r="R32" s="38"/>
      <c r="S32" s="39"/>
      <c r="T32" s="43"/>
    </row>
    <row r="33" spans="1:20" ht="24.75" customHeight="1">
      <c r="A33" s="1"/>
      <c r="B33" s="1"/>
      <c r="D33" s="34">
        <v>45805</v>
      </c>
      <c r="E33" s="35"/>
      <c r="F33" s="49" t="s">
        <v>53</v>
      </c>
      <c r="G33" s="36" t="str">
        <f>IF('5'!$H33 &lt;&gt; "", "TTS-2505" &amp; TEXT(ROW()-5, "00"), "")</f>
        <v>TTS-250528</v>
      </c>
      <c r="H33" s="36" t="s">
        <v>60</v>
      </c>
      <c r="I33" s="40"/>
      <c r="J33" s="38" t="s">
        <v>486</v>
      </c>
      <c r="K33" s="39" t="s">
        <v>29</v>
      </c>
      <c r="L33" s="40"/>
      <c r="M33" s="39"/>
      <c r="N33" s="39"/>
      <c r="O33" s="39"/>
      <c r="P33" s="41"/>
      <c r="Q33" s="42"/>
      <c r="R33" s="38"/>
      <c r="S33" s="39"/>
      <c r="T33" s="43"/>
    </row>
    <row r="34" spans="1:20" ht="24.75" customHeight="1">
      <c r="A34" s="1"/>
      <c r="B34" s="1"/>
      <c r="D34" s="34">
        <v>45805</v>
      </c>
      <c r="E34" s="50"/>
      <c r="F34" s="49" t="s">
        <v>53</v>
      </c>
      <c r="G34" s="36" t="str">
        <f>IF('5'!$H34 &lt;&gt; "", "TTS-2505" &amp; TEXT(ROW()-5, "00"), "")</f>
        <v>TTS-250529</v>
      </c>
      <c r="H34" s="36" t="s">
        <v>60</v>
      </c>
      <c r="I34" s="51"/>
      <c r="J34" s="38" t="s">
        <v>487</v>
      </c>
      <c r="K34" s="39" t="s">
        <v>29</v>
      </c>
      <c r="L34" s="40"/>
      <c r="M34" s="39"/>
      <c r="N34" s="39"/>
      <c r="O34" s="39"/>
      <c r="P34" s="41"/>
      <c r="Q34" s="42"/>
      <c r="R34" s="38"/>
      <c r="S34" s="39"/>
      <c r="T34" s="43"/>
    </row>
    <row r="35" spans="1:20" ht="24.75" customHeight="1">
      <c r="A35" s="1"/>
      <c r="B35" s="1"/>
      <c r="D35" s="34">
        <v>45807</v>
      </c>
      <c r="E35" s="35"/>
      <c r="F35" s="36" t="s">
        <v>26</v>
      </c>
      <c r="G35" s="36" t="str">
        <f>IF('5'!$H35 &lt;&gt; "", "TTS-2505" &amp; TEXT(ROW()-5, "00"), "")</f>
        <v>TTS-250530</v>
      </c>
      <c r="H35" s="36" t="s">
        <v>70</v>
      </c>
      <c r="I35" s="40">
        <v>45818</v>
      </c>
      <c r="J35" s="38" t="s">
        <v>488</v>
      </c>
      <c r="K35" s="39" t="s">
        <v>29</v>
      </c>
      <c r="L35" s="40">
        <v>45818</v>
      </c>
      <c r="M35" s="39" t="s">
        <v>489</v>
      </c>
      <c r="N35" s="39" t="s">
        <v>30</v>
      </c>
      <c r="O35" s="39" t="s">
        <v>50</v>
      </c>
      <c r="P35" s="41">
        <v>8540</v>
      </c>
      <c r="Q35" s="42">
        <v>68</v>
      </c>
      <c r="R35" s="38" t="s">
        <v>490</v>
      </c>
      <c r="S35" s="39" t="s">
        <v>74</v>
      </c>
      <c r="T35" s="43" t="s">
        <v>44</v>
      </c>
    </row>
    <row r="36" spans="1:20" ht="24.75" customHeight="1">
      <c r="A36" s="1"/>
      <c r="B36" s="1"/>
      <c r="D36" s="34">
        <v>45807</v>
      </c>
      <c r="E36" s="50"/>
      <c r="F36" s="49" t="s">
        <v>53</v>
      </c>
      <c r="G36" s="36" t="str">
        <f>IF('5'!$H36 &lt;&gt; "", "TTS-2505" &amp; TEXT(ROW()-5, "00"), "")</f>
        <v>TTS-250531</v>
      </c>
      <c r="H36" s="36" t="s">
        <v>87</v>
      </c>
      <c r="I36" s="51"/>
      <c r="J36" s="38" t="s">
        <v>491</v>
      </c>
      <c r="K36" s="39" t="s">
        <v>29</v>
      </c>
      <c r="L36" s="40"/>
      <c r="M36" s="39"/>
      <c r="N36" s="39"/>
      <c r="O36" s="39"/>
      <c r="P36" s="41"/>
      <c r="Q36" s="42"/>
      <c r="R36" s="38"/>
      <c r="S36" s="39"/>
      <c r="T36" s="43"/>
    </row>
    <row r="37" spans="1:20" ht="24.75" customHeight="1">
      <c r="A37" s="1"/>
      <c r="B37" s="1"/>
      <c r="D37" s="34">
        <v>45807</v>
      </c>
      <c r="E37" s="35">
        <v>45810</v>
      </c>
      <c r="F37" s="36" t="s">
        <v>26</v>
      </c>
      <c r="G37" s="36" t="str">
        <f>IF('5'!$H37 &lt;&gt; "", "TTS-2505" &amp; TEXT(ROW()-5, "00"), "")</f>
        <v>TTS-250532</v>
      </c>
      <c r="H37" s="36" t="s">
        <v>87</v>
      </c>
      <c r="I37" s="40">
        <v>45810</v>
      </c>
      <c r="J37" s="38" t="s">
        <v>55</v>
      </c>
      <c r="K37" s="39" t="s">
        <v>47</v>
      </c>
      <c r="L37" s="40">
        <v>45810</v>
      </c>
      <c r="M37" s="39" t="s">
        <v>492</v>
      </c>
      <c r="N37" s="39" t="s">
        <v>234</v>
      </c>
      <c r="O37" s="39" t="s">
        <v>50</v>
      </c>
      <c r="P37" s="41">
        <v>24810</v>
      </c>
      <c r="Q37" s="42">
        <v>40</v>
      </c>
      <c r="R37" s="38" t="s">
        <v>235</v>
      </c>
      <c r="S37" s="39" t="s">
        <v>236</v>
      </c>
      <c r="T37" s="43" t="s">
        <v>44</v>
      </c>
    </row>
    <row r="38" spans="1:20" ht="24.75" customHeight="1">
      <c r="A38" s="1"/>
      <c r="B38" s="1"/>
      <c r="D38" s="34">
        <v>45808</v>
      </c>
      <c r="E38" s="50"/>
      <c r="F38" s="49" t="s">
        <v>53</v>
      </c>
      <c r="G38" s="36" t="str">
        <f>IF('5'!$H38 &lt;&gt; "", "TTS-2505" &amp; TEXT(ROW()-5, "00"), "")</f>
        <v>TTS-250533</v>
      </c>
      <c r="H38" s="36" t="s">
        <v>60</v>
      </c>
      <c r="I38" s="51"/>
      <c r="J38" s="38" t="s">
        <v>493</v>
      </c>
      <c r="K38" s="39" t="s">
        <v>29</v>
      </c>
      <c r="L38" s="40"/>
      <c r="M38" s="39"/>
      <c r="N38" s="39"/>
      <c r="O38" s="39"/>
      <c r="P38" s="41"/>
      <c r="Q38" s="42"/>
      <c r="R38" s="38"/>
      <c r="S38" s="39"/>
      <c r="T38" s="43"/>
    </row>
    <row r="39" spans="1:20" ht="24.75" customHeight="1">
      <c r="A39" s="1"/>
      <c r="B39" s="1"/>
      <c r="D39" s="34">
        <v>45808</v>
      </c>
      <c r="E39" s="35"/>
      <c r="F39" s="49" t="s">
        <v>53</v>
      </c>
      <c r="G39" s="36" t="str">
        <f>IF('5'!$H39 &lt;&gt; "", "TTS-2505" &amp; TEXT(ROW()-5, "00"), "")</f>
        <v>TTS-250534</v>
      </c>
      <c r="H39" s="36" t="s">
        <v>60</v>
      </c>
      <c r="I39" s="40"/>
      <c r="J39" s="38" t="s">
        <v>494</v>
      </c>
      <c r="K39" s="39" t="s">
        <v>29</v>
      </c>
      <c r="L39" s="40"/>
      <c r="M39" s="39"/>
      <c r="N39" s="39"/>
      <c r="O39" s="39"/>
      <c r="P39" s="41"/>
      <c r="Q39" s="42"/>
      <c r="R39" s="38"/>
      <c r="S39" s="39"/>
      <c r="T39" s="43"/>
    </row>
    <row r="40" spans="1:20" ht="24.75" customHeight="1">
      <c r="A40" s="1"/>
      <c r="B40" s="1"/>
      <c r="D40" s="34">
        <v>45808</v>
      </c>
      <c r="E40" s="50"/>
      <c r="F40" s="49" t="s">
        <v>53</v>
      </c>
      <c r="G40" s="36" t="str">
        <f>IF('5'!$H40 &lt;&gt; "", "TTS-2505" &amp; TEXT(ROW()-5, "00"), "")</f>
        <v>TTS-250535</v>
      </c>
      <c r="H40" s="36" t="s">
        <v>60</v>
      </c>
      <c r="I40" s="51"/>
      <c r="J40" s="38" t="s">
        <v>495</v>
      </c>
      <c r="K40" s="39" t="s">
        <v>29</v>
      </c>
      <c r="L40" s="40"/>
      <c r="M40" s="39"/>
      <c r="N40" s="39"/>
      <c r="O40" s="39"/>
      <c r="P40" s="41"/>
      <c r="Q40" s="42"/>
      <c r="R40" s="38"/>
      <c r="S40" s="39"/>
      <c r="T40" s="43"/>
    </row>
    <row r="41" spans="1:20" ht="24.75" customHeight="1">
      <c r="A41" s="1"/>
      <c r="B41" s="1"/>
      <c r="D41" s="34">
        <v>45808</v>
      </c>
      <c r="E41" s="35"/>
      <c r="F41" s="49" t="s">
        <v>53</v>
      </c>
      <c r="G41" s="36" t="str">
        <f>IF('5'!$H41 &lt;&gt; "", "TTS-2505" &amp; TEXT(ROW()-5, "00"), "")</f>
        <v>TTS-250536</v>
      </c>
      <c r="H41" s="36" t="s">
        <v>496</v>
      </c>
      <c r="I41" s="40"/>
      <c r="J41" s="38" t="s">
        <v>497</v>
      </c>
      <c r="K41" s="39" t="s">
        <v>29</v>
      </c>
      <c r="L41" s="40"/>
      <c r="M41" s="39"/>
      <c r="N41" s="39"/>
      <c r="O41" s="39"/>
      <c r="P41" s="41"/>
      <c r="Q41" s="42"/>
      <c r="R41" s="38"/>
      <c r="S41" s="39"/>
      <c r="T41" s="43"/>
    </row>
    <row r="42" spans="1:20" ht="24.75" customHeight="1">
      <c r="A42" s="1"/>
      <c r="B42" s="1"/>
      <c r="D42" s="34"/>
      <c r="E42" s="50"/>
      <c r="F42" s="49"/>
      <c r="G42" s="36" t="str">
        <f>IF('5'!$H42 &lt;&gt; "", "TTS-2505" &amp; TEXT(ROW()-5, "00"), "")</f>
        <v/>
      </c>
      <c r="H42" s="36"/>
      <c r="I42" s="51"/>
      <c r="J42" s="38"/>
      <c r="K42" s="39"/>
      <c r="L42" s="40"/>
      <c r="M42" s="39"/>
      <c r="N42" s="39"/>
      <c r="O42" s="39"/>
      <c r="P42" s="41"/>
      <c r="Q42" s="42"/>
      <c r="R42" s="38"/>
      <c r="S42" s="39"/>
      <c r="T42" s="43"/>
    </row>
    <row r="43" spans="1:20" ht="24.75" customHeight="1">
      <c r="A43" s="1"/>
      <c r="B43" s="1"/>
      <c r="D43" s="34"/>
      <c r="E43" s="35"/>
      <c r="F43" s="49"/>
      <c r="G43" s="36" t="str">
        <f>IF('5'!$H43 &lt;&gt; "", "TTS-2505" &amp; TEXT(ROW()-5, "00"), "")</f>
        <v/>
      </c>
      <c r="H43" s="36"/>
      <c r="I43" s="40"/>
      <c r="J43" s="38"/>
      <c r="K43" s="39"/>
      <c r="L43" s="40"/>
      <c r="M43" s="39"/>
      <c r="N43" s="39"/>
      <c r="O43" s="39"/>
      <c r="P43" s="41"/>
      <c r="Q43" s="42"/>
      <c r="R43" s="38"/>
      <c r="S43" s="39"/>
      <c r="T43" s="43"/>
    </row>
    <row r="44" spans="1:20" ht="24.75" customHeight="1">
      <c r="A44" s="1"/>
      <c r="B44" s="1"/>
      <c r="D44" s="34"/>
      <c r="E44" s="50"/>
      <c r="F44" s="49"/>
      <c r="G44" s="36" t="str">
        <f>IF('5'!$H44 &lt;&gt; "", "TTS-2505" &amp; TEXT(ROW()-5, "00"), "")</f>
        <v/>
      </c>
      <c r="H44" s="36"/>
      <c r="I44" s="51"/>
      <c r="J44" s="38"/>
      <c r="K44" s="39"/>
      <c r="L44" s="40"/>
      <c r="M44" s="39"/>
      <c r="N44" s="39"/>
      <c r="O44" s="39"/>
      <c r="P44" s="41"/>
      <c r="Q44" s="42"/>
      <c r="R44" s="38"/>
      <c r="S44" s="39"/>
      <c r="T44" s="43"/>
    </row>
    <row r="45" spans="1:20" ht="24.75" customHeight="1">
      <c r="A45" s="1"/>
      <c r="B45" s="1"/>
      <c r="D45" s="34"/>
      <c r="E45" s="35"/>
      <c r="F45" s="49"/>
      <c r="G45" s="36" t="str">
        <f>IF('5'!$H45 &lt;&gt; "", "TTS-2505" &amp; TEXT(ROW()-5, "00"), "")</f>
        <v/>
      </c>
      <c r="H45" s="36"/>
      <c r="I45" s="40"/>
      <c r="J45" s="38"/>
      <c r="K45" s="39"/>
      <c r="L45" s="40"/>
      <c r="M45" s="39"/>
      <c r="N45" s="39"/>
      <c r="O45" s="39"/>
      <c r="P45" s="41"/>
      <c r="Q45" s="42"/>
      <c r="R45" s="38"/>
      <c r="S45" s="39"/>
      <c r="T45" s="43"/>
    </row>
    <row r="46" spans="1:20" ht="24.75" customHeight="1">
      <c r="A46" s="1"/>
      <c r="B46" s="1"/>
      <c r="D46" s="34"/>
      <c r="E46" s="50"/>
      <c r="F46" s="49"/>
      <c r="G46" s="36" t="str">
        <f>IF('5'!$H46 &lt;&gt; "", "TTS-2505" &amp; TEXT(ROW()-5, "00"), "")</f>
        <v/>
      </c>
      <c r="H46" s="36"/>
      <c r="I46" s="51"/>
      <c r="J46" s="38"/>
      <c r="K46" s="39"/>
      <c r="L46" s="40"/>
      <c r="M46" s="39"/>
      <c r="N46" s="39"/>
      <c r="O46" s="39"/>
      <c r="P46" s="41"/>
      <c r="Q46" s="42"/>
      <c r="R46" s="38"/>
      <c r="S46" s="39"/>
      <c r="T46" s="43"/>
    </row>
    <row r="47" spans="1:20" ht="24.75" customHeight="1">
      <c r="A47" s="1"/>
      <c r="B47" s="1"/>
      <c r="D47" s="34"/>
      <c r="E47" s="35"/>
      <c r="F47" s="49"/>
      <c r="G47" s="36" t="str">
        <f>IF('5'!$H47 &lt;&gt; "", "TTS-2505" &amp; TEXT(ROW()-5, "00"), "")</f>
        <v/>
      </c>
      <c r="H47" s="36"/>
      <c r="I47" s="40"/>
      <c r="J47" s="38"/>
      <c r="K47" s="39"/>
      <c r="L47" s="40"/>
      <c r="M47" s="39"/>
      <c r="N47" s="39"/>
      <c r="O47" s="39"/>
      <c r="P47" s="41"/>
      <c r="Q47" s="42"/>
      <c r="R47" s="38"/>
      <c r="S47" s="39"/>
      <c r="T47" s="43"/>
    </row>
    <row r="48" spans="1:20" ht="24.75" customHeight="1">
      <c r="A48" s="1"/>
      <c r="B48" s="1"/>
      <c r="D48" s="34"/>
      <c r="E48" s="50"/>
      <c r="F48" s="49"/>
      <c r="G48" s="36" t="str">
        <f>IF('5'!$H48 &lt;&gt; "", "TTS-2505" &amp; TEXT(ROW()-5, "00"), "")</f>
        <v/>
      </c>
      <c r="H48" s="36"/>
      <c r="I48" s="51"/>
      <c r="J48" s="38"/>
      <c r="K48" s="39"/>
      <c r="L48" s="40"/>
      <c r="M48" s="39"/>
      <c r="N48" s="39"/>
      <c r="O48" s="39"/>
      <c r="P48" s="41"/>
      <c r="Q48" s="42"/>
      <c r="R48" s="38"/>
      <c r="S48" s="39"/>
      <c r="T48" s="43"/>
    </row>
    <row r="49" spans="1:20" ht="24.75" customHeight="1">
      <c r="A49" s="1"/>
      <c r="B49" s="1"/>
      <c r="D49" s="34"/>
      <c r="E49" s="35"/>
      <c r="F49" s="49"/>
      <c r="G49" s="36" t="str">
        <f>IF('5'!$H49 &lt;&gt; "", "TTS-2505" &amp; TEXT(ROW()-5, "00"), "")</f>
        <v/>
      </c>
      <c r="H49" s="36"/>
      <c r="I49" s="40"/>
      <c r="J49" s="38"/>
      <c r="K49" s="39"/>
      <c r="L49" s="40"/>
      <c r="M49" s="39"/>
      <c r="N49" s="39"/>
      <c r="O49" s="39"/>
      <c r="P49" s="41"/>
      <c r="Q49" s="42"/>
      <c r="R49" s="38"/>
      <c r="S49" s="39"/>
      <c r="T49" s="43"/>
    </row>
    <row r="50" spans="1:20" ht="24.75" customHeight="1">
      <c r="A50" s="1"/>
      <c r="B50" s="1"/>
      <c r="D50" s="34"/>
      <c r="E50" s="50"/>
      <c r="F50" s="49"/>
      <c r="G50" s="36" t="str">
        <f>IF('5'!$H50 &lt;&gt; "", "TTS-2505" &amp; TEXT(ROW()-5, "00"), "")</f>
        <v/>
      </c>
      <c r="H50" s="36"/>
      <c r="I50" s="51"/>
      <c r="J50" s="38"/>
      <c r="K50" s="39"/>
      <c r="L50" s="40"/>
      <c r="M50" s="39"/>
      <c r="N50" s="39"/>
      <c r="O50" s="39"/>
      <c r="P50" s="41"/>
      <c r="Q50" s="42"/>
      <c r="R50" s="38"/>
      <c r="S50" s="39"/>
      <c r="T50" s="43"/>
    </row>
    <row r="51" spans="1:20" ht="24.75" customHeight="1">
      <c r="A51" s="1"/>
      <c r="B51" s="1"/>
      <c r="D51" s="34"/>
      <c r="E51" s="35"/>
      <c r="F51" s="49"/>
      <c r="G51" s="36" t="str">
        <f>IF('5'!$H51 &lt;&gt; "", "TTS-2505" &amp; TEXT(ROW()-5, "00"), "")</f>
        <v/>
      </c>
      <c r="H51" s="36"/>
      <c r="I51" s="40"/>
      <c r="J51" s="38"/>
      <c r="K51" s="39"/>
      <c r="L51" s="40"/>
      <c r="M51" s="39"/>
      <c r="N51" s="39"/>
      <c r="O51" s="39"/>
      <c r="P51" s="41"/>
      <c r="Q51" s="42"/>
      <c r="R51" s="38"/>
      <c r="S51" s="39"/>
      <c r="T51" s="43"/>
    </row>
    <row r="52" spans="1:20" ht="24.75" customHeight="1">
      <c r="A52" s="1"/>
      <c r="B52" s="1"/>
      <c r="D52" s="34"/>
      <c r="E52" s="50"/>
      <c r="F52" s="49"/>
      <c r="G52" s="36" t="str">
        <f>IF('5'!$H52 &lt;&gt; "", "TTS-2505" &amp; TEXT(ROW()-5, "00"), "")</f>
        <v/>
      </c>
      <c r="H52" s="36"/>
      <c r="I52" s="51"/>
      <c r="J52" s="38"/>
      <c r="K52" s="39"/>
      <c r="L52" s="40"/>
      <c r="M52" s="39"/>
      <c r="N52" s="39"/>
      <c r="O52" s="39"/>
      <c r="P52" s="41"/>
      <c r="Q52" s="42"/>
      <c r="R52" s="38"/>
      <c r="S52" s="39"/>
      <c r="T52" s="43"/>
    </row>
    <row r="53" spans="1:20" ht="24.75" customHeight="1">
      <c r="A53" s="1"/>
      <c r="B53" s="1"/>
      <c r="D53" s="34"/>
      <c r="E53" s="35"/>
      <c r="F53" s="49"/>
      <c r="G53" s="36" t="str">
        <f>IF('5'!$H53 &lt;&gt; "", "TTS-2505" &amp; TEXT(ROW()-5, "00"), "")</f>
        <v/>
      </c>
      <c r="H53" s="36"/>
      <c r="I53" s="40"/>
      <c r="J53" s="38"/>
      <c r="K53" s="39"/>
      <c r="L53" s="40"/>
      <c r="M53" s="39"/>
      <c r="N53" s="39"/>
      <c r="O53" s="39"/>
      <c r="P53" s="41"/>
      <c r="Q53" s="42"/>
      <c r="R53" s="38"/>
      <c r="S53" s="39"/>
      <c r="T53" s="43"/>
    </row>
    <row r="54" spans="1:20" ht="24.75" customHeight="1">
      <c r="A54" s="1"/>
      <c r="B54" s="1"/>
      <c r="D54" s="34"/>
      <c r="E54" s="50"/>
      <c r="F54" s="49"/>
      <c r="G54" s="36" t="str">
        <f>IF('5'!$H54 &lt;&gt; "", "TTS-2505" &amp; TEXT(ROW()-5, "00"), "")</f>
        <v/>
      </c>
      <c r="H54" s="36"/>
      <c r="I54" s="51"/>
      <c r="J54" s="38"/>
      <c r="K54" s="39"/>
      <c r="L54" s="40"/>
      <c r="M54" s="39"/>
      <c r="N54" s="39"/>
      <c r="O54" s="39"/>
      <c r="P54" s="41"/>
      <c r="Q54" s="42"/>
      <c r="R54" s="38"/>
      <c r="S54" s="39"/>
      <c r="T54" s="43"/>
    </row>
    <row r="55" spans="1:20" ht="24.75" customHeight="1">
      <c r="A55" s="1"/>
      <c r="B55" s="1"/>
      <c r="D55" s="34"/>
      <c r="E55" s="35"/>
      <c r="F55" s="49"/>
      <c r="G55" s="36" t="str">
        <f>IF('5'!$H55 &lt;&gt; "", "TTS-2505" &amp; TEXT(ROW()-5, "00"), "")</f>
        <v/>
      </c>
      <c r="H55" s="36"/>
      <c r="I55" s="40"/>
      <c r="J55" s="38"/>
      <c r="K55" s="39"/>
      <c r="L55" s="40"/>
      <c r="M55" s="39"/>
      <c r="N55" s="39"/>
      <c r="O55" s="39"/>
      <c r="P55" s="41"/>
      <c r="Q55" s="42"/>
      <c r="R55" s="38"/>
      <c r="S55" s="39"/>
      <c r="T55" s="43"/>
    </row>
    <row r="56" spans="1:20" ht="15.75" customHeight="1">
      <c r="A56" s="1"/>
      <c r="B56" s="1"/>
      <c r="J56" s="7"/>
    </row>
    <row r="57" spans="1:20" ht="15.75" customHeight="1">
      <c r="A57" s="1"/>
      <c r="B57" s="1"/>
      <c r="J57" s="7"/>
    </row>
    <row r="58" spans="1:20" ht="15.75" customHeight="1">
      <c r="A58" s="1"/>
      <c r="B58" s="1"/>
      <c r="J58" s="7"/>
    </row>
    <row r="59" spans="1:20" ht="15.75" customHeight="1">
      <c r="A59" s="1"/>
      <c r="B59" s="1"/>
      <c r="J59" s="7"/>
    </row>
    <row r="60" spans="1:20" ht="15.75" customHeight="1">
      <c r="J60" s="7"/>
    </row>
    <row r="61" spans="1:20" ht="15.75" customHeight="1">
      <c r="J61" s="7"/>
    </row>
    <row r="62" spans="1:20" ht="15.75" customHeight="1">
      <c r="J62" s="7"/>
    </row>
    <row r="63" spans="1:20" ht="15.75" customHeight="1">
      <c r="J63" s="7"/>
    </row>
    <row r="64" spans="1:20" ht="15.75" customHeight="1">
      <c r="J64" s="7"/>
    </row>
    <row r="65" spans="10:10" ht="15.75" customHeight="1">
      <c r="J65" s="7"/>
    </row>
    <row r="66" spans="10:10" ht="15.75" customHeight="1">
      <c r="J66" s="7"/>
    </row>
    <row r="67" spans="10:10" ht="15.75" customHeight="1">
      <c r="J67" s="7"/>
    </row>
    <row r="68" spans="10:10" ht="15.75" customHeight="1">
      <c r="J68" s="7"/>
    </row>
    <row r="69" spans="10:10" ht="15.75" customHeight="1">
      <c r="J69" s="7"/>
    </row>
    <row r="70" spans="10:10" ht="15.75" customHeight="1">
      <c r="J70" s="7"/>
    </row>
    <row r="71" spans="10:10" ht="15.75" customHeight="1">
      <c r="J71" s="7"/>
    </row>
    <row r="72" spans="10:10" ht="15.75" customHeight="1">
      <c r="J72" s="7"/>
    </row>
    <row r="73" spans="10:10" ht="15.75" customHeight="1">
      <c r="J73" s="7"/>
    </row>
    <row r="74" spans="10:10" ht="15.75" customHeight="1">
      <c r="J74" s="7"/>
    </row>
    <row r="75" spans="10:10" ht="15.75" customHeight="1">
      <c r="J75" s="7"/>
    </row>
    <row r="76" spans="10:10" ht="15.75" customHeight="1">
      <c r="J76" s="7"/>
    </row>
    <row r="77" spans="10:10" ht="15.75" customHeight="1">
      <c r="J77" s="7"/>
    </row>
    <row r="78" spans="10:10" ht="15.75" customHeight="1">
      <c r="J78" s="7"/>
    </row>
    <row r="79" spans="10:10" ht="15.75" customHeight="1">
      <c r="J79" s="7"/>
    </row>
    <row r="80" spans="10:10" ht="15.75" customHeight="1">
      <c r="J80" s="7"/>
    </row>
    <row r="81" spans="10:10" ht="15.75" customHeight="1">
      <c r="J81" s="7"/>
    </row>
    <row r="82" spans="10:10" ht="15.75" customHeight="1">
      <c r="J82" s="7"/>
    </row>
    <row r="83" spans="10:10" ht="15.75" customHeight="1">
      <c r="J83" s="7"/>
    </row>
    <row r="84" spans="10:10" ht="15.75" customHeight="1">
      <c r="J84" s="7"/>
    </row>
    <row r="85" spans="10:10" ht="15.75" customHeight="1">
      <c r="J85" s="7"/>
    </row>
    <row r="86" spans="10:10" ht="15.75" customHeight="1">
      <c r="J86" s="7"/>
    </row>
    <row r="87" spans="10:10" ht="15.75" customHeight="1">
      <c r="J87" s="7"/>
    </row>
    <row r="88" spans="10:10" ht="15.75" customHeight="1">
      <c r="J88" s="7"/>
    </row>
    <row r="89" spans="10:10" ht="15.75" customHeight="1">
      <c r="J89" s="7"/>
    </row>
    <row r="90" spans="10:10" ht="15.75" customHeight="1">
      <c r="J90" s="7"/>
    </row>
    <row r="91" spans="10:10" ht="15.75" customHeight="1">
      <c r="J91" s="7"/>
    </row>
    <row r="92" spans="10:10" ht="15.75" customHeight="1">
      <c r="J92" s="7"/>
    </row>
    <row r="93" spans="10:10" ht="15.75" customHeight="1">
      <c r="J93" s="7"/>
    </row>
    <row r="94" spans="10:10" ht="15.75" customHeight="1">
      <c r="J94" s="7"/>
    </row>
    <row r="95" spans="10:10" ht="15.75" customHeight="1">
      <c r="J95" s="7"/>
    </row>
    <row r="96" spans="10:10" ht="15.75" customHeight="1">
      <c r="J96" s="7"/>
    </row>
    <row r="97" spans="10:10" ht="15.75" customHeight="1">
      <c r="J97" s="7"/>
    </row>
    <row r="98" spans="10:10" ht="15.75" customHeight="1">
      <c r="J98" s="7"/>
    </row>
    <row r="99" spans="10:10" ht="15.75" customHeight="1">
      <c r="J99" s="7"/>
    </row>
    <row r="100" spans="10:10" ht="15.75" customHeight="1">
      <c r="J100" s="7"/>
    </row>
    <row r="101" spans="10:10" ht="15.75" customHeight="1">
      <c r="J101" s="7"/>
    </row>
    <row r="102" spans="10:10" ht="15.75" customHeight="1">
      <c r="J102" s="7"/>
    </row>
    <row r="103" spans="10:10" ht="15.75" customHeight="1">
      <c r="J103" s="7"/>
    </row>
    <row r="104" spans="10:10" ht="15.75" customHeight="1">
      <c r="J104" s="7"/>
    </row>
    <row r="105" spans="10:10" ht="15.75" customHeight="1">
      <c r="J105" s="7"/>
    </row>
    <row r="106" spans="10:10" ht="15.75" customHeight="1">
      <c r="J106" s="7"/>
    </row>
    <row r="107" spans="10:10" ht="15.75" customHeight="1">
      <c r="J107" s="7"/>
    </row>
    <row r="108" spans="10:10" ht="15.75" customHeight="1">
      <c r="J108" s="7"/>
    </row>
    <row r="109" spans="10:10" ht="15.75" customHeight="1">
      <c r="J109" s="7"/>
    </row>
    <row r="110" spans="10:10" ht="15.75" customHeight="1">
      <c r="J110" s="7"/>
    </row>
    <row r="111" spans="10:10" ht="15.75" customHeight="1">
      <c r="J111" s="7"/>
    </row>
    <row r="112" spans="10:10" ht="15.75" customHeight="1">
      <c r="J112" s="7"/>
    </row>
    <row r="113" spans="10:10" ht="15.75" customHeight="1">
      <c r="J113" s="7"/>
    </row>
    <row r="114" spans="10:10" ht="15.75" customHeight="1">
      <c r="J114" s="7"/>
    </row>
    <row r="115" spans="10:10" ht="15.75" customHeight="1">
      <c r="J115" s="7"/>
    </row>
    <row r="116" spans="10:10" ht="15.75" customHeight="1">
      <c r="J116" s="7"/>
    </row>
    <row r="117" spans="10:10" ht="15.75" customHeight="1">
      <c r="J117" s="7"/>
    </row>
    <row r="118" spans="10:10" ht="15.75" customHeight="1">
      <c r="J118" s="7"/>
    </row>
    <row r="119" spans="10:10" ht="15.75" customHeight="1">
      <c r="J119" s="7"/>
    </row>
    <row r="120" spans="10:10" ht="15.75" customHeight="1">
      <c r="J120" s="7"/>
    </row>
    <row r="121" spans="10:10" ht="15.75" customHeight="1">
      <c r="J121" s="7"/>
    </row>
    <row r="122" spans="10:10" ht="15.75" customHeight="1">
      <c r="J122" s="7"/>
    </row>
    <row r="123" spans="10:10" ht="15.75" customHeight="1">
      <c r="J123" s="7"/>
    </row>
    <row r="124" spans="10:10" ht="15.75" customHeight="1">
      <c r="J124" s="7"/>
    </row>
    <row r="125" spans="10:10" ht="15.75" customHeight="1">
      <c r="J125" s="7"/>
    </row>
    <row r="126" spans="10:10" ht="15.75" customHeight="1">
      <c r="J126" s="7"/>
    </row>
    <row r="127" spans="10:10" ht="15.75" customHeight="1">
      <c r="J127" s="7"/>
    </row>
    <row r="128" spans="10:10" ht="15.75" customHeight="1">
      <c r="J128" s="7"/>
    </row>
    <row r="129" spans="10:10" ht="15.75" customHeight="1">
      <c r="J129" s="7"/>
    </row>
    <row r="130" spans="10:10" ht="15.75" customHeight="1">
      <c r="J130" s="7"/>
    </row>
    <row r="131" spans="10:10" ht="15.75" customHeight="1">
      <c r="J131" s="7"/>
    </row>
    <row r="132" spans="10:10" ht="15.75" customHeight="1">
      <c r="J132" s="7"/>
    </row>
    <row r="133" spans="10:10" ht="15.75" customHeight="1">
      <c r="J133" s="7"/>
    </row>
    <row r="134" spans="10:10" ht="15.75" customHeight="1">
      <c r="J134" s="7"/>
    </row>
    <row r="135" spans="10:10" ht="15.75" customHeight="1">
      <c r="J135" s="7"/>
    </row>
    <row r="136" spans="10:10" ht="15.75" customHeight="1">
      <c r="J136" s="7"/>
    </row>
    <row r="137" spans="10:10" ht="15.75" customHeight="1">
      <c r="J137" s="7"/>
    </row>
    <row r="138" spans="10:10" ht="15.75" customHeight="1">
      <c r="J138" s="7"/>
    </row>
    <row r="139" spans="10:10" ht="15.75" customHeight="1">
      <c r="J139" s="7"/>
    </row>
    <row r="140" spans="10:10" ht="15.75" customHeight="1">
      <c r="J140" s="7"/>
    </row>
    <row r="141" spans="10:10" ht="15.75" customHeight="1">
      <c r="J141" s="7"/>
    </row>
    <row r="142" spans="10:10" ht="15.75" customHeight="1">
      <c r="J142" s="7"/>
    </row>
    <row r="143" spans="10:10" ht="15.75" customHeight="1">
      <c r="J143" s="7"/>
    </row>
    <row r="144" spans="10:10" ht="15.75" customHeight="1">
      <c r="J144" s="7"/>
    </row>
    <row r="145" spans="10:10" ht="15.75" customHeight="1">
      <c r="J145" s="7"/>
    </row>
    <row r="146" spans="10:10" ht="15.75" customHeight="1">
      <c r="J146" s="7"/>
    </row>
    <row r="147" spans="10:10" ht="15.75" customHeight="1">
      <c r="J147" s="7"/>
    </row>
    <row r="148" spans="10:10" ht="15.75" customHeight="1">
      <c r="J148" s="7"/>
    </row>
    <row r="149" spans="10:10" ht="15.75" customHeight="1">
      <c r="J149" s="7"/>
    </row>
    <row r="150" spans="10:10" ht="15.75" customHeight="1">
      <c r="J150" s="7"/>
    </row>
    <row r="151" spans="10:10" ht="15.75" customHeight="1">
      <c r="J151" s="7"/>
    </row>
    <row r="152" spans="10:10" ht="15.75" customHeight="1">
      <c r="J152" s="7"/>
    </row>
    <row r="153" spans="10:10" ht="15.75" customHeight="1">
      <c r="J153" s="7"/>
    </row>
    <row r="154" spans="10:10" ht="15.75" customHeight="1">
      <c r="J154" s="7"/>
    </row>
    <row r="155" spans="10:10" ht="15.75" customHeight="1">
      <c r="J155" s="7"/>
    </row>
    <row r="156" spans="10:10" ht="15.75" customHeight="1">
      <c r="J156" s="7"/>
    </row>
    <row r="157" spans="10:10" ht="15.75" customHeight="1">
      <c r="J157" s="7"/>
    </row>
    <row r="158" spans="10:10" ht="15.75" customHeight="1">
      <c r="J158" s="7"/>
    </row>
    <row r="159" spans="10:10" ht="15.75" customHeight="1">
      <c r="J159" s="7"/>
    </row>
    <row r="160" spans="10:10" ht="15.75" customHeight="1">
      <c r="J160" s="7"/>
    </row>
    <row r="161" spans="10:10" ht="15.75" customHeight="1">
      <c r="J161" s="7"/>
    </row>
    <row r="162" spans="10:10" ht="15.75" customHeight="1">
      <c r="J162" s="7"/>
    </row>
    <row r="163" spans="10:10" ht="15.75" customHeight="1">
      <c r="J163" s="7"/>
    </row>
    <row r="164" spans="10:10" ht="15.75" customHeight="1">
      <c r="J164" s="7"/>
    </row>
    <row r="165" spans="10:10" ht="15.75" customHeight="1">
      <c r="J165" s="7"/>
    </row>
    <row r="166" spans="10:10" ht="15.75" customHeight="1">
      <c r="J166" s="7"/>
    </row>
    <row r="167" spans="10:10" ht="15.75" customHeight="1">
      <c r="J167" s="7"/>
    </row>
    <row r="168" spans="10:10" ht="15.75" customHeight="1">
      <c r="J168" s="7"/>
    </row>
    <row r="169" spans="10:10" ht="15.75" customHeight="1">
      <c r="J169" s="7"/>
    </row>
    <row r="170" spans="10:10" ht="15.75" customHeight="1">
      <c r="J170" s="7"/>
    </row>
    <row r="171" spans="10:10" ht="15.75" customHeight="1">
      <c r="J171" s="7"/>
    </row>
    <row r="172" spans="10:10" ht="15.75" customHeight="1">
      <c r="J172" s="7"/>
    </row>
    <row r="173" spans="10:10" ht="15.75" customHeight="1">
      <c r="J173" s="7"/>
    </row>
    <row r="174" spans="10:10" ht="15.75" customHeight="1">
      <c r="J174" s="7"/>
    </row>
    <row r="175" spans="10:10" ht="15.75" customHeight="1">
      <c r="J175" s="7"/>
    </row>
    <row r="176" spans="10:10" ht="15.75" customHeight="1">
      <c r="J176" s="7"/>
    </row>
    <row r="177" spans="10:10" ht="15.75" customHeight="1">
      <c r="J177" s="7"/>
    </row>
    <row r="178" spans="10:10" ht="15.75" customHeight="1">
      <c r="J178" s="7"/>
    </row>
    <row r="179" spans="10:10" ht="15.75" customHeight="1">
      <c r="J179" s="7"/>
    </row>
    <row r="180" spans="10:10" ht="15.75" customHeight="1">
      <c r="J180" s="7"/>
    </row>
    <row r="181" spans="10:10" ht="15.75" customHeight="1">
      <c r="J181" s="7"/>
    </row>
    <row r="182" spans="10:10" ht="15.75" customHeight="1">
      <c r="J182" s="7"/>
    </row>
    <row r="183" spans="10:10" ht="15.75" customHeight="1">
      <c r="J183" s="7"/>
    </row>
    <row r="184" spans="10:10" ht="15.75" customHeight="1">
      <c r="J184" s="7"/>
    </row>
    <row r="185" spans="10:10" ht="15.75" customHeight="1">
      <c r="J185" s="7"/>
    </row>
    <row r="186" spans="10:10" ht="15.75" customHeight="1">
      <c r="J186" s="7"/>
    </row>
    <row r="187" spans="10:10" ht="15.75" customHeight="1">
      <c r="J187" s="7"/>
    </row>
    <row r="188" spans="10:10" ht="15.75" customHeight="1">
      <c r="J188" s="7"/>
    </row>
    <row r="189" spans="10:10" ht="15.75" customHeight="1">
      <c r="J189" s="7"/>
    </row>
    <row r="190" spans="10:10" ht="15.75" customHeight="1">
      <c r="J190" s="7"/>
    </row>
    <row r="191" spans="10:10" ht="15.75" customHeight="1">
      <c r="J191" s="7"/>
    </row>
    <row r="192" spans="10:10" ht="15.75" customHeight="1">
      <c r="J192" s="7"/>
    </row>
    <row r="193" spans="10:10" ht="15.75" customHeight="1">
      <c r="J193" s="7"/>
    </row>
    <row r="194" spans="10:10" ht="15.75" customHeight="1">
      <c r="J194" s="7"/>
    </row>
    <row r="195" spans="10:10" ht="15.75" customHeight="1">
      <c r="J195" s="7"/>
    </row>
    <row r="196" spans="10:10" ht="15.75" customHeight="1">
      <c r="J196" s="7"/>
    </row>
    <row r="197" spans="10:10" ht="15.75" customHeight="1">
      <c r="J197" s="7"/>
    </row>
    <row r="198" spans="10:10" ht="15.75" customHeight="1">
      <c r="J198" s="7"/>
    </row>
    <row r="199" spans="10:10" ht="15.75" customHeight="1">
      <c r="J199" s="7"/>
    </row>
    <row r="200" spans="10:10" ht="15.75" customHeight="1">
      <c r="J200" s="7"/>
    </row>
    <row r="201" spans="10:10" ht="15.75" customHeight="1">
      <c r="J201" s="7"/>
    </row>
    <row r="202" spans="10:10" ht="15.75" customHeight="1">
      <c r="J202" s="7"/>
    </row>
    <row r="203" spans="10:10" ht="15.75" customHeight="1">
      <c r="J203" s="7"/>
    </row>
    <row r="204" spans="10:10" ht="15.75" customHeight="1">
      <c r="J204" s="7"/>
    </row>
    <row r="205" spans="10:10" ht="15.75" customHeight="1">
      <c r="J205" s="7"/>
    </row>
    <row r="206" spans="10:10" ht="15.75" customHeight="1">
      <c r="J206" s="7"/>
    </row>
    <row r="207" spans="10:10" ht="15.75" customHeight="1">
      <c r="J207" s="7"/>
    </row>
    <row r="208" spans="10:10" ht="15.75" customHeight="1">
      <c r="J208" s="7"/>
    </row>
    <row r="209" spans="10:10" ht="15.75" customHeight="1">
      <c r="J209" s="7"/>
    </row>
    <row r="210" spans="10:10" ht="15.75" customHeight="1">
      <c r="J210" s="7"/>
    </row>
    <row r="211" spans="10:10" ht="15.75" customHeight="1">
      <c r="J211" s="7"/>
    </row>
    <row r="212" spans="10:10" ht="15.75" customHeight="1">
      <c r="J212" s="7"/>
    </row>
    <row r="213" spans="10:10" ht="15.75" customHeight="1">
      <c r="J213" s="7"/>
    </row>
    <row r="214" spans="10:10" ht="15.75" customHeight="1">
      <c r="J214" s="7"/>
    </row>
    <row r="215" spans="10:10" ht="15.75" customHeight="1">
      <c r="J215" s="7"/>
    </row>
    <row r="216" spans="10:10" ht="15.75" customHeight="1">
      <c r="J216" s="7"/>
    </row>
    <row r="217" spans="10:10" ht="15.75" customHeight="1">
      <c r="J217" s="7"/>
    </row>
    <row r="218" spans="10:10" ht="15.75" customHeight="1">
      <c r="J218" s="7"/>
    </row>
    <row r="219" spans="10:10" ht="15.75" customHeight="1">
      <c r="J219" s="7"/>
    </row>
    <row r="220" spans="10:10" ht="15.75" customHeight="1">
      <c r="J220" s="7"/>
    </row>
    <row r="221" spans="10:10" ht="15.75" customHeight="1">
      <c r="J221" s="7"/>
    </row>
    <row r="222" spans="10:10" ht="15.75" customHeight="1">
      <c r="J222" s="7"/>
    </row>
    <row r="223" spans="10:10" ht="15.75" customHeight="1">
      <c r="J223" s="7"/>
    </row>
    <row r="224" spans="10:10" ht="15.75" customHeight="1">
      <c r="J224" s="7"/>
    </row>
    <row r="225" spans="10:10" ht="15.75" customHeight="1">
      <c r="J225" s="7"/>
    </row>
    <row r="226" spans="10:10" ht="15.75" customHeight="1">
      <c r="J226" s="7"/>
    </row>
    <row r="227" spans="10:10" ht="15.75" customHeight="1">
      <c r="J227" s="7"/>
    </row>
    <row r="228" spans="10:10" ht="15.75" customHeight="1">
      <c r="J228" s="7"/>
    </row>
    <row r="229" spans="10:10" ht="15.75" customHeight="1">
      <c r="J229" s="7"/>
    </row>
    <row r="230" spans="10:10" ht="15.75" customHeight="1">
      <c r="J230" s="7"/>
    </row>
    <row r="231" spans="10:10" ht="15.75" customHeight="1">
      <c r="J231" s="7"/>
    </row>
    <row r="232" spans="10:10" ht="15.75" customHeight="1">
      <c r="J232" s="7"/>
    </row>
    <row r="233" spans="10:10" ht="15.75" customHeight="1">
      <c r="J233" s="7"/>
    </row>
    <row r="234" spans="10:10" ht="15.75" customHeight="1">
      <c r="J234" s="7"/>
    </row>
    <row r="235" spans="10:10" ht="15.75" customHeight="1">
      <c r="J235" s="7"/>
    </row>
    <row r="236" spans="10:10" ht="15.75" customHeight="1">
      <c r="J236" s="7"/>
    </row>
    <row r="237" spans="10:10" ht="15.75" customHeight="1">
      <c r="J237" s="7"/>
    </row>
    <row r="238" spans="10:10" ht="15.75" customHeight="1">
      <c r="J238" s="7"/>
    </row>
    <row r="239" spans="10:10" ht="15.75" customHeight="1">
      <c r="J239" s="7"/>
    </row>
    <row r="240" spans="10:10" ht="15.75" customHeight="1">
      <c r="J240" s="7"/>
    </row>
    <row r="241" spans="10:10" ht="15.75" customHeight="1">
      <c r="J241" s="7"/>
    </row>
    <row r="242" spans="10:10" ht="15.75" customHeight="1">
      <c r="J242" s="7"/>
    </row>
    <row r="243" spans="10:10" ht="15.75" customHeight="1">
      <c r="J243" s="7"/>
    </row>
    <row r="244" spans="10:10" ht="15.75" customHeight="1">
      <c r="J244" s="7"/>
    </row>
    <row r="245" spans="10:10" ht="15.75" customHeight="1">
      <c r="J245" s="7"/>
    </row>
    <row r="246" spans="10:10" ht="15.75" customHeight="1">
      <c r="J246" s="7"/>
    </row>
    <row r="247" spans="10:10" ht="15.75" customHeight="1">
      <c r="J247" s="7"/>
    </row>
    <row r="248" spans="10:10" ht="15.75" customHeight="1">
      <c r="J248" s="7"/>
    </row>
    <row r="249" spans="10:10" ht="15.75" customHeight="1">
      <c r="J249" s="7"/>
    </row>
    <row r="250" spans="10:10" ht="15.75" customHeight="1">
      <c r="J250" s="7"/>
    </row>
    <row r="251" spans="10:10" ht="15.75" customHeight="1">
      <c r="J251" s="7"/>
    </row>
    <row r="252" spans="10:10" ht="15.75" customHeight="1">
      <c r="J252" s="7"/>
    </row>
    <row r="253" spans="10:10" ht="15.75" customHeight="1">
      <c r="J253" s="7"/>
    </row>
    <row r="254" spans="10:10" ht="15.75" customHeight="1">
      <c r="J254" s="7"/>
    </row>
    <row r="255" spans="10:10" ht="15.75" customHeight="1">
      <c r="J255" s="7"/>
    </row>
    <row r="256" spans="10:10" ht="15.75" customHeight="1">
      <c r="J256" s="7"/>
    </row>
    <row r="257" spans="10:10" ht="15.75" customHeight="1">
      <c r="J257" s="7"/>
    </row>
    <row r="258" spans="10:10" ht="15.75" customHeight="1">
      <c r="J258" s="7"/>
    </row>
    <row r="259" spans="10:10" ht="15.75" customHeight="1">
      <c r="J259" s="7"/>
    </row>
    <row r="260" spans="10:10" ht="15.75" customHeight="1">
      <c r="J260" s="7"/>
    </row>
    <row r="261" spans="10:10" ht="15.75" customHeight="1">
      <c r="J261" s="7"/>
    </row>
    <row r="262" spans="10:10" ht="15.75" customHeight="1">
      <c r="J262" s="7"/>
    </row>
    <row r="263" spans="10:10" ht="15.75" customHeight="1">
      <c r="J263" s="7"/>
    </row>
    <row r="264" spans="10:10" ht="15.75" customHeight="1">
      <c r="J264" s="7"/>
    </row>
    <row r="265" spans="10:10" ht="15.75" customHeight="1">
      <c r="J265" s="7"/>
    </row>
    <row r="266" spans="10:10" ht="15.75" customHeight="1">
      <c r="J266" s="7"/>
    </row>
    <row r="267" spans="10:10" ht="15.75" customHeight="1">
      <c r="J267" s="7"/>
    </row>
    <row r="268" spans="10:10" ht="15.75" customHeight="1">
      <c r="J268" s="7"/>
    </row>
    <row r="269" spans="10:10" ht="15.75" customHeight="1">
      <c r="J269" s="7"/>
    </row>
    <row r="270" spans="10:10" ht="15.75" customHeight="1">
      <c r="J270" s="7"/>
    </row>
    <row r="271" spans="10:10" ht="15.75" customHeight="1">
      <c r="J271" s="7"/>
    </row>
    <row r="272" spans="10:10" ht="15.75" customHeight="1">
      <c r="J272" s="7"/>
    </row>
    <row r="273" spans="10:10" ht="15.75" customHeight="1">
      <c r="J273" s="7"/>
    </row>
    <row r="274" spans="10:10" ht="15.75" customHeight="1">
      <c r="J274" s="7"/>
    </row>
    <row r="275" spans="10:10" ht="15.75" customHeight="1">
      <c r="J275" s="7"/>
    </row>
    <row r="276" spans="10:10" ht="15.75" customHeight="1">
      <c r="J276" s="7"/>
    </row>
    <row r="277" spans="10:10" ht="15.75" customHeight="1">
      <c r="J277" s="7"/>
    </row>
    <row r="278" spans="10:10" ht="15.75" customHeight="1">
      <c r="J278" s="7"/>
    </row>
    <row r="279" spans="10:10" ht="15.75" customHeight="1">
      <c r="J279" s="7"/>
    </row>
    <row r="280" spans="10:10" ht="15.75" customHeight="1">
      <c r="J280" s="7"/>
    </row>
    <row r="281" spans="10:10" ht="15.75" customHeight="1">
      <c r="J281" s="7"/>
    </row>
    <row r="282" spans="10:10" ht="15.75" customHeight="1">
      <c r="J282" s="7"/>
    </row>
    <row r="283" spans="10:10" ht="15.75" customHeight="1">
      <c r="J283" s="7"/>
    </row>
    <row r="284" spans="10:10" ht="15.75" customHeight="1">
      <c r="J284" s="7"/>
    </row>
    <row r="285" spans="10:10" ht="15.75" customHeight="1">
      <c r="J285" s="7"/>
    </row>
    <row r="286" spans="10:10" ht="15.75" customHeight="1">
      <c r="J286" s="7"/>
    </row>
    <row r="287" spans="10:10" ht="15.75" customHeight="1">
      <c r="J287" s="7"/>
    </row>
    <row r="288" spans="10:10" ht="15.75" customHeight="1">
      <c r="J288" s="7"/>
    </row>
    <row r="289" spans="10:10" ht="15.75" customHeight="1">
      <c r="J289" s="7"/>
    </row>
    <row r="290" spans="10:10" ht="15.75" customHeight="1">
      <c r="J290" s="7"/>
    </row>
    <row r="291" spans="10:10" ht="15.75" customHeight="1">
      <c r="J291" s="7"/>
    </row>
    <row r="292" spans="10:10" ht="15.75" customHeight="1">
      <c r="J292" s="7"/>
    </row>
    <row r="293" spans="10:10" ht="15.75" customHeight="1">
      <c r="J293" s="7"/>
    </row>
    <row r="294" spans="10:10" ht="15.75" customHeight="1">
      <c r="J294" s="7"/>
    </row>
    <row r="295" spans="10:10" ht="15.75" customHeight="1">
      <c r="J295" s="7"/>
    </row>
    <row r="296" spans="10:10" ht="15.75" customHeight="1">
      <c r="J296" s="7"/>
    </row>
    <row r="297" spans="10:10" ht="15.75" customHeight="1">
      <c r="J297" s="7"/>
    </row>
    <row r="298" spans="10:10" ht="15.75" customHeight="1">
      <c r="J298" s="7"/>
    </row>
    <row r="299" spans="10:10" ht="15.75" customHeight="1">
      <c r="J299" s="7"/>
    </row>
    <row r="300" spans="10:10" ht="15.75" customHeight="1">
      <c r="J300" s="7"/>
    </row>
    <row r="301" spans="10:10" ht="15.75" customHeight="1">
      <c r="J301" s="7"/>
    </row>
    <row r="302" spans="10:10" ht="15.75" customHeight="1">
      <c r="J302" s="7"/>
    </row>
    <row r="303" spans="10:10" ht="15.75" customHeight="1">
      <c r="J303" s="7"/>
    </row>
    <row r="304" spans="10:10" ht="15.75" customHeight="1">
      <c r="J304" s="7"/>
    </row>
    <row r="305" spans="10:10" ht="15.75" customHeight="1">
      <c r="J305" s="7"/>
    </row>
    <row r="306" spans="10:10" ht="15.75" customHeight="1">
      <c r="J306" s="7"/>
    </row>
    <row r="307" spans="10:10" ht="15.75" customHeight="1">
      <c r="J307" s="7"/>
    </row>
    <row r="308" spans="10:10" ht="15.75" customHeight="1">
      <c r="J308" s="7"/>
    </row>
    <row r="309" spans="10:10" ht="15.75" customHeight="1">
      <c r="J309" s="7"/>
    </row>
    <row r="310" spans="10:10" ht="15.75" customHeight="1">
      <c r="J310" s="7"/>
    </row>
    <row r="311" spans="10:10" ht="15.75" customHeight="1">
      <c r="J311" s="7"/>
    </row>
    <row r="312" spans="10:10" ht="15.75" customHeight="1">
      <c r="J312" s="7"/>
    </row>
    <row r="313" spans="10:10" ht="15.75" customHeight="1">
      <c r="J313" s="7"/>
    </row>
    <row r="314" spans="10:10" ht="15.75" customHeight="1">
      <c r="J314" s="7"/>
    </row>
    <row r="315" spans="10:10" ht="15.75" customHeight="1">
      <c r="J315" s="7"/>
    </row>
    <row r="316" spans="10:10" ht="15.75" customHeight="1">
      <c r="J316" s="7"/>
    </row>
    <row r="317" spans="10:10" ht="15.75" customHeight="1">
      <c r="J317" s="7"/>
    </row>
    <row r="318" spans="10:10" ht="15.75" customHeight="1">
      <c r="J318" s="7"/>
    </row>
    <row r="319" spans="10:10" ht="15.75" customHeight="1">
      <c r="J319" s="7"/>
    </row>
    <row r="320" spans="10:10" ht="15.75" customHeight="1">
      <c r="J320" s="7"/>
    </row>
    <row r="321" spans="10:10" ht="15.75" customHeight="1">
      <c r="J321" s="7"/>
    </row>
    <row r="322" spans="10:10" ht="15.75" customHeight="1">
      <c r="J322" s="7"/>
    </row>
    <row r="323" spans="10:10" ht="15.75" customHeight="1">
      <c r="J323" s="7"/>
    </row>
    <row r="324" spans="10:10" ht="15.75" customHeight="1">
      <c r="J324" s="7"/>
    </row>
    <row r="325" spans="10:10" ht="15.75" customHeight="1">
      <c r="J325" s="7"/>
    </row>
    <row r="326" spans="10:10" ht="15.75" customHeight="1">
      <c r="J326" s="7"/>
    </row>
    <row r="327" spans="10:10" ht="15.75" customHeight="1">
      <c r="J327" s="7"/>
    </row>
    <row r="328" spans="10:10" ht="15.75" customHeight="1">
      <c r="J328" s="7"/>
    </row>
    <row r="329" spans="10:10" ht="15.75" customHeight="1">
      <c r="J329" s="7"/>
    </row>
    <row r="330" spans="10:10" ht="15.75" customHeight="1">
      <c r="J330" s="7"/>
    </row>
    <row r="331" spans="10:10" ht="15.75" customHeight="1">
      <c r="J331" s="7"/>
    </row>
    <row r="332" spans="10:10" ht="15.75" customHeight="1">
      <c r="J332" s="7"/>
    </row>
    <row r="333" spans="10:10" ht="15.75" customHeight="1">
      <c r="J333" s="7"/>
    </row>
    <row r="334" spans="10:10" ht="15.75" customHeight="1">
      <c r="J334" s="7"/>
    </row>
    <row r="335" spans="10:10" ht="15.75" customHeight="1">
      <c r="J335" s="7"/>
    </row>
    <row r="336" spans="10:10" ht="15.75" customHeight="1">
      <c r="J336" s="7"/>
    </row>
    <row r="337" spans="10:10" ht="15.75" customHeight="1">
      <c r="J337" s="7"/>
    </row>
    <row r="338" spans="10:10" ht="15.75" customHeight="1">
      <c r="J338" s="7"/>
    </row>
    <row r="339" spans="10:10" ht="15.75" customHeight="1">
      <c r="J339" s="7"/>
    </row>
    <row r="340" spans="10:10" ht="15.75" customHeight="1">
      <c r="J340" s="7"/>
    </row>
    <row r="341" spans="10:10" ht="15.75" customHeight="1">
      <c r="J341" s="7"/>
    </row>
    <row r="342" spans="10:10" ht="15.75" customHeight="1">
      <c r="J342" s="7"/>
    </row>
    <row r="343" spans="10:10" ht="15.75" customHeight="1">
      <c r="J343" s="7"/>
    </row>
    <row r="344" spans="10:10" ht="15.75" customHeight="1">
      <c r="J344" s="7"/>
    </row>
    <row r="345" spans="10:10" ht="15.75" customHeight="1">
      <c r="J345" s="7"/>
    </row>
    <row r="346" spans="10:10" ht="15.75" customHeight="1">
      <c r="J346" s="7"/>
    </row>
    <row r="347" spans="10:10" ht="15.75" customHeight="1">
      <c r="J347" s="7"/>
    </row>
    <row r="348" spans="10:10" ht="15.75" customHeight="1">
      <c r="J348" s="7"/>
    </row>
    <row r="349" spans="10:10" ht="15.75" customHeight="1">
      <c r="J349" s="7"/>
    </row>
    <row r="350" spans="10:10" ht="15.75" customHeight="1">
      <c r="J350" s="7"/>
    </row>
    <row r="351" spans="10:10" ht="15.75" customHeight="1">
      <c r="J351" s="7"/>
    </row>
    <row r="352" spans="10:10" ht="15.75" customHeight="1">
      <c r="J352" s="7"/>
    </row>
    <row r="353" spans="10:10" ht="15.75" customHeight="1">
      <c r="J353" s="7"/>
    </row>
    <row r="354" spans="10:10" ht="15.75" customHeight="1">
      <c r="J354" s="7"/>
    </row>
    <row r="355" spans="10:10" ht="15.75" customHeight="1">
      <c r="J355" s="7"/>
    </row>
    <row r="356" spans="10:10" ht="15.75" customHeight="1">
      <c r="J356" s="7"/>
    </row>
    <row r="357" spans="10:10" ht="15.75" customHeight="1">
      <c r="J357" s="7"/>
    </row>
    <row r="358" spans="10:10" ht="15.75" customHeight="1">
      <c r="J358" s="7"/>
    </row>
    <row r="359" spans="10:10" ht="15.75" customHeight="1">
      <c r="J359" s="7"/>
    </row>
    <row r="360" spans="10:10" ht="15.75" customHeight="1">
      <c r="J360" s="7"/>
    </row>
    <row r="361" spans="10:10" ht="15.75" customHeight="1">
      <c r="J361" s="7"/>
    </row>
    <row r="362" spans="10:10" ht="15.75" customHeight="1">
      <c r="J362" s="7"/>
    </row>
    <row r="363" spans="10:10" ht="15.75" customHeight="1">
      <c r="J363" s="7"/>
    </row>
    <row r="364" spans="10:10" ht="15.75" customHeight="1">
      <c r="J364" s="7"/>
    </row>
    <row r="365" spans="10:10" ht="15.75" customHeight="1">
      <c r="J365" s="7"/>
    </row>
    <row r="366" spans="10:10" ht="15.75" customHeight="1">
      <c r="J366" s="7"/>
    </row>
    <row r="367" spans="10:10" ht="15.75" customHeight="1">
      <c r="J367" s="7"/>
    </row>
    <row r="368" spans="10:10" ht="15.75" customHeight="1">
      <c r="J368" s="7"/>
    </row>
    <row r="369" spans="10:10" ht="15.75" customHeight="1">
      <c r="J369" s="7"/>
    </row>
    <row r="370" spans="10:10" ht="15.75" customHeight="1">
      <c r="J370" s="7"/>
    </row>
    <row r="371" spans="10:10" ht="15.75" customHeight="1">
      <c r="J371" s="7"/>
    </row>
    <row r="372" spans="10:10" ht="15.75" customHeight="1">
      <c r="J372" s="7"/>
    </row>
    <row r="373" spans="10:10" ht="15.75" customHeight="1">
      <c r="J373" s="7"/>
    </row>
    <row r="374" spans="10:10" ht="15.75" customHeight="1">
      <c r="J374" s="7"/>
    </row>
    <row r="375" spans="10:10" ht="15.75" customHeight="1">
      <c r="J375" s="7"/>
    </row>
    <row r="376" spans="10:10" ht="15.75" customHeight="1">
      <c r="J376" s="7"/>
    </row>
    <row r="377" spans="10:10" ht="15.75" customHeight="1">
      <c r="J377" s="7"/>
    </row>
    <row r="378" spans="10:10" ht="15.75" customHeight="1">
      <c r="J378" s="7"/>
    </row>
    <row r="379" spans="10:10" ht="15.75" customHeight="1">
      <c r="J379" s="7"/>
    </row>
    <row r="380" spans="10:10" ht="15.75" customHeight="1">
      <c r="J380" s="7"/>
    </row>
    <row r="381" spans="10:10" ht="15.75" customHeight="1">
      <c r="J381" s="7"/>
    </row>
    <row r="382" spans="10:10" ht="15.75" customHeight="1">
      <c r="J382" s="7"/>
    </row>
    <row r="383" spans="10:10" ht="15.75" customHeight="1">
      <c r="J383" s="7"/>
    </row>
    <row r="384" spans="10:10" ht="15.75" customHeight="1">
      <c r="J384" s="7"/>
    </row>
    <row r="385" spans="10:10" ht="15.75" customHeight="1">
      <c r="J385" s="7"/>
    </row>
    <row r="386" spans="10:10" ht="15.75" customHeight="1">
      <c r="J386" s="7"/>
    </row>
    <row r="387" spans="10:10" ht="15.75" customHeight="1">
      <c r="J387" s="7"/>
    </row>
    <row r="388" spans="10:10" ht="15.75" customHeight="1">
      <c r="J388" s="7"/>
    </row>
    <row r="389" spans="10:10" ht="15.75" customHeight="1">
      <c r="J389" s="7"/>
    </row>
    <row r="390" spans="10:10" ht="15.75" customHeight="1">
      <c r="J390" s="7"/>
    </row>
    <row r="391" spans="10:10" ht="15.75" customHeight="1">
      <c r="J391" s="7"/>
    </row>
    <row r="392" spans="10:10" ht="15.75" customHeight="1">
      <c r="J392" s="7"/>
    </row>
    <row r="393" spans="10:10" ht="15.75" customHeight="1">
      <c r="J393" s="7"/>
    </row>
    <row r="394" spans="10:10" ht="15.75" customHeight="1">
      <c r="J394" s="7"/>
    </row>
    <row r="395" spans="10:10" ht="15.75" customHeight="1">
      <c r="J395" s="7"/>
    </row>
    <row r="396" spans="10:10" ht="15.75" customHeight="1">
      <c r="J396" s="7"/>
    </row>
    <row r="397" spans="10:10" ht="15.75" customHeight="1">
      <c r="J397" s="7"/>
    </row>
    <row r="398" spans="10:10" ht="15.75" customHeight="1">
      <c r="J398" s="7"/>
    </row>
    <row r="399" spans="10:10" ht="15.75" customHeight="1">
      <c r="J399" s="7"/>
    </row>
    <row r="400" spans="10:10" ht="15.75" customHeight="1">
      <c r="J400" s="7"/>
    </row>
    <row r="401" spans="10:10" ht="15.75" customHeight="1">
      <c r="J401" s="7"/>
    </row>
    <row r="402" spans="10:10" ht="15.75" customHeight="1">
      <c r="J402" s="7"/>
    </row>
    <row r="403" spans="10:10" ht="15.75" customHeight="1">
      <c r="J403" s="7"/>
    </row>
    <row r="404" spans="10:10" ht="15.75" customHeight="1">
      <c r="J404" s="7"/>
    </row>
    <row r="405" spans="10:10" ht="15.75" customHeight="1">
      <c r="J405" s="7"/>
    </row>
    <row r="406" spans="10:10" ht="15.75" customHeight="1">
      <c r="J406" s="7"/>
    </row>
    <row r="407" spans="10:10" ht="15.75" customHeight="1">
      <c r="J407" s="7"/>
    </row>
    <row r="408" spans="10:10" ht="15.75" customHeight="1">
      <c r="J408" s="7"/>
    </row>
    <row r="409" spans="10:10" ht="15.75" customHeight="1">
      <c r="J409" s="7"/>
    </row>
    <row r="410" spans="10:10" ht="15.75" customHeight="1">
      <c r="J410" s="7"/>
    </row>
    <row r="411" spans="10:10" ht="15.75" customHeight="1">
      <c r="J411" s="7"/>
    </row>
    <row r="412" spans="10:10" ht="15.75" customHeight="1">
      <c r="J412" s="7"/>
    </row>
    <row r="413" spans="10:10" ht="15.75" customHeight="1">
      <c r="J413" s="7"/>
    </row>
    <row r="414" spans="10:10" ht="15.75" customHeight="1">
      <c r="J414" s="7"/>
    </row>
    <row r="415" spans="10:10" ht="15.75" customHeight="1">
      <c r="J415" s="7"/>
    </row>
    <row r="416" spans="10:10" ht="15.75" customHeight="1">
      <c r="J416" s="7"/>
    </row>
    <row r="417" spans="10:10" ht="15.75" customHeight="1">
      <c r="J417" s="7"/>
    </row>
    <row r="418" spans="10:10" ht="15.75" customHeight="1">
      <c r="J418" s="7"/>
    </row>
    <row r="419" spans="10:10" ht="15.75" customHeight="1">
      <c r="J419" s="7"/>
    </row>
    <row r="420" spans="10:10" ht="15.75" customHeight="1">
      <c r="J420" s="7"/>
    </row>
    <row r="421" spans="10:10" ht="15.75" customHeight="1">
      <c r="J421" s="7"/>
    </row>
    <row r="422" spans="10:10" ht="15.75" customHeight="1">
      <c r="J422" s="7"/>
    </row>
    <row r="423" spans="10:10" ht="15.75" customHeight="1">
      <c r="J423" s="7"/>
    </row>
    <row r="424" spans="10:10" ht="15.75" customHeight="1">
      <c r="J424" s="7"/>
    </row>
    <row r="425" spans="10:10" ht="15.75" customHeight="1">
      <c r="J425" s="7"/>
    </row>
    <row r="426" spans="10:10" ht="15.75" customHeight="1">
      <c r="J426" s="7"/>
    </row>
    <row r="427" spans="10:10" ht="15.75" customHeight="1">
      <c r="J427" s="7"/>
    </row>
    <row r="428" spans="10:10" ht="15.75" customHeight="1">
      <c r="J428" s="7"/>
    </row>
    <row r="429" spans="10:10" ht="15.75" customHeight="1">
      <c r="J429" s="7"/>
    </row>
    <row r="430" spans="10:10" ht="15.75" customHeight="1">
      <c r="J430" s="7"/>
    </row>
    <row r="431" spans="10:10" ht="15.75" customHeight="1">
      <c r="J431" s="7"/>
    </row>
    <row r="432" spans="10:10" ht="15.75" customHeight="1">
      <c r="J432" s="7"/>
    </row>
    <row r="433" spans="10:10" ht="15.75" customHeight="1">
      <c r="J433" s="7"/>
    </row>
    <row r="434" spans="10:10" ht="15.75" customHeight="1">
      <c r="J434" s="7"/>
    </row>
    <row r="435" spans="10:10" ht="15.75" customHeight="1">
      <c r="J435" s="7"/>
    </row>
    <row r="436" spans="10:10" ht="15.75" customHeight="1">
      <c r="J436" s="7"/>
    </row>
    <row r="437" spans="10:10" ht="15.75" customHeight="1">
      <c r="J437" s="7"/>
    </row>
    <row r="438" spans="10:10" ht="15.75" customHeight="1">
      <c r="J438" s="7"/>
    </row>
    <row r="439" spans="10:10" ht="15.75" customHeight="1">
      <c r="J439" s="7"/>
    </row>
    <row r="440" spans="10:10" ht="15.75" customHeight="1">
      <c r="J440" s="7"/>
    </row>
    <row r="441" spans="10:10" ht="15.75" customHeight="1">
      <c r="J441" s="7"/>
    </row>
    <row r="442" spans="10:10" ht="15.75" customHeight="1">
      <c r="J442" s="7"/>
    </row>
    <row r="443" spans="10:10" ht="15.75" customHeight="1">
      <c r="J443" s="7"/>
    </row>
    <row r="444" spans="10:10" ht="15.75" customHeight="1">
      <c r="J444" s="7"/>
    </row>
    <row r="445" spans="10:10" ht="15.75" customHeight="1">
      <c r="J445" s="7"/>
    </row>
    <row r="446" spans="10:10" ht="15.75" customHeight="1">
      <c r="J446" s="7"/>
    </row>
    <row r="447" spans="10:10" ht="15.75" customHeight="1">
      <c r="J447" s="7"/>
    </row>
    <row r="448" spans="10:10" ht="15.75" customHeight="1">
      <c r="J448" s="7"/>
    </row>
    <row r="449" spans="10:10" ht="15.75" customHeight="1">
      <c r="J449" s="7"/>
    </row>
    <row r="450" spans="10:10" ht="15.75" customHeight="1">
      <c r="J450" s="7"/>
    </row>
    <row r="451" spans="10:10" ht="15.75" customHeight="1">
      <c r="J451" s="7"/>
    </row>
    <row r="452" spans="10:10" ht="15.75" customHeight="1">
      <c r="J452" s="7"/>
    </row>
    <row r="453" spans="10:10" ht="15.75" customHeight="1">
      <c r="J453" s="7"/>
    </row>
    <row r="454" spans="10:10" ht="15.75" customHeight="1">
      <c r="J454" s="7"/>
    </row>
    <row r="455" spans="10:10" ht="15.75" customHeight="1">
      <c r="J455" s="7"/>
    </row>
    <row r="456" spans="10:10" ht="15.75" customHeight="1">
      <c r="J456" s="7"/>
    </row>
    <row r="457" spans="10:10" ht="15.75" customHeight="1">
      <c r="J457" s="7"/>
    </row>
    <row r="458" spans="10:10" ht="15.75" customHeight="1">
      <c r="J458" s="7"/>
    </row>
    <row r="459" spans="10:10" ht="15.75" customHeight="1">
      <c r="J459" s="7"/>
    </row>
    <row r="460" spans="10:10" ht="15.75" customHeight="1">
      <c r="J460" s="7"/>
    </row>
    <row r="461" spans="10:10" ht="15.75" customHeight="1">
      <c r="J461" s="7"/>
    </row>
    <row r="462" spans="10:10" ht="15.75" customHeight="1">
      <c r="J462" s="7"/>
    </row>
    <row r="463" spans="10:10" ht="15.75" customHeight="1">
      <c r="J463" s="7"/>
    </row>
    <row r="464" spans="10:10" ht="15.75" customHeight="1">
      <c r="J464" s="7"/>
    </row>
    <row r="465" spans="10:10" ht="15.75" customHeight="1">
      <c r="J465" s="7"/>
    </row>
    <row r="466" spans="10:10" ht="15.75" customHeight="1">
      <c r="J466" s="7"/>
    </row>
    <row r="467" spans="10:10" ht="15.75" customHeight="1">
      <c r="J467" s="7"/>
    </row>
    <row r="468" spans="10:10" ht="15.75" customHeight="1">
      <c r="J468" s="7"/>
    </row>
    <row r="469" spans="10:10" ht="15.75" customHeight="1">
      <c r="J469" s="7"/>
    </row>
    <row r="470" spans="10:10" ht="15.75" customHeight="1">
      <c r="J470" s="7"/>
    </row>
    <row r="471" spans="10:10" ht="15.75" customHeight="1">
      <c r="J471" s="7"/>
    </row>
    <row r="472" spans="10:10" ht="15.75" customHeight="1">
      <c r="J472" s="7"/>
    </row>
    <row r="473" spans="10:10" ht="15.75" customHeight="1">
      <c r="J473" s="7"/>
    </row>
    <row r="474" spans="10:10" ht="15.75" customHeight="1">
      <c r="J474" s="7"/>
    </row>
    <row r="475" spans="10:10" ht="15.75" customHeight="1">
      <c r="J475" s="7"/>
    </row>
    <row r="476" spans="10:10" ht="15.75" customHeight="1">
      <c r="J476" s="7"/>
    </row>
    <row r="477" spans="10:10" ht="15.75" customHeight="1">
      <c r="J477" s="7"/>
    </row>
    <row r="478" spans="10:10" ht="15.75" customHeight="1">
      <c r="J478" s="7"/>
    </row>
    <row r="479" spans="10:10" ht="15.75" customHeight="1">
      <c r="J479" s="7"/>
    </row>
    <row r="480" spans="10:10" ht="15.75" customHeight="1">
      <c r="J480" s="7"/>
    </row>
    <row r="481" spans="10:10" ht="15.75" customHeight="1">
      <c r="J481" s="7"/>
    </row>
    <row r="482" spans="10:10" ht="15.75" customHeight="1">
      <c r="J482" s="7"/>
    </row>
    <row r="483" spans="10:10" ht="15.75" customHeight="1">
      <c r="J483" s="7"/>
    </row>
    <row r="484" spans="10:10" ht="15.75" customHeight="1">
      <c r="J484" s="7"/>
    </row>
    <row r="485" spans="10:10" ht="15.75" customHeight="1">
      <c r="J485" s="7"/>
    </row>
    <row r="486" spans="10:10" ht="15.75" customHeight="1">
      <c r="J486" s="7"/>
    </row>
    <row r="487" spans="10:10" ht="15.75" customHeight="1">
      <c r="J487" s="7"/>
    </row>
    <row r="488" spans="10:10" ht="15.75" customHeight="1">
      <c r="J488" s="7"/>
    </row>
    <row r="489" spans="10:10" ht="15.75" customHeight="1">
      <c r="J489" s="7"/>
    </row>
    <row r="490" spans="10:10" ht="15.75" customHeight="1">
      <c r="J490" s="7"/>
    </row>
    <row r="491" spans="10:10" ht="15.75" customHeight="1">
      <c r="J491" s="7"/>
    </row>
    <row r="492" spans="10:10" ht="15.75" customHeight="1">
      <c r="J492" s="7"/>
    </row>
    <row r="493" spans="10:10" ht="15.75" customHeight="1">
      <c r="J493" s="7"/>
    </row>
    <row r="494" spans="10:10" ht="15.75" customHeight="1">
      <c r="J494" s="7"/>
    </row>
    <row r="495" spans="10:10" ht="15.75" customHeight="1">
      <c r="J495" s="7"/>
    </row>
    <row r="496" spans="10:10" ht="15.75" customHeight="1">
      <c r="J496" s="7"/>
    </row>
    <row r="497" spans="10:10" ht="15.75" customHeight="1">
      <c r="J497" s="7"/>
    </row>
    <row r="498" spans="10:10" ht="15.75" customHeight="1">
      <c r="J498" s="7"/>
    </row>
    <row r="499" spans="10:10" ht="15.75" customHeight="1">
      <c r="J499" s="7"/>
    </row>
    <row r="500" spans="10:10" ht="15.75" customHeight="1">
      <c r="J500" s="7"/>
    </row>
    <row r="501" spans="10:10" ht="15.75" customHeight="1">
      <c r="J501" s="7"/>
    </row>
    <row r="502" spans="10:10" ht="15.75" customHeight="1">
      <c r="J502" s="7"/>
    </row>
    <row r="503" spans="10:10" ht="15.75" customHeight="1">
      <c r="J503" s="7"/>
    </row>
    <row r="504" spans="10:10" ht="15.75" customHeight="1">
      <c r="J504" s="7"/>
    </row>
    <row r="505" spans="10:10" ht="15.75" customHeight="1">
      <c r="J505" s="7"/>
    </row>
    <row r="506" spans="10:10" ht="15.75" customHeight="1">
      <c r="J506" s="7"/>
    </row>
    <row r="507" spans="10:10" ht="15.75" customHeight="1">
      <c r="J507" s="7"/>
    </row>
    <row r="508" spans="10:10" ht="15.75" customHeight="1">
      <c r="J508" s="7"/>
    </row>
    <row r="509" spans="10:10" ht="15.75" customHeight="1">
      <c r="J509" s="7"/>
    </row>
    <row r="510" spans="10:10" ht="15.75" customHeight="1">
      <c r="J510" s="7"/>
    </row>
    <row r="511" spans="10:10" ht="15.75" customHeight="1">
      <c r="J511" s="7"/>
    </row>
    <row r="512" spans="10:10" ht="15.75" customHeight="1">
      <c r="J512" s="7"/>
    </row>
    <row r="513" spans="10:10" ht="15.75" customHeight="1">
      <c r="J513" s="7"/>
    </row>
    <row r="514" spans="10:10" ht="15.75" customHeight="1">
      <c r="J514" s="7"/>
    </row>
    <row r="515" spans="10:10" ht="15.75" customHeight="1">
      <c r="J515" s="7"/>
    </row>
    <row r="516" spans="10:10" ht="15.75" customHeight="1">
      <c r="J516" s="7"/>
    </row>
    <row r="517" spans="10:10" ht="15.75" customHeight="1">
      <c r="J517" s="7"/>
    </row>
    <row r="518" spans="10:10" ht="15.75" customHeight="1">
      <c r="J518" s="7"/>
    </row>
    <row r="519" spans="10:10" ht="15.75" customHeight="1">
      <c r="J519" s="7"/>
    </row>
    <row r="520" spans="10:10" ht="15.75" customHeight="1">
      <c r="J520" s="7"/>
    </row>
    <row r="521" spans="10:10" ht="15.75" customHeight="1">
      <c r="J521" s="7"/>
    </row>
    <row r="522" spans="10:10" ht="15.75" customHeight="1">
      <c r="J522" s="7"/>
    </row>
    <row r="523" spans="10:10" ht="15.75" customHeight="1">
      <c r="J523" s="7"/>
    </row>
    <row r="524" spans="10:10" ht="15.75" customHeight="1">
      <c r="J524" s="7"/>
    </row>
    <row r="525" spans="10:10" ht="15.75" customHeight="1">
      <c r="J525" s="7"/>
    </row>
    <row r="526" spans="10:10" ht="15.75" customHeight="1">
      <c r="J526" s="7"/>
    </row>
    <row r="527" spans="10:10" ht="15.75" customHeight="1">
      <c r="J527" s="7"/>
    </row>
    <row r="528" spans="10:10" ht="15.75" customHeight="1">
      <c r="J528" s="7"/>
    </row>
    <row r="529" spans="10:10" ht="15.75" customHeight="1">
      <c r="J529" s="7"/>
    </row>
    <row r="530" spans="10:10" ht="15.75" customHeight="1">
      <c r="J530" s="7"/>
    </row>
    <row r="531" spans="10:10" ht="15.75" customHeight="1">
      <c r="J531" s="7"/>
    </row>
    <row r="532" spans="10:10" ht="15.75" customHeight="1">
      <c r="J532" s="7"/>
    </row>
    <row r="533" spans="10:10" ht="15.75" customHeight="1">
      <c r="J533" s="7"/>
    </row>
    <row r="534" spans="10:10" ht="15.75" customHeight="1">
      <c r="J534" s="7"/>
    </row>
    <row r="535" spans="10:10" ht="15.75" customHeight="1">
      <c r="J535" s="7"/>
    </row>
    <row r="536" spans="10:10" ht="15.75" customHeight="1">
      <c r="J536" s="7"/>
    </row>
    <row r="537" spans="10:10" ht="15.75" customHeight="1">
      <c r="J537" s="7"/>
    </row>
    <row r="538" spans="10:10" ht="15.75" customHeight="1">
      <c r="J538" s="7"/>
    </row>
    <row r="539" spans="10:10" ht="15.75" customHeight="1">
      <c r="J539" s="7"/>
    </row>
    <row r="540" spans="10:10" ht="15.75" customHeight="1">
      <c r="J540" s="7"/>
    </row>
    <row r="541" spans="10:10" ht="15.75" customHeight="1">
      <c r="J541" s="7"/>
    </row>
    <row r="542" spans="10:10" ht="15.75" customHeight="1">
      <c r="J542" s="7"/>
    </row>
    <row r="543" spans="10:10" ht="15.75" customHeight="1">
      <c r="J543" s="7"/>
    </row>
    <row r="544" spans="10:10" ht="15.75" customHeight="1">
      <c r="J544" s="7"/>
    </row>
    <row r="545" spans="10:10" ht="15.75" customHeight="1">
      <c r="J545" s="7"/>
    </row>
    <row r="546" spans="10:10" ht="15.75" customHeight="1">
      <c r="J546" s="7"/>
    </row>
    <row r="547" spans="10:10" ht="15.75" customHeight="1">
      <c r="J547" s="7"/>
    </row>
    <row r="548" spans="10:10" ht="15.75" customHeight="1">
      <c r="J548" s="7"/>
    </row>
    <row r="549" spans="10:10" ht="15.75" customHeight="1">
      <c r="J549" s="7"/>
    </row>
    <row r="550" spans="10:10" ht="15.75" customHeight="1">
      <c r="J550" s="7"/>
    </row>
    <row r="551" spans="10:10" ht="15.75" customHeight="1">
      <c r="J551" s="7"/>
    </row>
    <row r="552" spans="10:10" ht="15.75" customHeight="1">
      <c r="J552" s="7"/>
    </row>
    <row r="553" spans="10:10" ht="15.75" customHeight="1">
      <c r="J553" s="7"/>
    </row>
    <row r="554" spans="10:10" ht="15.75" customHeight="1">
      <c r="J554" s="7"/>
    </row>
    <row r="555" spans="10:10" ht="15.75" customHeight="1">
      <c r="J555" s="7"/>
    </row>
    <row r="556" spans="10:10" ht="15.75" customHeight="1">
      <c r="J556" s="7"/>
    </row>
    <row r="557" spans="10:10" ht="15.75" customHeight="1">
      <c r="J557" s="7"/>
    </row>
    <row r="558" spans="10:10" ht="15.75" customHeight="1">
      <c r="J558" s="7"/>
    </row>
    <row r="559" spans="10:10" ht="15.75" customHeight="1">
      <c r="J559" s="7"/>
    </row>
    <row r="560" spans="10:10" ht="15.75" customHeight="1">
      <c r="J560" s="7"/>
    </row>
    <row r="561" spans="10:10" ht="15.75" customHeight="1">
      <c r="J561" s="7"/>
    </row>
    <row r="562" spans="10:10" ht="15.75" customHeight="1">
      <c r="J562" s="7"/>
    </row>
    <row r="563" spans="10:10" ht="15.75" customHeight="1">
      <c r="J563" s="7"/>
    </row>
    <row r="564" spans="10:10" ht="15.75" customHeight="1">
      <c r="J564" s="7"/>
    </row>
    <row r="565" spans="10:10" ht="15.75" customHeight="1">
      <c r="J565" s="7"/>
    </row>
    <row r="566" spans="10:10" ht="15.75" customHeight="1">
      <c r="J566" s="7"/>
    </row>
    <row r="567" spans="10:10" ht="15.75" customHeight="1">
      <c r="J567" s="7"/>
    </row>
    <row r="568" spans="10:10" ht="15.75" customHeight="1">
      <c r="J568" s="7"/>
    </row>
    <row r="569" spans="10:10" ht="15.75" customHeight="1">
      <c r="J569" s="7"/>
    </row>
    <row r="570" spans="10:10" ht="15.75" customHeight="1">
      <c r="J570" s="7"/>
    </row>
    <row r="571" spans="10:10" ht="15.75" customHeight="1">
      <c r="J571" s="7"/>
    </row>
    <row r="572" spans="10:10" ht="15.75" customHeight="1">
      <c r="J572" s="7"/>
    </row>
    <row r="573" spans="10:10" ht="15.75" customHeight="1">
      <c r="J573" s="7"/>
    </row>
    <row r="574" spans="10:10" ht="15.75" customHeight="1">
      <c r="J574" s="7"/>
    </row>
    <row r="575" spans="10:10" ht="15.75" customHeight="1">
      <c r="J575" s="7"/>
    </row>
    <row r="576" spans="10:10" ht="15.75" customHeight="1">
      <c r="J576" s="7"/>
    </row>
    <row r="577" spans="10:10" ht="15.75" customHeight="1">
      <c r="J577" s="7"/>
    </row>
    <row r="578" spans="10:10" ht="15.75" customHeight="1">
      <c r="J578" s="7"/>
    </row>
    <row r="579" spans="10:10" ht="15.75" customHeight="1">
      <c r="J579" s="7"/>
    </row>
    <row r="580" spans="10:10" ht="15.75" customHeight="1">
      <c r="J580" s="7"/>
    </row>
    <row r="581" spans="10:10" ht="15.75" customHeight="1">
      <c r="J581" s="7"/>
    </row>
    <row r="582" spans="10:10" ht="15.75" customHeight="1">
      <c r="J582" s="7"/>
    </row>
    <row r="583" spans="10:10" ht="15.75" customHeight="1">
      <c r="J583" s="7"/>
    </row>
    <row r="584" spans="10:10" ht="15.75" customHeight="1">
      <c r="J584" s="7"/>
    </row>
    <row r="585" spans="10:10" ht="15.75" customHeight="1">
      <c r="J585" s="7"/>
    </row>
    <row r="586" spans="10:10" ht="15.75" customHeight="1">
      <c r="J586" s="7"/>
    </row>
    <row r="587" spans="10:10" ht="15.75" customHeight="1">
      <c r="J587" s="7"/>
    </row>
    <row r="588" spans="10:10" ht="15.75" customHeight="1">
      <c r="J588" s="7"/>
    </row>
    <row r="589" spans="10:10" ht="15.75" customHeight="1">
      <c r="J589" s="7"/>
    </row>
    <row r="590" spans="10:10" ht="15.75" customHeight="1">
      <c r="J590" s="7"/>
    </row>
    <row r="591" spans="10:10" ht="15.75" customHeight="1">
      <c r="J591" s="7"/>
    </row>
    <row r="592" spans="10:10" ht="15.75" customHeight="1">
      <c r="J592" s="7"/>
    </row>
    <row r="593" spans="10:10" ht="15.75" customHeight="1">
      <c r="J593" s="7"/>
    </row>
    <row r="594" spans="10:10" ht="15.75" customHeight="1">
      <c r="J594" s="7"/>
    </row>
    <row r="595" spans="10:10" ht="15.75" customHeight="1">
      <c r="J595" s="7"/>
    </row>
    <row r="596" spans="10:10" ht="15.75" customHeight="1">
      <c r="J596" s="7"/>
    </row>
    <row r="597" spans="10:10" ht="15.75" customHeight="1">
      <c r="J597" s="7"/>
    </row>
    <row r="598" spans="10:10" ht="15.75" customHeight="1">
      <c r="J598" s="7"/>
    </row>
    <row r="599" spans="10:10" ht="15.75" customHeight="1">
      <c r="J599" s="7"/>
    </row>
    <row r="600" spans="10:10" ht="15.75" customHeight="1">
      <c r="J600" s="7"/>
    </row>
    <row r="601" spans="10:10" ht="15.75" customHeight="1">
      <c r="J601" s="7"/>
    </row>
    <row r="602" spans="10:10" ht="15.75" customHeight="1">
      <c r="J602" s="7"/>
    </row>
    <row r="603" spans="10:10" ht="15.75" customHeight="1">
      <c r="J603" s="7"/>
    </row>
    <row r="604" spans="10:10" ht="15.75" customHeight="1">
      <c r="J604" s="7"/>
    </row>
    <row r="605" spans="10:10" ht="15.75" customHeight="1">
      <c r="J605" s="7"/>
    </row>
    <row r="606" spans="10:10" ht="15.75" customHeight="1">
      <c r="J606" s="7"/>
    </row>
    <row r="607" spans="10:10" ht="15.75" customHeight="1">
      <c r="J607" s="7"/>
    </row>
    <row r="608" spans="10:10" ht="15.75" customHeight="1">
      <c r="J608" s="7"/>
    </row>
    <row r="609" spans="10:10" ht="15.75" customHeight="1">
      <c r="J609" s="7"/>
    </row>
    <row r="610" spans="10:10" ht="15.75" customHeight="1">
      <c r="J610" s="7"/>
    </row>
    <row r="611" spans="10:10" ht="15.75" customHeight="1">
      <c r="J611" s="7"/>
    </row>
    <row r="612" spans="10:10" ht="15.75" customHeight="1">
      <c r="J612" s="7"/>
    </row>
    <row r="613" spans="10:10" ht="15.75" customHeight="1">
      <c r="J613" s="7"/>
    </row>
    <row r="614" spans="10:10" ht="15.75" customHeight="1">
      <c r="J614" s="7"/>
    </row>
    <row r="615" spans="10:10" ht="15.75" customHeight="1">
      <c r="J615" s="7"/>
    </row>
    <row r="616" spans="10:10" ht="15.75" customHeight="1">
      <c r="J616" s="7"/>
    </row>
    <row r="617" spans="10:10" ht="15.75" customHeight="1">
      <c r="J617" s="7"/>
    </row>
    <row r="618" spans="10:10" ht="15.75" customHeight="1">
      <c r="J618" s="7"/>
    </row>
    <row r="619" spans="10:10" ht="15.75" customHeight="1">
      <c r="J619" s="7"/>
    </row>
    <row r="620" spans="10:10" ht="15.75" customHeight="1">
      <c r="J620" s="7"/>
    </row>
    <row r="621" spans="10:10" ht="15.75" customHeight="1">
      <c r="J621" s="7"/>
    </row>
    <row r="622" spans="10:10" ht="15.75" customHeight="1">
      <c r="J622" s="7"/>
    </row>
    <row r="623" spans="10:10" ht="15.75" customHeight="1">
      <c r="J623" s="7"/>
    </row>
    <row r="624" spans="10:10" ht="15.75" customHeight="1">
      <c r="J624" s="7"/>
    </row>
    <row r="625" spans="10:10" ht="15.75" customHeight="1">
      <c r="J625" s="7"/>
    </row>
    <row r="626" spans="10:10" ht="15.75" customHeight="1">
      <c r="J626" s="7"/>
    </row>
    <row r="627" spans="10:10" ht="15.75" customHeight="1">
      <c r="J627" s="7"/>
    </row>
    <row r="628" spans="10:10" ht="15.75" customHeight="1">
      <c r="J628" s="7"/>
    </row>
    <row r="629" spans="10:10" ht="15.75" customHeight="1">
      <c r="J629" s="7"/>
    </row>
    <row r="630" spans="10:10" ht="15.75" customHeight="1">
      <c r="J630" s="7"/>
    </row>
    <row r="631" spans="10:10" ht="15.75" customHeight="1">
      <c r="J631" s="7"/>
    </row>
    <row r="632" spans="10:10" ht="15.75" customHeight="1">
      <c r="J632" s="7"/>
    </row>
    <row r="633" spans="10:10" ht="15.75" customHeight="1">
      <c r="J633" s="7"/>
    </row>
    <row r="634" spans="10:10" ht="15.75" customHeight="1">
      <c r="J634" s="7"/>
    </row>
    <row r="635" spans="10:10" ht="15.75" customHeight="1">
      <c r="J635" s="7"/>
    </row>
    <row r="636" spans="10:10" ht="15.75" customHeight="1">
      <c r="J636" s="7"/>
    </row>
    <row r="637" spans="10:10" ht="15.75" customHeight="1">
      <c r="J637" s="7"/>
    </row>
    <row r="638" spans="10:10" ht="15.75" customHeight="1">
      <c r="J638" s="7"/>
    </row>
    <row r="639" spans="10:10" ht="15.75" customHeight="1">
      <c r="J639" s="7"/>
    </row>
    <row r="640" spans="10:10" ht="15.75" customHeight="1">
      <c r="J640" s="7"/>
    </row>
    <row r="641" spans="10:10" ht="15.75" customHeight="1">
      <c r="J641" s="7"/>
    </row>
    <row r="642" spans="10:10" ht="15.75" customHeight="1">
      <c r="J642" s="7"/>
    </row>
    <row r="643" spans="10:10" ht="15.75" customHeight="1">
      <c r="J643" s="7"/>
    </row>
    <row r="644" spans="10:10" ht="15.75" customHeight="1">
      <c r="J644" s="7"/>
    </row>
    <row r="645" spans="10:10" ht="15.75" customHeight="1">
      <c r="J645" s="7"/>
    </row>
    <row r="646" spans="10:10" ht="15.75" customHeight="1">
      <c r="J646" s="7"/>
    </row>
    <row r="647" spans="10:10" ht="15.75" customHeight="1">
      <c r="J647" s="7"/>
    </row>
    <row r="648" spans="10:10" ht="15.75" customHeight="1">
      <c r="J648" s="7"/>
    </row>
    <row r="649" spans="10:10" ht="15.75" customHeight="1">
      <c r="J649" s="7"/>
    </row>
    <row r="650" spans="10:10" ht="15.75" customHeight="1">
      <c r="J650" s="7"/>
    </row>
    <row r="651" spans="10:10" ht="15.75" customHeight="1">
      <c r="J651" s="7"/>
    </row>
    <row r="652" spans="10:10" ht="15.75" customHeight="1">
      <c r="J652" s="7"/>
    </row>
    <row r="653" spans="10:10" ht="15.75" customHeight="1">
      <c r="J653" s="7"/>
    </row>
    <row r="654" spans="10:10" ht="15.75" customHeight="1">
      <c r="J654" s="7"/>
    </row>
    <row r="655" spans="10:10" ht="15.75" customHeight="1">
      <c r="J655" s="7"/>
    </row>
    <row r="656" spans="10:10" ht="15.75" customHeight="1">
      <c r="J656" s="7"/>
    </row>
    <row r="657" spans="10:10" ht="15.75" customHeight="1">
      <c r="J657" s="7"/>
    </row>
    <row r="658" spans="10:10" ht="15.75" customHeight="1">
      <c r="J658" s="7"/>
    </row>
    <row r="659" spans="10:10" ht="15.75" customHeight="1">
      <c r="J659" s="7"/>
    </row>
    <row r="660" spans="10:10" ht="15.75" customHeight="1">
      <c r="J660" s="7"/>
    </row>
    <row r="661" spans="10:10" ht="15.75" customHeight="1">
      <c r="J661" s="7"/>
    </row>
    <row r="662" spans="10:10" ht="15.75" customHeight="1">
      <c r="J662" s="7"/>
    </row>
    <row r="663" spans="10:10" ht="15.75" customHeight="1">
      <c r="J663" s="7"/>
    </row>
    <row r="664" spans="10:10" ht="15.75" customHeight="1">
      <c r="J664" s="7"/>
    </row>
    <row r="665" spans="10:10" ht="15.75" customHeight="1">
      <c r="J665" s="7"/>
    </row>
    <row r="666" spans="10:10" ht="15.75" customHeight="1">
      <c r="J666" s="7"/>
    </row>
    <row r="667" spans="10:10" ht="15.75" customHeight="1">
      <c r="J667" s="7"/>
    </row>
    <row r="668" spans="10:10" ht="15.75" customHeight="1">
      <c r="J668" s="7"/>
    </row>
    <row r="669" spans="10:10" ht="15.75" customHeight="1">
      <c r="J669" s="7"/>
    </row>
    <row r="670" spans="10:10" ht="15.75" customHeight="1">
      <c r="J670" s="7"/>
    </row>
    <row r="671" spans="10:10" ht="15.75" customHeight="1">
      <c r="J671" s="7"/>
    </row>
    <row r="672" spans="10:10" ht="15.75" customHeight="1">
      <c r="J672" s="7"/>
    </row>
    <row r="673" spans="10:10" ht="15.75" customHeight="1">
      <c r="J673" s="7"/>
    </row>
    <row r="674" spans="10:10" ht="15.75" customHeight="1">
      <c r="J674" s="7"/>
    </row>
    <row r="675" spans="10:10" ht="15.75" customHeight="1">
      <c r="J675" s="7"/>
    </row>
    <row r="676" spans="10:10" ht="15.75" customHeight="1">
      <c r="J676" s="7"/>
    </row>
    <row r="677" spans="10:10" ht="15.75" customHeight="1">
      <c r="J677" s="7"/>
    </row>
    <row r="678" spans="10:10" ht="15.75" customHeight="1">
      <c r="J678" s="7"/>
    </row>
    <row r="679" spans="10:10" ht="15.75" customHeight="1">
      <c r="J679" s="7"/>
    </row>
    <row r="680" spans="10:10" ht="15.75" customHeight="1">
      <c r="J680" s="7"/>
    </row>
    <row r="681" spans="10:10" ht="15.75" customHeight="1">
      <c r="J681" s="7"/>
    </row>
    <row r="682" spans="10:10" ht="15.75" customHeight="1">
      <c r="J682" s="7"/>
    </row>
    <row r="683" spans="10:10" ht="15.75" customHeight="1">
      <c r="J683" s="7"/>
    </row>
    <row r="684" spans="10:10" ht="15.75" customHeight="1">
      <c r="J684" s="7"/>
    </row>
    <row r="685" spans="10:10" ht="15.75" customHeight="1">
      <c r="J685" s="7"/>
    </row>
    <row r="686" spans="10:10" ht="15.75" customHeight="1">
      <c r="J686" s="7"/>
    </row>
    <row r="687" spans="10:10" ht="15.75" customHeight="1">
      <c r="J687" s="7"/>
    </row>
    <row r="688" spans="10:10" ht="15.75" customHeight="1">
      <c r="J688" s="7"/>
    </row>
    <row r="689" spans="10:10" ht="15.75" customHeight="1">
      <c r="J689" s="7"/>
    </row>
    <row r="690" spans="10:10" ht="15.75" customHeight="1">
      <c r="J690" s="7"/>
    </row>
    <row r="691" spans="10:10" ht="15.75" customHeight="1">
      <c r="J691" s="7"/>
    </row>
    <row r="692" spans="10:10" ht="15.75" customHeight="1">
      <c r="J692" s="7"/>
    </row>
    <row r="693" spans="10:10" ht="15.75" customHeight="1">
      <c r="J693" s="7"/>
    </row>
    <row r="694" spans="10:10" ht="15.75" customHeight="1">
      <c r="J694" s="7"/>
    </row>
    <row r="695" spans="10:10" ht="15.75" customHeight="1">
      <c r="J695" s="7"/>
    </row>
    <row r="696" spans="10:10" ht="15.75" customHeight="1">
      <c r="J696" s="7"/>
    </row>
    <row r="697" spans="10:10" ht="15.75" customHeight="1">
      <c r="J697" s="7"/>
    </row>
    <row r="698" spans="10:10" ht="15.75" customHeight="1">
      <c r="J698" s="7"/>
    </row>
    <row r="699" spans="10:10" ht="15.75" customHeight="1">
      <c r="J699" s="7"/>
    </row>
    <row r="700" spans="10:10" ht="15.75" customHeight="1">
      <c r="J700" s="7"/>
    </row>
    <row r="701" spans="10:10" ht="15.75" customHeight="1">
      <c r="J701" s="7"/>
    </row>
    <row r="702" spans="10:10" ht="15.75" customHeight="1">
      <c r="J702" s="7"/>
    </row>
    <row r="703" spans="10:10" ht="15.75" customHeight="1">
      <c r="J703" s="7"/>
    </row>
    <row r="704" spans="10:10" ht="15.75" customHeight="1">
      <c r="J704" s="7"/>
    </row>
    <row r="705" spans="10:10" ht="15.75" customHeight="1">
      <c r="J705" s="7"/>
    </row>
    <row r="706" spans="10:10" ht="15.75" customHeight="1">
      <c r="J706" s="7"/>
    </row>
    <row r="707" spans="10:10" ht="15.75" customHeight="1">
      <c r="J707" s="7"/>
    </row>
    <row r="708" spans="10:10" ht="15.75" customHeight="1">
      <c r="J708" s="7"/>
    </row>
    <row r="709" spans="10:10" ht="15.75" customHeight="1">
      <c r="J709" s="7"/>
    </row>
    <row r="710" spans="10:10" ht="15.75" customHeight="1">
      <c r="J710" s="7"/>
    </row>
    <row r="711" spans="10:10" ht="15.75" customHeight="1">
      <c r="J711" s="7"/>
    </row>
    <row r="712" spans="10:10" ht="15.75" customHeight="1">
      <c r="J712" s="7"/>
    </row>
    <row r="713" spans="10:10" ht="15.75" customHeight="1">
      <c r="J713" s="7"/>
    </row>
    <row r="714" spans="10:10" ht="15.75" customHeight="1">
      <c r="J714" s="7"/>
    </row>
    <row r="715" spans="10:10" ht="15.75" customHeight="1">
      <c r="J715" s="7"/>
    </row>
    <row r="716" spans="10:10" ht="15.75" customHeight="1">
      <c r="J716" s="7"/>
    </row>
    <row r="717" spans="10:10" ht="15.75" customHeight="1">
      <c r="J717" s="7"/>
    </row>
    <row r="718" spans="10:10" ht="15.75" customHeight="1">
      <c r="J718" s="7"/>
    </row>
    <row r="719" spans="10:10" ht="15.75" customHeight="1">
      <c r="J719" s="7"/>
    </row>
    <row r="720" spans="10:10" ht="15.75" customHeight="1">
      <c r="J720" s="7"/>
    </row>
    <row r="721" spans="10:10" ht="15.75" customHeight="1">
      <c r="J721" s="7"/>
    </row>
    <row r="722" spans="10:10" ht="15.75" customHeight="1">
      <c r="J722" s="7"/>
    </row>
    <row r="723" spans="10:10" ht="15.75" customHeight="1">
      <c r="J723" s="7"/>
    </row>
    <row r="724" spans="10:10" ht="15.75" customHeight="1">
      <c r="J724" s="7"/>
    </row>
    <row r="725" spans="10:10" ht="15.75" customHeight="1">
      <c r="J725" s="7"/>
    </row>
    <row r="726" spans="10:10" ht="15.75" customHeight="1">
      <c r="J726" s="7"/>
    </row>
    <row r="727" spans="10:10" ht="15.75" customHeight="1">
      <c r="J727" s="7"/>
    </row>
    <row r="728" spans="10:10" ht="15.75" customHeight="1">
      <c r="J728" s="7"/>
    </row>
    <row r="729" spans="10:10" ht="15.75" customHeight="1">
      <c r="J729" s="7"/>
    </row>
    <row r="730" spans="10:10" ht="15.75" customHeight="1">
      <c r="J730" s="7"/>
    </row>
    <row r="731" spans="10:10" ht="15.75" customHeight="1">
      <c r="J731" s="7"/>
    </row>
    <row r="732" spans="10:10" ht="15.75" customHeight="1">
      <c r="J732" s="7"/>
    </row>
    <row r="733" spans="10:10" ht="15.75" customHeight="1">
      <c r="J733" s="7"/>
    </row>
    <row r="734" spans="10:10" ht="15.75" customHeight="1">
      <c r="J734" s="7"/>
    </row>
    <row r="735" spans="10:10" ht="15.75" customHeight="1">
      <c r="J735" s="7"/>
    </row>
    <row r="736" spans="10:10" ht="15.75" customHeight="1">
      <c r="J736" s="7"/>
    </row>
    <row r="737" spans="10:10" ht="15.75" customHeight="1">
      <c r="J737" s="7"/>
    </row>
    <row r="738" spans="10:10" ht="15.75" customHeight="1">
      <c r="J738" s="7"/>
    </row>
    <row r="739" spans="10:10" ht="15.75" customHeight="1">
      <c r="J739" s="7"/>
    </row>
    <row r="740" spans="10:10" ht="15.75" customHeight="1">
      <c r="J740" s="7"/>
    </row>
    <row r="741" spans="10:10" ht="15.75" customHeight="1">
      <c r="J741" s="7"/>
    </row>
    <row r="742" spans="10:10" ht="15.75" customHeight="1">
      <c r="J742" s="7"/>
    </row>
    <row r="743" spans="10:10" ht="15.75" customHeight="1">
      <c r="J743" s="7"/>
    </row>
    <row r="744" spans="10:10" ht="15.75" customHeight="1">
      <c r="J744" s="7"/>
    </row>
    <row r="745" spans="10:10" ht="15.75" customHeight="1">
      <c r="J745" s="7"/>
    </row>
    <row r="746" spans="10:10" ht="15.75" customHeight="1">
      <c r="J746" s="7"/>
    </row>
    <row r="747" spans="10:10" ht="15.75" customHeight="1">
      <c r="J747" s="7"/>
    </row>
    <row r="748" spans="10:10" ht="15.75" customHeight="1">
      <c r="J748" s="7"/>
    </row>
    <row r="749" spans="10:10" ht="15.75" customHeight="1">
      <c r="J749" s="7"/>
    </row>
    <row r="750" spans="10:10" ht="15.75" customHeight="1">
      <c r="J750" s="7"/>
    </row>
    <row r="751" spans="10:10" ht="15.75" customHeight="1">
      <c r="J751" s="7"/>
    </row>
    <row r="752" spans="10:10" ht="15.75" customHeight="1">
      <c r="J752" s="7"/>
    </row>
    <row r="753" spans="10:10" ht="15.75" customHeight="1">
      <c r="J753" s="7"/>
    </row>
    <row r="754" spans="10:10" ht="15.75" customHeight="1">
      <c r="J754" s="7"/>
    </row>
    <row r="755" spans="10:10" ht="15.75" customHeight="1">
      <c r="J755" s="7"/>
    </row>
    <row r="756" spans="10:10" ht="15.75" customHeight="1">
      <c r="J756" s="7"/>
    </row>
    <row r="757" spans="10:10" ht="15.75" customHeight="1">
      <c r="J757" s="7"/>
    </row>
    <row r="758" spans="10:10" ht="15.75" customHeight="1">
      <c r="J758" s="7"/>
    </row>
    <row r="759" spans="10:10" ht="15.75" customHeight="1">
      <c r="J759" s="7"/>
    </row>
    <row r="760" spans="10:10" ht="15.75" customHeight="1">
      <c r="J760" s="7"/>
    </row>
    <row r="761" spans="10:10" ht="15.75" customHeight="1">
      <c r="J761" s="7"/>
    </row>
    <row r="762" spans="10:10" ht="15.75" customHeight="1">
      <c r="J762" s="7"/>
    </row>
    <row r="763" spans="10:10" ht="15.75" customHeight="1">
      <c r="J763" s="7"/>
    </row>
    <row r="764" spans="10:10" ht="15.75" customHeight="1">
      <c r="J764" s="7"/>
    </row>
    <row r="765" spans="10:10" ht="15.75" customHeight="1">
      <c r="J765" s="7"/>
    </row>
    <row r="766" spans="10:10" ht="15.75" customHeight="1">
      <c r="J766" s="7"/>
    </row>
    <row r="767" spans="10:10" ht="15.75" customHeight="1">
      <c r="J767" s="7"/>
    </row>
    <row r="768" spans="10:10" ht="15.75" customHeight="1">
      <c r="J768" s="7"/>
    </row>
    <row r="769" spans="10:10" ht="15.75" customHeight="1">
      <c r="J769" s="7"/>
    </row>
    <row r="770" spans="10:10" ht="15.75" customHeight="1">
      <c r="J770" s="7"/>
    </row>
    <row r="771" spans="10:10" ht="15.75" customHeight="1">
      <c r="J771" s="7"/>
    </row>
    <row r="772" spans="10:10" ht="15.75" customHeight="1">
      <c r="J772" s="7"/>
    </row>
    <row r="773" spans="10:10" ht="15.75" customHeight="1">
      <c r="J773" s="7"/>
    </row>
    <row r="774" spans="10:10" ht="15.75" customHeight="1">
      <c r="J774" s="7"/>
    </row>
    <row r="775" spans="10:10" ht="15.75" customHeight="1">
      <c r="J775" s="7"/>
    </row>
    <row r="776" spans="10:10" ht="15.75" customHeight="1">
      <c r="J776" s="7"/>
    </row>
    <row r="777" spans="10:10" ht="15.75" customHeight="1">
      <c r="J777" s="7"/>
    </row>
    <row r="778" spans="10:10" ht="15.75" customHeight="1">
      <c r="J778" s="7"/>
    </row>
    <row r="779" spans="10:10" ht="15.75" customHeight="1">
      <c r="J779" s="7"/>
    </row>
    <row r="780" spans="10:10" ht="15.75" customHeight="1">
      <c r="J780" s="7"/>
    </row>
    <row r="781" spans="10:10" ht="15.75" customHeight="1">
      <c r="J781" s="7"/>
    </row>
    <row r="782" spans="10:10" ht="15.75" customHeight="1">
      <c r="J782" s="7"/>
    </row>
    <row r="783" spans="10:10" ht="15.75" customHeight="1">
      <c r="J783" s="7"/>
    </row>
    <row r="784" spans="10:10" ht="15.75" customHeight="1">
      <c r="J784" s="7"/>
    </row>
    <row r="785" spans="10:10" ht="15.75" customHeight="1">
      <c r="J785" s="7"/>
    </row>
    <row r="786" spans="10:10" ht="15.75" customHeight="1">
      <c r="J786" s="7"/>
    </row>
    <row r="787" spans="10:10" ht="15.75" customHeight="1">
      <c r="J787" s="7"/>
    </row>
    <row r="788" spans="10:10" ht="15.75" customHeight="1">
      <c r="J788" s="7"/>
    </row>
    <row r="789" spans="10:10" ht="15.75" customHeight="1">
      <c r="J789" s="7"/>
    </row>
    <row r="790" spans="10:10" ht="15.75" customHeight="1">
      <c r="J790" s="7"/>
    </row>
    <row r="791" spans="10:10" ht="15.75" customHeight="1">
      <c r="J791" s="7"/>
    </row>
    <row r="792" spans="10:10" ht="15.75" customHeight="1">
      <c r="J792" s="7"/>
    </row>
    <row r="793" spans="10:10" ht="15.75" customHeight="1">
      <c r="J793" s="7"/>
    </row>
    <row r="794" spans="10:10" ht="15.75" customHeight="1">
      <c r="J794" s="7"/>
    </row>
    <row r="795" spans="10:10" ht="15.75" customHeight="1">
      <c r="J795" s="7"/>
    </row>
    <row r="796" spans="10:10" ht="15.75" customHeight="1">
      <c r="J796" s="7"/>
    </row>
    <row r="797" spans="10:10" ht="15.75" customHeight="1">
      <c r="J797" s="7"/>
    </row>
    <row r="798" spans="10:10" ht="15.75" customHeight="1">
      <c r="J798" s="7"/>
    </row>
    <row r="799" spans="10:10" ht="15.75" customHeight="1">
      <c r="J799" s="7"/>
    </row>
    <row r="800" spans="10:10" ht="15.75" customHeight="1">
      <c r="J800" s="7"/>
    </row>
    <row r="801" spans="10:10" ht="15.75" customHeight="1">
      <c r="J801" s="7"/>
    </row>
    <row r="802" spans="10:10" ht="15.75" customHeight="1">
      <c r="J802" s="7"/>
    </row>
    <row r="803" spans="10:10" ht="15.75" customHeight="1">
      <c r="J803" s="7"/>
    </row>
    <row r="804" spans="10:10" ht="15.75" customHeight="1">
      <c r="J804" s="7"/>
    </row>
    <row r="805" spans="10:10" ht="15.75" customHeight="1">
      <c r="J805" s="7"/>
    </row>
    <row r="806" spans="10:10" ht="15.75" customHeight="1">
      <c r="J806" s="7"/>
    </row>
    <row r="807" spans="10:10" ht="15.75" customHeight="1">
      <c r="J807" s="7"/>
    </row>
    <row r="808" spans="10:10" ht="15.75" customHeight="1">
      <c r="J808" s="7"/>
    </row>
    <row r="809" spans="10:10" ht="15.75" customHeight="1">
      <c r="J809" s="7"/>
    </row>
    <row r="810" spans="10:10" ht="15.75" customHeight="1">
      <c r="J810" s="7"/>
    </row>
    <row r="811" spans="10:10" ht="15.75" customHeight="1">
      <c r="J811" s="7"/>
    </row>
    <row r="812" spans="10:10" ht="15.75" customHeight="1">
      <c r="J812" s="7"/>
    </row>
    <row r="813" spans="10:10" ht="15.75" customHeight="1">
      <c r="J813" s="7"/>
    </row>
    <row r="814" spans="10:10" ht="15.75" customHeight="1">
      <c r="J814" s="7"/>
    </row>
    <row r="815" spans="10:10" ht="15.75" customHeight="1">
      <c r="J815" s="7"/>
    </row>
    <row r="816" spans="10:10" ht="15.75" customHeight="1">
      <c r="J816" s="7"/>
    </row>
    <row r="817" spans="10:10" ht="15.75" customHeight="1">
      <c r="J817" s="7"/>
    </row>
    <row r="818" spans="10:10" ht="15.75" customHeight="1">
      <c r="J818" s="7"/>
    </row>
    <row r="819" spans="10:10" ht="15.75" customHeight="1">
      <c r="J819" s="7"/>
    </row>
    <row r="820" spans="10:10" ht="15.75" customHeight="1">
      <c r="J820" s="7"/>
    </row>
    <row r="821" spans="10:10" ht="15.75" customHeight="1">
      <c r="J821" s="7"/>
    </row>
    <row r="822" spans="10:10" ht="15.75" customHeight="1">
      <c r="J822" s="7"/>
    </row>
    <row r="823" spans="10:10" ht="15.75" customHeight="1">
      <c r="J823" s="7"/>
    </row>
    <row r="824" spans="10:10" ht="15.75" customHeight="1">
      <c r="J824" s="7"/>
    </row>
    <row r="825" spans="10:10" ht="15.75" customHeight="1">
      <c r="J825" s="7"/>
    </row>
    <row r="826" spans="10:10" ht="15.75" customHeight="1">
      <c r="J826" s="7"/>
    </row>
    <row r="827" spans="10:10" ht="15.75" customHeight="1">
      <c r="J827" s="7"/>
    </row>
    <row r="828" spans="10:10" ht="15.75" customHeight="1">
      <c r="J828" s="7"/>
    </row>
    <row r="829" spans="10:10" ht="15.75" customHeight="1">
      <c r="J829" s="7"/>
    </row>
    <row r="830" spans="10:10" ht="15.75" customHeight="1">
      <c r="J830" s="7"/>
    </row>
    <row r="831" spans="10:10" ht="15.75" customHeight="1">
      <c r="J831" s="7"/>
    </row>
    <row r="832" spans="10:10" ht="15.75" customHeight="1">
      <c r="J832" s="7"/>
    </row>
    <row r="833" spans="10:10" ht="15.75" customHeight="1">
      <c r="J833" s="7"/>
    </row>
    <row r="834" spans="10:10" ht="15.75" customHeight="1">
      <c r="J834" s="7"/>
    </row>
    <row r="835" spans="10:10" ht="15.75" customHeight="1">
      <c r="J835" s="7"/>
    </row>
    <row r="836" spans="10:10" ht="15.75" customHeight="1">
      <c r="J836" s="7"/>
    </row>
    <row r="837" spans="10:10" ht="15.75" customHeight="1">
      <c r="J837" s="7"/>
    </row>
    <row r="838" spans="10:10" ht="15.75" customHeight="1">
      <c r="J838" s="7"/>
    </row>
    <row r="839" spans="10:10" ht="15.75" customHeight="1">
      <c r="J839" s="7"/>
    </row>
    <row r="840" spans="10:10" ht="15.75" customHeight="1">
      <c r="J840" s="7"/>
    </row>
    <row r="841" spans="10:10" ht="15.75" customHeight="1">
      <c r="J841" s="7"/>
    </row>
    <row r="842" spans="10:10" ht="15.75" customHeight="1">
      <c r="J842" s="7"/>
    </row>
    <row r="843" spans="10:10" ht="15.75" customHeight="1">
      <c r="J843" s="7"/>
    </row>
    <row r="844" spans="10:10" ht="15.75" customHeight="1">
      <c r="J844" s="7"/>
    </row>
    <row r="845" spans="10:10" ht="15.75" customHeight="1">
      <c r="J845" s="7"/>
    </row>
    <row r="846" spans="10:10" ht="15.75" customHeight="1">
      <c r="J846" s="7"/>
    </row>
    <row r="847" spans="10:10" ht="15.75" customHeight="1">
      <c r="J847" s="7"/>
    </row>
    <row r="848" spans="10:10" ht="15.75" customHeight="1">
      <c r="J848" s="7"/>
    </row>
    <row r="849" spans="10:10" ht="15.75" customHeight="1">
      <c r="J849" s="7"/>
    </row>
    <row r="850" spans="10:10" ht="15.75" customHeight="1">
      <c r="J850" s="7"/>
    </row>
    <row r="851" spans="10:10" ht="15.75" customHeight="1">
      <c r="J851" s="7"/>
    </row>
    <row r="852" spans="10:10" ht="15.75" customHeight="1">
      <c r="J852" s="7"/>
    </row>
    <row r="853" spans="10:10" ht="15.75" customHeight="1">
      <c r="J853" s="7"/>
    </row>
    <row r="854" spans="10:10" ht="15.75" customHeight="1">
      <c r="J854" s="7"/>
    </row>
    <row r="855" spans="10:10" ht="15.75" customHeight="1">
      <c r="J855" s="7"/>
    </row>
    <row r="856" spans="10:10" ht="15.75" customHeight="1">
      <c r="J856" s="7"/>
    </row>
    <row r="857" spans="10:10" ht="15.75" customHeight="1">
      <c r="J857" s="7"/>
    </row>
    <row r="858" spans="10:10" ht="15.75" customHeight="1">
      <c r="J858" s="7"/>
    </row>
    <row r="859" spans="10:10" ht="15.75" customHeight="1">
      <c r="J859" s="7"/>
    </row>
    <row r="860" spans="10:10" ht="15.75" customHeight="1">
      <c r="J860" s="7"/>
    </row>
    <row r="861" spans="10:10" ht="15.75" customHeight="1">
      <c r="J861" s="7"/>
    </row>
    <row r="862" spans="10:10" ht="15.75" customHeight="1">
      <c r="J862" s="7"/>
    </row>
    <row r="863" spans="10:10" ht="15.75" customHeight="1">
      <c r="J863" s="7"/>
    </row>
    <row r="864" spans="10:10" ht="15.75" customHeight="1">
      <c r="J864" s="7"/>
    </row>
    <row r="865" spans="10:10" ht="15.75" customHeight="1">
      <c r="J865" s="7"/>
    </row>
    <row r="866" spans="10:10" ht="15.75" customHeight="1">
      <c r="J866" s="7"/>
    </row>
    <row r="867" spans="10:10" ht="15.75" customHeight="1">
      <c r="J867" s="7"/>
    </row>
    <row r="868" spans="10:10" ht="15.75" customHeight="1">
      <c r="J868" s="7"/>
    </row>
    <row r="869" spans="10:10" ht="15.75" customHeight="1">
      <c r="J869" s="7"/>
    </row>
    <row r="870" spans="10:10" ht="15.75" customHeight="1">
      <c r="J870" s="7"/>
    </row>
    <row r="871" spans="10:10" ht="15.75" customHeight="1">
      <c r="J871" s="7"/>
    </row>
    <row r="872" spans="10:10" ht="15.75" customHeight="1">
      <c r="J872" s="7"/>
    </row>
    <row r="873" spans="10:10" ht="15.75" customHeight="1">
      <c r="J873" s="7"/>
    </row>
    <row r="874" spans="10:10" ht="15.75" customHeight="1">
      <c r="J874" s="7"/>
    </row>
    <row r="875" spans="10:10" ht="15.75" customHeight="1">
      <c r="J875" s="7"/>
    </row>
    <row r="876" spans="10:10" ht="15.75" customHeight="1">
      <c r="J876" s="7"/>
    </row>
    <row r="877" spans="10:10" ht="15.75" customHeight="1">
      <c r="J877" s="7"/>
    </row>
    <row r="878" spans="10:10" ht="15.75" customHeight="1">
      <c r="J878" s="7"/>
    </row>
    <row r="879" spans="10:10" ht="15.75" customHeight="1">
      <c r="J879" s="7"/>
    </row>
    <row r="880" spans="10:10" ht="15.75" customHeight="1">
      <c r="J880" s="7"/>
    </row>
    <row r="881" spans="10:10" ht="15.75" customHeight="1">
      <c r="J881" s="7"/>
    </row>
    <row r="882" spans="10:10" ht="15.75" customHeight="1">
      <c r="J882" s="7"/>
    </row>
    <row r="883" spans="10:10" ht="15.75" customHeight="1">
      <c r="J883" s="7"/>
    </row>
    <row r="884" spans="10:10" ht="15.75" customHeight="1">
      <c r="J884" s="7"/>
    </row>
    <row r="885" spans="10:10" ht="15.75" customHeight="1">
      <c r="J885" s="7"/>
    </row>
    <row r="886" spans="10:10" ht="15.75" customHeight="1">
      <c r="J886" s="7"/>
    </row>
    <row r="887" spans="10:10" ht="15.75" customHeight="1">
      <c r="J887" s="7"/>
    </row>
    <row r="888" spans="10:10" ht="15.75" customHeight="1">
      <c r="J888" s="7"/>
    </row>
    <row r="889" spans="10:10" ht="15.75" customHeight="1">
      <c r="J889" s="7"/>
    </row>
    <row r="890" spans="10:10" ht="15.75" customHeight="1">
      <c r="J890" s="7"/>
    </row>
    <row r="891" spans="10:10" ht="15.75" customHeight="1">
      <c r="J891" s="7"/>
    </row>
    <row r="892" spans="10:10" ht="15.75" customHeight="1">
      <c r="J892" s="7"/>
    </row>
    <row r="893" spans="10:10" ht="15.75" customHeight="1">
      <c r="J893" s="7"/>
    </row>
    <row r="894" spans="10:10" ht="15.75" customHeight="1">
      <c r="J894" s="7"/>
    </row>
    <row r="895" spans="10:10" ht="15.75" customHeight="1">
      <c r="J895" s="7"/>
    </row>
    <row r="896" spans="10:10" ht="15.75" customHeight="1">
      <c r="J896" s="7"/>
    </row>
    <row r="897" spans="10:10" ht="15.75" customHeight="1">
      <c r="J897" s="7"/>
    </row>
    <row r="898" spans="10:10" ht="15.75" customHeight="1">
      <c r="J898" s="7"/>
    </row>
    <row r="899" spans="10:10" ht="15.75" customHeight="1">
      <c r="J899" s="7"/>
    </row>
    <row r="900" spans="10:10" ht="15.75" customHeight="1">
      <c r="J900" s="7"/>
    </row>
    <row r="901" spans="10:10" ht="15.75" customHeight="1">
      <c r="J901" s="7"/>
    </row>
    <row r="902" spans="10:10" ht="15.75" customHeight="1">
      <c r="J902" s="7"/>
    </row>
    <row r="903" spans="10:10" ht="15.75" customHeight="1">
      <c r="J903" s="7"/>
    </row>
    <row r="904" spans="10:10" ht="15.75" customHeight="1">
      <c r="J904" s="7"/>
    </row>
    <row r="905" spans="10:10" ht="15.75" customHeight="1">
      <c r="J905" s="7"/>
    </row>
    <row r="906" spans="10:10" ht="15.75" customHeight="1">
      <c r="J906" s="7"/>
    </row>
    <row r="907" spans="10:10" ht="15.75" customHeight="1">
      <c r="J907" s="7"/>
    </row>
    <row r="908" spans="10:10" ht="15.75" customHeight="1">
      <c r="J908" s="7"/>
    </row>
    <row r="909" spans="10:10" ht="15.75" customHeight="1">
      <c r="J909" s="7"/>
    </row>
    <row r="910" spans="10:10" ht="15.75" customHeight="1">
      <c r="J910" s="7"/>
    </row>
    <row r="911" spans="10:10" ht="15.75" customHeight="1">
      <c r="J911" s="7"/>
    </row>
    <row r="912" spans="10:10" ht="15.75" customHeight="1">
      <c r="J912" s="7"/>
    </row>
    <row r="913" spans="10:10" ht="15.75" customHeight="1">
      <c r="J913" s="7"/>
    </row>
    <row r="914" spans="10:10" ht="15.75" customHeight="1">
      <c r="J914" s="7"/>
    </row>
    <row r="915" spans="10:10" ht="15.75" customHeight="1">
      <c r="J915" s="7"/>
    </row>
    <row r="916" spans="10:10" ht="15.75" customHeight="1">
      <c r="J916" s="7"/>
    </row>
    <row r="917" spans="10:10" ht="15.75" customHeight="1">
      <c r="J917" s="7"/>
    </row>
    <row r="918" spans="10:10" ht="15.75" customHeight="1">
      <c r="J918" s="7"/>
    </row>
    <row r="919" spans="10:10" ht="15.75" customHeight="1">
      <c r="J919" s="7"/>
    </row>
    <row r="920" spans="10:10" ht="15.75" customHeight="1">
      <c r="J920" s="7"/>
    </row>
    <row r="921" spans="10:10" ht="15.75" customHeight="1">
      <c r="J921" s="7"/>
    </row>
    <row r="922" spans="10:10" ht="15.75" customHeight="1">
      <c r="J922" s="7"/>
    </row>
    <row r="923" spans="10:10" ht="15.75" customHeight="1">
      <c r="J923" s="7"/>
    </row>
    <row r="924" spans="10:10" ht="15.75" customHeight="1">
      <c r="J924" s="7"/>
    </row>
    <row r="925" spans="10:10" ht="15.75" customHeight="1">
      <c r="J925" s="7"/>
    </row>
    <row r="926" spans="10:10" ht="15.75" customHeight="1">
      <c r="J926" s="7"/>
    </row>
    <row r="927" spans="10:10" ht="15.75" customHeight="1">
      <c r="J927" s="7"/>
    </row>
    <row r="928" spans="10:10" ht="15.75" customHeight="1">
      <c r="J928" s="7"/>
    </row>
    <row r="929" spans="10:10" ht="15.75" customHeight="1">
      <c r="J929" s="7"/>
    </row>
    <row r="930" spans="10:10" ht="15.75" customHeight="1">
      <c r="J930" s="7"/>
    </row>
    <row r="931" spans="10:10" ht="15.75" customHeight="1">
      <c r="J931" s="7"/>
    </row>
    <row r="932" spans="10:10" ht="15.75" customHeight="1">
      <c r="J932" s="7"/>
    </row>
    <row r="933" spans="10:10" ht="15.75" customHeight="1">
      <c r="J933" s="7"/>
    </row>
    <row r="934" spans="10:10" ht="15.75" customHeight="1">
      <c r="J934" s="7"/>
    </row>
    <row r="935" spans="10:10" ht="15.75" customHeight="1">
      <c r="J935" s="7"/>
    </row>
    <row r="936" spans="10:10" ht="15.75" customHeight="1">
      <c r="J936" s="7"/>
    </row>
    <row r="937" spans="10:10" ht="15.75" customHeight="1">
      <c r="J937" s="7"/>
    </row>
    <row r="938" spans="10:10" ht="15.75" customHeight="1">
      <c r="J938" s="7"/>
    </row>
    <row r="939" spans="10:10" ht="15.75" customHeight="1">
      <c r="J939" s="7"/>
    </row>
    <row r="940" spans="10:10" ht="15.75" customHeight="1">
      <c r="J940" s="7"/>
    </row>
    <row r="941" spans="10:10" ht="15.75" customHeight="1">
      <c r="J941" s="7"/>
    </row>
    <row r="942" spans="10:10" ht="15.75" customHeight="1">
      <c r="J942" s="7"/>
    </row>
    <row r="943" spans="10:10" ht="15.75" customHeight="1">
      <c r="J943" s="7"/>
    </row>
    <row r="944" spans="10:10" ht="15.75" customHeight="1">
      <c r="J944" s="7"/>
    </row>
    <row r="945" spans="10:10" ht="15.75" customHeight="1">
      <c r="J945" s="7"/>
    </row>
    <row r="946" spans="10:10" ht="15.75" customHeight="1">
      <c r="J946" s="7"/>
    </row>
    <row r="947" spans="10:10" ht="15.75" customHeight="1">
      <c r="J947" s="7"/>
    </row>
    <row r="948" spans="10:10" ht="15.75" customHeight="1">
      <c r="J948" s="7"/>
    </row>
    <row r="949" spans="10:10" ht="15.75" customHeight="1">
      <c r="J949" s="7"/>
    </row>
    <row r="950" spans="10:10" ht="15.75" customHeight="1">
      <c r="J950" s="7"/>
    </row>
    <row r="951" spans="10:10" ht="15.75" customHeight="1">
      <c r="J951" s="7"/>
    </row>
    <row r="952" spans="10:10" ht="15.75" customHeight="1">
      <c r="J952" s="7"/>
    </row>
    <row r="953" spans="10:10" ht="15.75" customHeight="1">
      <c r="J953" s="7"/>
    </row>
    <row r="954" spans="10:10" ht="15.75" customHeight="1">
      <c r="J954" s="7"/>
    </row>
    <row r="955" spans="10:10" ht="15.75" customHeight="1">
      <c r="J955" s="7"/>
    </row>
    <row r="956" spans="10:10" ht="15.75" customHeight="1">
      <c r="J956" s="7"/>
    </row>
    <row r="957" spans="10:10" ht="15.75" customHeight="1">
      <c r="J957" s="7"/>
    </row>
    <row r="958" spans="10:10" ht="15.75" customHeight="1">
      <c r="J958" s="7"/>
    </row>
    <row r="959" spans="10:10" ht="15.75" customHeight="1">
      <c r="J959" s="7"/>
    </row>
    <row r="960" spans="10:10" ht="15.75" customHeight="1">
      <c r="J960" s="7"/>
    </row>
    <row r="961" spans="10:10" ht="15.75" customHeight="1">
      <c r="J961" s="7"/>
    </row>
    <row r="962" spans="10:10" ht="15.75" customHeight="1">
      <c r="J962" s="7"/>
    </row>
    <row r="963" spans="10:10" ht="15.75" customHeight="1">
      <c r="J963" s="7"/>
    </row>
    <row r="964" spans="10:10" ht="15.75" customHeight="1">
      <c r="J964" s="7"/>
    </row>
    <row r="965" spans="10:10" ht="15.75" customHeight="1">
      <c r="J965" s="7"/>
    </row>
    <row r="966" spans="10:10" ht="15.75" customHeight="1">
      <c r="J966" s="7"/>
    </row>
    <row r="967" spans="10:10" ht="15.75" customHeight="1">
      <c r="J967" s="7"/>
    </row>
    <row r="968" spans="10:10" ht="15.75" customHeight="1">
      <c r="J968" s="7"/>
    </row>
    <row r="969" spans="10:10" ht="15.75" customHeight="1">
      <c r="J969" s="7"/>
    </row>
    <row r="970" spans="10:10" ht="15.75" customHeight="1">
      <c r="J970" s="7"/>
    </row>
    <row r="971" spans="10:10" ht="15.75" customHeight="1">
      <c r="J971" s="7"/>
    </row>
    <row r="972" spans="10:10" ht="15.75" customHeight="1">
      <c r="J972" s="7"/>
    </row>
    <row r="973" spans="10:10" ht="15.75" customHeight="1">
      <c r="J973" s="7"/>
    </row>
    <row r="974" spans="10:10" ht="15.75" customHeight="1">
      <c r="J974" s="7"/>
    </row>
    <row r="975" spans="10:10" ht="15.75" customHeight="1">
      <c r="J975" s="7"/>
    </row>
    <row r="976" spans="10:10" ht="15.75" customHeight="1">
      <c r="J976" s="7"/>
    </row>
    <row r="977" spans="10:10" ht="15.75" customHeight="1">
      <c r="J977" s="7"/>
    </row>
    <row r="978" spans="10:10" ht="15.75" customHeight="1">
      <c r="J978" s="7"/>
    </row>
    <row r="979" spans="10:10" ht="15.75" customHeight="1">
      <c r="J979" s="7"/>
    </row>
    <row r="980" spans="10:10" ht="15.75" customHeight="1">
      <c r="J980" s="7"/>
    </row>
    <row r="981" spans="10:10" ht="15.75" customHeight="1">
      <c r="J981" s="7"/>
    </row>
    <row r="982" spans="10:10" ht="15.75" customHeight="1">
      <c r="J982" s="7"/>
    </row>
    <row r="983" spans="10:10" ht="15.75" customHeight="1">
      <c r="J983" s="7"/>
    </row>
    <row r="984" spans="10:10" ht="15.75" customHeight="1">
      <c r="J984" s="7"/>
    </row>
    <row r="985" spans="10:10" ht="15.75" customHeight="1">
      <c r="J985" s="7"/>
    </row>
    <row r="986" spans="10:10" ht="15.75" customHeight="1">
      <c r="J986" s="7"/>
    </row>
    <row r="987" spans="10:10" ht="15.75" customHeight="1">
      <c r="J987" s="7"/>
    </row>
    <row r="988" spans="10:10" ht="15.75" customHeight="1">
      <c r="J988" s="7"/>
    </row>
    <row r="989" spans="10:10" ht="15.75" customHeight="1">
      <c r="J989" s="7"/>
    </row>
    <row r="990" spans="10:10" ht="15.75" customHeight="1">
      <c r="J990" s="7"/>
    </row>
    <row r="991" spans="10:10" ht="15.75" customHeight="1">
      <c r="J991" s="7"/>
    </row>
    <row r="992" spans="10:10" ht="15.75" customHeight="1">
      <c r="J992" s="7"/>
    </row>
    <row r="993" spans="10:10" ht="15.75" customHeight="1">
      <c r="J993" s="7"/>
    </row>
    <row r="994" spans="10:10" ht="15.75" customHeight="1">
      <c r="J994" s="7"/>
    </row>
    <row r="995" spans="10:10" ht="15.75" customHeight="1">
      <c r="J995" s="7"/>
    </row>
    <row r="996" spans="10:10" ht="15.75" customHeight="1">
      <c r="J996" s="7"/>
    </row>
    <row r="997" spans="10:10" ht="15.75" customHeight="1">
      <c r="J997" s="7"/>
    </row>
    <row r="998" spans="10:10" ht="15.75" customHeight="1">
      <c r="J998" s="7"/>
    </row>
    <row r="999" spans="10:10" ht="15.75" customHeight="1">
      <c r="J999" s="7"/>
    </row>
    <row r="1000" spans="10:10" ht="15.75" customHeight="1">
      <c r="J1000" s="7"/>
    </row>
  </sheetData>
  <mergeCells count="2">
    <mergeCell ref="D2:H2"/>
    <mergeCell ref="O4:Q4"/>
  </mergeCells>
  <pageMargins left="0.7" right="0.7" top="0.75" bottom="0.75" header="0" footer="0"/>
  <pageSetup paperSize="9" orientation="portrait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xr:uid="{00000000-0002-0000-0500-000000000000}">
          <x14:formula1>
            <xm:f>Lists!$H$5:$H$7</xm:f>
          </x14:formula1>
          <xm:sqref>F6:F55</xm:sqref>
        </x14:dataValidation>
        <x14:dataValidation type="list" allowBlank="1" showErrorMessage="1" xr:uid="{00000000-0002-0000-0500-000001000000}">
          <x14:formula1>
            <xm:f>Lists!$K$5:$K$53</xm:f>
          </x14:formula1>
          <xm:sqref>K6:K55</xm:sqref>
        </x14:dataValidation>
        <x14:dataValidation type="list" allowBlank="1" showErrorMessage="1" xr:uid="{00000000-0002-0000-0500-000002000000}">
          <x14:formula1>
            <xm:f>Lists!$E$5:$E$112</xm:f>
          </x14:formula1>
          <xm:sqref>H6:H55</xm:sqref>
        </x14:dataValidation>
        <x14:dataValidation type="list" allowBlank="1" showErrorMessage="1" xr:uid="{00000000-0002-0000-0500-000003000000}">
          <x14:formula1>
            <xm:f>Lists!$Q$5:$Q$98</xm:f>
          </x14:formula1>
          <xm:sqref>S6:S55</xm:sqref>
        </x14:dataValidation>
        <x14:dataValidation type="list" allowBlank="1" showErrorMessage="1" xr:uid="{00000000-0002-0000-0500-000004000000}">
          <x14:formula1>
            <xm:f>Lists!$N$5:$N$68</xm:f>
          </x14:formula1>
          <xm:sqref>N6:N55</xm:sqref>
        </x14:dataValidation>
        <x14:dataValidation type="list" allowBlank="1" showErrorMessage="1" xr:uid="{00000000-0002-0000-0500-000005000000}">
          <x14:formula1>
            <xm:f>Lists!$T$5:$T$98</xm:f>
          </x14:formula1>
          <xm:sqref>T6:T55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000"/>
  <sheetViews>
    <sheetView showGridLines="0" workbookViewId="0">
      <selection activeCell="H9" sqref="H9"/>
    </sheetView>
  </sheetViews>
  <sheetFormatPr defaultColWidth="14.44140625" defaultRowHeight="15" customHeight="1"/>
  <cols>
    <col min="1" max="2" width="10.6640625" customWidth="1"/>
    <col min="3" max="3" width="4.6640625" customWidth="1"/>
    <col min="4" max="6" width="7.6640625" customWidth="1"/>
    <col min="7" max="7" width="10.6640625" customWidth="1"/>
    <col min="8" max="8" width="30.6640625" customWidth="1"/>
    <col min="9" max="9" width="8.6640625" customWidth="1"/>
    <col min="10" max="10" width="20.6640625" customWidth="1"/>
    <col min="11" max="11" width="14.6640625" customWidth="1"/>
    <col min="12" max="12" width="8.6640625" customWidth="1"/>
    <col min="13" max="13" width="21.6640625" customWidth="1"/>
    <col min="14" max="17" width="10.6640625" customWidth="1"/>
    <col min="18" max="18" width="42.6640625" customWidth="1"/>
    <col min="19" max="19" width="20.6640625" customWidth="1"/>
    <col min="20" max="20" width="15.6640625" customWidth="1"/>
    <col min="21" max="26" width="8.6640625" customWidth="1"/>
  </cols>
  <sheetData>
    <row r="1" spans="1:20" ht="14.4">
      <c r="A1" s="1"/>
      <c r="B1" s="1"/>
    </row>
    <row r="2" spans="1:20" ht="18">
      <c r="A2" s="1"/>
      <c r="B2" s="1"/>
      <c r="D2" s="73" t="s">
        <v>498</v>
      </c>
      <c r="E2" s="71"/>
      <c r="F2" s="71"/>
      <c r="G2" s="71"/>
      <c r="H2" s="71"/>
      <c r="I2" s="8"/>
      <c r="J2" s="9"/>
      <c r="K2" s="10"/>
      <c r="L2" s="11"/>
      <c r="M2" s="8"/>
      <c r="N2" s="12"/>
      <c r="O2" s="12"/>
      <c r="P2" s="13"/>
      <c r="Q2" s="12"/>
      <c r="R2" s="12"/>
      <c r="S2" s="12"/>
      <c r="T2" s="12"/>
    </row>
    <row r="3" spans="1:20" ht="18">
      <c r="A3" s="1"/>
      <c r="B3" s="1"/>
      <c r="D3" s="14"/>
      <c r="E3" s="12"/>
      <c r="F3" s="15"/>
      <c r="G3" s="15"/>
      <c r="H3" s="16"/>
      <c r="I3" s="17"/>
      <c r="J3" s="8"/>
      <c r="K3" s="8"/>
      <c r="L3" s="18"/>
      <c r="M3" s="8"/>
      <c r="N3" s="19"/>
      <c r="O3" s="20"/>
      <c r="P3" s="12"/>
      <c r="Q3" s="13"/>
      <c r="R3" s="21"/>
      <c r="S3" s="13"/>
      <c r="T3" s="13"/>
    </row>
    <row r="4" spans="1:20" ht="15" customHeight="1">
      <c r="A4" s="1"/>
      <c r="B4" s="1"/>
      <c r="D4" s="22" t="s">
        <v>4</v>
      </c>
      <c r="E4" s="11" t="s">
        <v>5</v>
      </c>
      <c r="F4" s="23">
        <f>COUNTIFS('6'!$D$6:$D$55,"&lt;&gt;", '6'!$J$6:$J$55,"&lt;&gt;*CANCELED*")</f>
        <v>5</v>
      </c>
      <c r="G4" s="24"/>
      <c r="H4" s="24"/>
      <c r="I4" s="25"/>
      <c r="J4" s="24"/>
      <c r="K4" s="24"/>
      <c r="L4" s="26" t="s">
        <v>6</v>
      </c>
      <c r="M4" s="26"/>
      <c r="N4" s="11"/>
      <c r="O4" s="74" t="s">
        <v>7</v>
      </c>
      <c r="P4" s="75"/>
      <c r="Q4" s="76"/>
      <c r="R4" s="24"/>
      <c r="S4" s="24"/>
      <c r="T4" s="11" t="s">
        <v>8</v>
      </c>
    </row>
    <row r="5" spans="1:20" ht="39.75" customHeight="1">
      <c r="A5" s="1"/>
      <c r="B5" s="1"/>
      <c r="D5" s="27" t="s">
        <v>9</v>
      </c>
      <c r="E5" s="28" t="s">
        <v>10</v>
      </c>
      <c r="F5" s="29" t="s">
        <v>11</v>
      </c>
      <c r="G5" s="29" t="s">
        <v>12</v>
      </c>
      <c r="H5" s="29" t="s">
        <v>13</v>
      </c>
      <c r="I5" s="30" t="s">
        <v>14</v>
      </c>
      <c r="J5" s="29" t="s">
        <v>15</v>
      </c>
      <c r="K5" s="29" t="s">
        <v>16</v>
      </c>
      <c r="L5" s="27" t="s">
        <v>17</v>
      </c>
      <c r="M5" s="29" t="s">
        <v>18</v>
      </c>
      <c r="N5" s="29" t="s">
        <v>19</v>
      </c>
      <c r="O5" s="29" t="s">
        <v>20</v>
      </c>
      <c r="P5" s="31" t="s">
        <v>21</v>
      </c>
      <c r="Q5" s="32" t="s">
        <v>22</v>
      </c>
      <c r="R5" s="58" t="s">
        <v>23</v>
      </c>
      <c r="S5" s="29" t="s">
        <v>24</v>
      </c>
      <c r="T5" s="33" t="s">
        <v>25</v>
      </c>
    </row>
    <row r="6" spans="1:20" ht="24.75" customHeight="1">
      <c r="A6" s="1"/>
      <c r="B6" s="1"/>
      <c r="D6" s="34">
        <v>45812</v>
      </c>
      <c r="E6" s="35"/>
      <c r="F6" s="36" t="s">
        <v>53</v>
      </c>
      <c r="G6" s="36" t="str">
        <f>IF('6'!$H6 &lt;&gt; "", "TTS-2506" &amp; TEXT(ROW()-5, "00"), "")</f>
        <v>TTS-250601</v>
      </c>
      <c r="H6" s="37" t="s">
        <v>109</v>
      </c>
      <c r="I6" s="34"/>
      <c r="J6" s="39"/>
      <c r="K6" s="39"/>
      <c r="L6" s="40"/>
      <c r="M6" s="39"/>
      <c r="N6" s="39"/>
      <c r="O6" s="39"/>
      <c r="P6" s="41"/>
      <c r="Q6" s="42"/>
      <c r="R6" s="38"/>
      <c r="S6" s="39"/>
      <c r="T6" s="62"/>
    </row>
    <row r="7" spans="1:20" ht="24.75" customHeight="1">
      <c r="A7" s="1"/>
      <c r="B7" s="1"/>
      <c r="D7" s="34">
        <v>45813</v>
      </c>
      <c r="E7" s="35"/>
      <c r="F7" s="36" t="s">
        <v>53</v>
      </c>
      <c r="G7" s="36" t="str">
        <f>IF('6'!$H7 &lt;&gt; "", "TTS-2506" &amp; TEXT(ROW()-5, "00"), "")</f>
        <v>TTS-250602</v>
      </c>
      <c r="H7" s="36" t="s">
        <v>268</v>
      </c>
      <c r="I7" s="34"/>
      <c r="J7" s="39" t="s">
        <v>499</v>
      </c>
      <c r="K7" s="39"/>
      <c r="L7" s="40"/>
      <c r="M7" s="39"/>
      <c r="N7" s="39"/>
      <c r="O7" s="39"/>
      <c r="P7" s="41"/>
      <c r="Q7" s="42"/>
      <c r="R7" s="39"/>
      <c r="S7" s="39"/>
      <c r="T7" s="62"/>
    </row>
    <row r="8" spans="1:20" ht="24.75" customHeight="1">
      <c r="A8" s="1"/>
      <c r="B8" s="1"/>
      <c r="D8" s="34">
        <v>45819</v>
      </c>
      <c r="E8" s="35"/>
      <c r="F8" s="36" t="s">
        <v>26</v>
      </c>
      <c r="G8" s="36" t="str">
        <f>IF('6'!$H8 &lt;&gt; "", "TTS-2506" &amp; TEXT(ROW()-5, "00"), "")</f>
        <v>TTS-250603</v>
      </c>
      <c r="H8" s="36" t="s">
        <v>36</v>
      </c>
      <c r="I8" s="40"/>
      <c r="J8" s="39" t="s">
        <v>500</v>
      </c>
      <c r="K8" s="39"/>
      <c r="L8" s="40"/>
      <c r="M8" s="39"/>
      <c r="N8" s="39"/>
      <c r="O8" s="39"/>
      <c r="P8" s="41"/>
      <c r="Q8" s="42"/>
      <c r="R8" s="39"/>
      <c r="S8" s="39"/>
      <c r="T8" s="62"/>
    </row>
    <row r="9" spans="1:20" ht="24.75" customHeight="1">
      <c r="A9" s="1"/>
      <c r="B9" s="1"/>
      <c r="D9" s="34">
        <v>45819</v>
      </c>
      <c r="E9" s="35"/>
      <c r="F9" s="36" t="s">
        <v>26</v>
      </c>
      <c r="G9" s="36" t="str">
        <f>IF('6'!$H9 &lt;&gt; "", "TTS-2506" &amp; TEXT(ROW()-5, "00"), "")</f>
        <v>TTS-250604</v>
      </c>
      <c r="H9" s="36" t="s">
        <v>36</v>
      </c>
      <c r="I9" s="34"/>
      <c r="J9" s="39" t="s">
        <v>501</v>
      </c>
      <c r="K9" s="39"/>
      <c r="L9" s="44"/>
      <c r="M9" s="39"/>
      <c r="N9" s="39"/>
      <c r="O9" s="39"/>
      <c r="P9" s="41"/>
      <c r="Q9" s="42"/>
      <c r="R9" s="38"/>
      <c r="S9" s="39"/>
      <c r="T9" s="62"/>
    </row>
    <row r="10" spans="1:20" ht="24.75" customHeight="1">
      <c r="A10" s="1"/>
      <c r="B10" s="1"/>
      <c r="D10" s="34">
        <v>45820</v>
      </c>
      <c r="E10" s="35"/>
      <c r="F10" s="36" t="s">
        <v>26</v>
      </c>
      <c r="G10" s="36" t="str">
        <f>IF('6'!$H10 &lt;&gt; "", "TTS-2506" &amp; TEXT(ROW()-5, "00"), "")</f>
        <v>TTS-250605</v>
      </c>
      <c r="H10" s="36" t="s">
        <v>502</v>
      </c>
      <c r="I10" s="40"/>
      <c r="J10" s="39"/>
      <c r="K10" s="39"/>
      <c r="L10" s="40"/>
      <c r="M10" s="39"/>
      <c r="N10" s="39"/>
      <c r="O10" s="39"/>
      <c r="P10" s="41"/>
      <c r="Q10" s="42"/>
      <c r="R10" s="39"/>
      <c r="S10" s="39"/>
      <c r="T10" s="62"/>
    </row>
    <row r="11" spans="1:20" ht="24.75" customHeight="1">
      <c r="A11" s="1"/>
      <c r="B11" s="1"/>
      <c r="D11" s="34"/>
      <c r="E11" s="35"/>
      <c r="F11" s="36"/>
      <c r="G11" s="36" t="str">
        <f>IF('6'!$H11 &lt;&gt; "", "TTS-2506" &amp; TEXT(ROW()-5, "00"), "")</f>
        <v/>
      </c>
      <c r="H11" s="36"/>
      <c r="I11" s="40"/>
      <c r="J11" s="39"/>
      <c r="K11" s="39"/>
      <c r="L11" s="40"/>
      <c r="M11" s="39"/>
      <c r="N11" s="39"/>
      <c r="O11" s="39"/>
      <c r="P11" s="41"/>
      <c r="Q11" s="42"/>
      <c r="R11" s="39"/>
      <c r="S11" s="39"/>
      <c r="T11" s="62"/>
    </row>
    <row r="12" spans="1:20" ht="24.75" customHeight="1">
      <c r="A12" s="1"/>
      <c r="B12" s="1"/>
      <c r="D12" s="34"/>
      <c r="E12" s="35"/>
      <c r="F12" s="36"/>
      <c r="G12" s="36" t="str">
        <f>IF('6'!$H12 &lt;&gt; "", "TTS-2506" &amp; TEXT(ROW()-5, "00"), "")</f>
        <v/>
      </c>
      <c r="H12" s="36"/>
      <c r="I12" s="40"/>
      <c r="J12" s="39"/>
      <c r="K12" s="39"/>
      <c r="L12" s="40"/>
      <c r="M12" s="39"/>
      <c r="N12" s="39"/>
      <c r="O12" s="39"/>
      <c r="P12" s="41"/>
      <c r="Q12" s="42"/>
      <c r="R12" s="39"/>
      <c r="S12" s="39"/>
      <c r="T12" s="62"/>
    </row>
    <row r="13" spans="1:20" ht="24.75" customHeight="1">
      <c r="A13" s="1"/>
      <c r="B13" s="1"/>
      <c r="D13" s="34"/>
      <c r="E13" s="35"/>
      <c r="F13" s="36"/>
      <c r="G13" s="36" t="str">
        <f>IF('6'!$H13 &lt;&gt; "", "TTS-2506" &amp; TEXT(ROW()-5, "00"), "")</f>
        <v/>
      </c>
      <c r="H13" s="36"/>
      <c r="I13" s="40"/>
      <c r="J13" s="39"/>
      <c r="K13" s="39"/>
      <c r="L13" s="40"/>
      <c r="M13" s="39"/>
      <c r="N13" s="39"/>
      <c r="O13" s="39"/>
      <c r="P13" s="41"/>
      <c r="Q13" s="42"/>
      <c r="R13" s="39"/>
      <c r="S13" s="39"/>
      <c r="T13" s="62"/>
    </row>
    <row r="14" spans="1:20" ht="24.75" customHeight="1">
      <c r="A14" s="1"/>
      <c r="B14" s="1"/>
      <c r="D14" s="34"/>
      <c r="E14" s="35"/>
      <c r="F14" s="36"/>
      <c r="G14" s="36" t="str">
        <f>IF('6'!$H14 &lt;&gt; "", "TTS-2506" &amp; TEXT(ROW()-5, "00"), "")</f>
        <v/>
      </c>
      <c r="H14" s="36"/>
      <c r="I14" s="40"/>
      <c r="J14" s="39"/>
      <c r="K14" s="39"/>
      <c r="L14" s="40"/>
      <c r="M14" s="39"/>
      <c r="N14" s="39"/>
      <c r="O14" s="39"/>
      <c r="P14" s="41"/>
      <c r="Q14" s="42"/>
      <c r="R14" s="39"/>
      <c r="S14" s="39"/>
      <c r="T14" s="62"/>
    </row>
    <row r="15" spans="1:20" ht="24.75" customHeight="1">
      <c r="A15" s="1"/>
      <c r="B15" s="1"/>
      <c r="D15" s="34"/>
      <c r="E15" s="35"/>
      <c r="F15" s="36"/>
      <c r="G15" s="36" t="str">
        <f>IF('6'!$H15 &lt;&gt; "", "TTS-2506" &amp; TEXT(ROW()-5, "00"), "")</f>
        <v/>
      </c>
      <c r="H15" s="36"/>
      <c r="I15" s="40"/>
      <c r="J15" s="39"/>
      <c r="K15" s="39"/>
      <c r="L15" s="40"/>
      <c r="M15" s="39"/>
      <c r="N15" s="39"/>
      <c r="O15" s="39"/>
      <c r="P15" s="41"/>
      <c r="Q15" s="42"/>
      <c r="R15" s="39"/>
      <c r="S15" s="39"/>
      <c r="T15" s="62"/>
    </row>
    <row r="16" spans="1:20" ht="24.75" customHeight="1">
      <c r="A16" s="1"/>
      <c r="B16" s="1"/>
      <c r="D16" s="34"/>
      <c r="E16" s="35"/>
      <c r="F16" s="36"/>
      <c r="G16" s="36" t="str">
        <f>IF('6'!$H16 &lt;&gt; "", "TTS-2506" &amp; TEXT(ROW()-5, "00"), "")</f>
        <v/>
      </c>
      <c r="H16" s="36"/>
      <c r="I16" s="40"/>
      <c r="J16" s="39"/>
      <c r="K16" s="39"/>
      <c r="L16" s="40"/>
      <c r="M16" s="39"/>
      <c r="N16" s="39"/>
      <c r="O16" s="39"/>
      <c r="P16" s="41"/>
      <c r="Q16" s="42"/>
      <c r="R16" s="39"/>
      <c r="S16" s="39"/>
      <c r="T16" s="62"/>
    </row>
    <row r="17" spans="1:20" ht="24.75" customHeight="1">
      <c r="A17" s="1"/>
      <c r="B17" s="1"/>
      <c r="D17" s="34"/>
      <c r="E17" s="35"/>
      <c r="F17" s="36"/>
      <c r="G17" s="36" t="str">
        <f>IF('6'!$H17 &lt;&gt; "", "TTS-2506" &amp; TEXT(ROW()-5, "00"), "")</f>
        <v/>
      </c>
      <c r="H17" s="36"/>
      <c r="I17" s="34"/>
      <c r="J17" s="39"/>
      <c r="K17" s="39"/>
      <c r="L17" s="40"/>
      <c r="M17" s="39"/>
      <c r="N17" s="39"/>
      <c r="O17" s="39"/>
      <c r="P17" s="41"/>
      <c r="Q17" s="42"/>
      <c r="R17" s="39"/>
      <c r="S17" s="39"/>
      <c r="T17" s="62"/>
    </row>
    <row r="18" spans="1:20" ht="24.75" customHeight="1">
      <c r="A18" s="1"/>
      <c r="B18" s="1"/>
      <c r="D18" s="34"/>
      <c r="E18" s="35"/>
      <c r="F18" s="36"/>
      <c r="G18" s="36" t="str">
        <f>IF('6'!$H18 &lt;&gt; "", "TTS-2506" &amp; TEXT(ROW()-5, "00"), "")</f>
        <v/>
      </c>
      <c r="H18" s="36"/>
      <c r="I18" s="40"/>
      <c r="J18" s="39"/>
      <c r="K18" s="39"/>
      <c r="L18" s="40"/>
      <c r="M18" s="39"/>
      <c r="N18" s="39"/>
      <c r="O18" s="39"/>
      <c r="P18" s="41"/>
      <c r="Q18" s="42"/>
      <c r="R18" s="39"/>
      <c r="S18" s="39"/>
      <c r="T18" s="62"/>
    </row>
    <row r="19" spans="1:20" ht="24.75" customHeight="1">
      <c r="A19" s="1"/>
      <c r="B19" s="1"/>
      <c r="D19" s="34"/>
      <c r="E19" s="35"/>
      <c r="F19" s="36"/>
      <c r="G19" s="36" t="str">
        <f>IF('6'!$H19 &lt;&gt; "", "TTS-2506" &amp; TEXT(ROW()-5, "00"), "")</f>
        <v/>
      </c>
      <c r="H19" s="36"/>
      <c r="I19" s="34"/>
      <c r="J19" s="38"/>
      <c r="K19" s="38"/>
      <c r="L19" s="34"/>
      <c r="M19" s="39"/>
      <c r="N19" s="39"/>
      <c r="O19" s="39"/>
      <c r="P19" s="41"/>
      <c r="Q19" s="42"/>
      <c r="R19" s="39"/>
      <c r="S19" s="39"/>
      <c r="T19" s="62"/>
    </row>
    <row r="20" spans="1:20" ht="24.75" customHeight="1">
      <c r="A20" s="1"/>
      <c r="B20" s="1"/>
      <c r="D20" s="34"/>
      <c r="E20" s="35"/>
      <c r="F20" s="36"/>
      <c r="G20" s="36" t="str">
        <f>IF('6'!$H20 &lt;&gt; "", "TTS-2506" &amp; TEXT(ROW()-5, "00"), "")</f>
        <v/>
      </c>
      <c r="H20" s="36"/>
      <c r="I20" s="34"/>
      <c r="J20" s="38"/>
      <c r="K20" s="38"/>
      <c r="L20" s="40"/>
      <c r="M20" s="39"/>
      <c r="N20" s="39"/>
      <c r="O20" s="39"/>
      <c r="P20" s="41"/>
      <c r="Q20" s="42"/>
      <c r="R20" s="39"/>
      <c r="S20" s="39"/>
      <c r="T20" s="62"/>
    </row>
    <row r="21" spans="1:20" ht="24.75" customHeight="1">
      <c r="A21" s="1"/>
      <c r="B21" s="1"/>
      <c r="D21" s="34"/>
      <c r="E21" s="35"/>
      <c r="F21" s="36"/>
      <c r="G21" s="36" t="str">
        <f>IF('6'!$H21 &lt;&gt; "", "TTS-2506" &amp; TEXT(ROW()-5, "00"), "")</f>
        <v/>
      </c>
      <c r="H21" s="36"/>
      <c r="I21" s="40"/>
      <c r="J21" s="39"/>
      <c r="K21" s="39"/>
      <c r="L21" s="40"/>
      <c r="M21" s="39"/>
      <c r="N21" s="39"/>
      <c r="O21" s="39"/>
      <c r="P21" s="41"/>
      <c r="Q21" s="42"/>
      <c r="R21" s="39"/>
      <c r="S21" s="39"/>
      <c r="T21" s="62"/>
    </row>
    <row r="22" spans="1:20" ht="24.75" customHeight="1">
      <c r="A22" s="1"/>
      <c r="B22" s="1"/>
      <c r="D22" s="34"/>
      <c r="E22" s="40"/>
      <c r="F22" s="36"/>
      <c r="G22" s="36" t="str">
        <f>IF('6'!$H22 &lt;&gt; "", "TTS-2506" &amp; TEXT(ROW()-5, "00"), "")</f>
        <v/>
      </c>
      <c r="H22" s="36"/>
      <c r="I22" s="40"/>
      <c r="J22" s="39"/>
      <c r="K22" s="39"/>
      <c r="L22" s="40"/>
      <c r="M22" s="39"/>
      <c r="N22" s="39"/>
      <c r="O22" s="39"/>
      <c r="P22" s="41"/>
      <c r="Q22" s="42"/>
      <c r="R22" s="39"/>
      <c r="S22" s="39"/>
      <c r="T22" s="62"/>
    </row>
    <row r="23" spans="1:20" ht="24.75" customHeight="1">
      <c r="A23" s="1"/>
      <c r="B23" s="1"/>
      <c r="D23" s="34"/>
      <c r="E23" s="35"/>
      <c r="F23" s="36"/>
      <c r="G23" s="36" t="str">
        <f>IF('6'!$H23 &lt;&gt; "", "TTS-2506" &amp; TEXT(ROW()-5, "00"), "")</f>
        <v/>
      </c>
      <c r="H23" s="36"/>
      <c r="I23" s="34"/>
      <c r="J23" s="39"/>
      <c r="K23" s="39"/>
      <c r="L23" s="44"/>
      <c r="M23" s="39"/>
      <c r="N23" s="39"/>
      <c r="O23" s="39"/>
      <c r="P23" s="41"/>
      <c r="Q23" s="42"/>
      <c r="R23" s="39"/>
      <c r="S23" s="39"/>
      <c r="T23" s="62"/>
    </row>
    <row r="24" spans="1:20" ht="24.75" customHeight="1">
      <c r="A24" s="1"/>
      <c r="B24" s="1"/>
      <c r="D24" s="34"/>
      <c r="E24" s="35"/>
      <c r="F24" s="36"/>
      <c r="G24" s="36" t="str">
        <f>IF('6'!$H24 &lt;&gt; "", "TTS-2506" &amp; TEXT(ROW()-5, "00"), "")</f>
        <v/>
      </c>
      <c r="H24" s="36"/>
      <c r="I24" s="40"/>
      <c r="J24" s="39"/>
      <c r="K24" s="39"/>
      <c r="L24" s="40"/>
      <c r="M24" s="39"/>
      <c r="N24" s="39"/>
      <c r="O24" s="39"/>
      <c r="P24" s="41"/>
      <c r="Q24" s="42"/>
      <c r="R24" s="39"/>
      <c r="S24" s="39"/>
      <c r="T24" s="62"/>
    </row>
    <row r="25" spans="1:20" ht="24.75" customHeight="1">
      <c r="A25" s="1"/>
      <c r="B25" s="1"/>
      <c r="D25" s="34"/>
      <c r="E25" s="35"/>
      <c r="F25" s="36"/>
      <c r="G25" s="36" t="str">
        <f>IF('6'!$H25 &lt;&gt; "", "TTS-2506" &amp; TEXT(ROW()-5, "00"), "")</f>
        <v/>
      </c>
      <c r="H25" s="36"/>
      <c r="I25" s="40"/>
      <c r="J25" s="39"/>
      <c r="K25" s="39"/>
      <c r="L25" s="40"/>
      <c r="M25" s="39"/>
      <c r="N25" s="39"/>
      <c r="O25" s="40"/>
      <c r="P25" s="41"/>
      <c r="Q25" s="42"/>
      <c r="R25" s="39"/>
      <c r="S25" s="39"/>
      <c r="T25" s="62"/>
    </row>
    <row r="26" spans="1:20" ht="24.75" customHeight="1">
      <c r="A26" s="1"/>
      <c r="B26" s="1"/>
      <c r="D26" s="34"/>
      <c r="E26" s="35"/>
      <c r="F26" s="49"/>
      <c r="G26" s="36" t="str">
        <f>IF('6'!$H26 &lt;&gt; "", "TTS-2506" &amp; TEXT(ROW()-5, "00"), "")</f>
        <v/>
      </c>
      <c r="H26" s="36"/>
      <c r="I26" s="34"/>
      <c r="J26" s="39"/>
      <c r="K26" s="39"/>
      <c r="L26" s="40"/>
      <c r="M26" s="39"/>
      <c r="N26" s="39"/>
      <c r="O26" s="39"/>
      <c r="P26" s="41"/>
      <c r="Q26" s="42"/>
      <c r="R26" s="39"/>
      <c r="S26" s="39"/>
      <c r="T26" s="62"/>
    </row>
    <row r="27" spans="1:20" ht="24.75" customHeight="1">
      <c r="A27" s="1"/>
      <c r="B27" s="1"/>
      <c r="D27" s="34"/>
      <c r="E27" s="35"/>
      <c r="F27" s="49"/>
      <c r="G27" s="36" t="str">
        <f>IF('6'!$H27 &lt;&gt; "", "TTS-2506" &amp; TEXT(ROW()-5, "00"), "")</f>
        <v/>
      </c>
      <c r="H27" s="36"/>
      <c r="I27" s="40"/>
      <c r="J27" s="39"/>
      <c r="K27" s="39"/>
      <c r="L27" s="40"/>
      <c r="M27" s="39"/>
      <c r="N27" s="39"/>
      <c r="O27" s="39"/>
      <c r="P27" s="41"/>
      <c r="Q27" s="42"/>
      <c r="R27" s="39"/>
      <c r="S27" s="39"/>
      <c r="T27" s="62"/>
    </row>
    <row r="28" spans="1:20" ht="24.75" customHeight="1">
      <c r="A28" s="1"/>
      <c r="B28" s="1"/>
      <c r="D28" s="34"/>
      <c r="E28" s="50"/>
      <c r="F28" s="49"/>
      <c r="G28" s="36" t="str">
        <f>IF('6'!$H28 &lt;&gt; "", "TTS-2506" &amp; TEXT(ROW()-5, "00"), "")</f>
        <v/>
      </c>
      <c r="H28" s="36"/>
      <c r="I28" s="51"/>
      <c r="J28" s="39"/>
      <c r="K28" s="39"/>
      <c r="L28" s="40"/>
      <c r="M28" s="39"/>
      <c r="N28" s="39"/>
      <c r="O28" s="39"/>
      <c r="P28" s="41"/>
      <c r="Q28" s="42"/>
      <c r="R28" s="39"/>
      <c r="S28" s="39"/>
      <c r="T28" s="62"/>
    </row>
    <row r="29" spans="1:20" ht="24.75" customHeight="1">
      <c r="A29" s="1"/>
      <c r="B29" s="1"/>
      <c r="D29" s="34"/>
      <c r="E29" s="35"/>
      <c r="F29" s="49"/>
      <c r="G29" s="36" t="str">
        <f>IF('6'!$H29 &lt;&gt; "", "TTS-2506" &amp; TEXT(ROW()-5, "00"), "")</f>
        <v/>
      </c>
      <c r="H29" s="36"/>
      <c r="I29" s="40"/>
      <c r="J29" s="39"/>
      <c r="K29" s="39"/>
      <c r="L29" s="40"/>
      <c r="M29" s="39"/>
      <c r="N29" s="39"/>
      <c r="O29" s="39"/>
      <c r="P29" s="41"/>
      <c r="Q29" s="42"/>
      <c r="R29" s="39"/>
      <c r="S29" s="39"/>
      <c r="T29" s="62"/>
    </row>
    <row r="30" spans="1:20" ht="24.75" customHeight="1">
      <c r="A30" s="1"/>
      <c r="B30" s="1"/>
      <c r="D30" s="34"/>
      <c r="E30" s="50"/>
      <c r="F30" s="49"/>
      <c r="G30" s="36" t="str">
        <f>IF('6'!$H30 &lt;&gt; "", "TTS-2506" &amp; TEXT(ROW()-5, "00"), "")</f>
        <v/>
      </c>
      <c r="H30" s="36"/>
      <c r="I30" s="51"/>
      <c r="J30" s="39"/>
      <c r="K30" s="39"/>
      <c r="L30" s="40"/>
      <c r="M30" s="39"/>
      <c r="N30" s="39"/>
      <c r="O30" s="39"/>
      <c r="P30" s="41"/>
      <c r="Q30" s="42"/>
      <c r="R30" s="39"/>
      <c r="S30" s="39"/>
      <c r="T30" s="62"/>
    </row>
    <row r="31" spans="1:20" ht="24.75" customHeight="1">
      <c r="A31" s="1"/>
      <c r="B31" s="1"/>
      <c r="D31" s="34"/>
      <c r="E31" s="35"/>
      <c r="F31" s="49"/>
      <c r="G31" s="36" t="str">
        <f>IF('6'!$H31 &lt;&gt; "", "TTS-2506" &amp; TEXT(ROW()-5, "00"), "")</f>
        <v/>
      </c>
      <c r="H31" s="36"/>
      <c r="I31" s="40"/>
      <c r="J31" s="39"/>
      <c r="K31" s="39"/>
      <c r="L31" s="40"/>
      <c r="M31" s="39"/>
      <c r="N31" s="39"/>
      <c r="O31" s="39"/>
      <c r="P31" s="41"/>
      <c r="Q31" s="42"/>
      <c r="R31" s="39"/>
      <c r="S31" s="39"/>
      <c r="T31" s="62"/>
    </row>
    <row r="32" spans="1:20" ht="24.75" customHeight="1">
      <c r="A32" s="1"/>
      <c r="B32" s="1"/>
      <c r="D32" s="34"/>
      <c r="E32" s="50"/>
      <c r="F32" s="49"/>
      <c r="G32" s="36" t="str">
        <f>IF('6'!$H32 &lt;&gt; "", "TTS-2506" &amp; TEXT(ROW()-5, "00"), "")</f>
        <v/>
      </c>
      <c r="H32" s="36"/>
      <c r="I32" s="51"/>
      <c r="J32" s="39"/>
      <c r="K32" s="39"/>
      <c r="L32" s="40"/>
      <c r="M32" s="39"/>
      <c r="N32" s="39"/>
      <c r="O32" s="39"/>
      <c r="P32" s="41"/>
      <c r="Q32" s="42"/>
      <c r="R32" s="39"/>
      <c r="S32" s="39"/>
      <c r="T32" s="62"/>
    </row>
    <row r="33" spans="1:20" ht="24.75" customHeight="1">
      <c r="A33" s="1"/>
      <c r="B33" s="1"/>
      <c r="D33" s="34"/>
      <c r="E33" s="35"/>
      <c r="F33" s="49"/>
      <c r="G33" s="36" t="str">
        <f>IF('6'!$H33 &lt;&gt; "", "TTS-2506" &amp; TEXT(ROW()-5, "00"), "")</f>
        <v/>
      </c>
      <c r="H33" s="36"/>
      <c r="I33" s="40"/>
      <c r="J33" s="39"/>
      <c r="K33" s="39"/>
      <c r="L33" s="40"/>
      <c r="M33" s="39"/>
      <c r="N33" s="39"/>
      <c r="O33" s="39"/>
      <c r="P33" s="41"/>
      <c r="Q33" s="42"/>
      <c r="R33" s="39"/>
      <c r="S33" s="39"/>
      <c r="T33" s="62"/>
    </row>
    <row r="34" spans="1:20" ht="24.75" customHeight="1">
      <c r="A34" s="1"/>
      <c r="B34" s="1"/>
      <c r="D34" s="34"/>
      <c r="E34" s="50"/>
      <c r="F34" s="49"/>
      <c r="G34" s="36" t="str">
        <f>IF('6'!$H34 &lt;&gt; "", "TTS-2506" &amp; TEXT(ROW()-5, "00"), "")</f>
        <v/>
      </c>
      <c r="H34" s="36"/>
      <c r="I34" s="51"/>
      <c r="J34" s="39"/>
      <c r="K34" s="39"/>
      <c r="L34" s="40"/>
      <c r="M34" s="39"/>
      <c r="N34" s="39"/>
      <c r="O34" s="39"/>
      <c r="P34" s="41"/>
      <c r="Q34" s="42"/>
      <c r="R34" s="39"/>
      <c r="S34" s="39"/>
      <c r="T34" s="62"/>
    </row>
    <row r="35" spans="1:20" ht="24.75" customHeight="1">
      <c r="A35" s="1"/>
      <c r="B35" s="1"/>
      <c r="D35" s="34"/>
      <c r="E35" s="35"/>
      <c r="F35" s="49"/>
      <c r="G35" s="36" t="str">
        <f>IF('6'!$H35 &lt;&gt; "", "TTS-2506" &amp; TEXT(ROW()-5, "00"), "")</f>
        <v/>
      </c>
      <c r="H35" s="36"/>
      <c r="I35" s="40"/>
      <c r="J35" s="39"/>
      <c r="K35" s="39"/>
      <c r="L35" s="40"/>
      <c r="M35" s="39"/>
      <c r="N35" s="39"/>
      <c r="O35" s="39"/>
      <c r="P35" s="41"/>
      <c r="Q35" s="42"/>
      <c r="R35" s="39"/>
      <c r="S35" s="39"/>
      <c r="T35" s="62"/>
    </row>
    <row r="36" spans="1:20" ht="24.75" customHeight="1">
      <c r="A36" s="1"/>
      <c r="B36" s="1"/>
      <c r="D36" s="34"/>
      <c r="E36" s="50"/>
      <c r="F36" s="49"/>
      <c r="G36" s="36" t="str">
        <f>IF('6'!$H36 &lt;&gt; "", "TTS-2506" &amp; TEXT(ROW()-5, "00"), "")</f>
        <v/>
      </c>
      <c r="H36" s="36"/>
      <c r="I36" s="51"/>
      <c r="J36" s="39"/>
      <c r="K36" s="39"/>
      <c r="L36" s="40"/>
      <c r="M36" s="39"/>
      <c r="N36" s="39"/>
      <c r="O36" s="39"/>
      <c r="P36" s="41"/>
      <c r="Q36" s="42"/>
      <c r="R36" s="39"/>
      <c r="S36" s="39"/>
      <c r="T36" s="62"/>
    </row>
    <row r="37" spans="1:20" ht="24.75" customHeight="1">
      <c r="A37" s="1"/>
      <c r="B37" s="1"/>
      <c r="D37" s="34"/>
      <c r="E37" s="35"/>
      <c r="F37" s="49"/>
      <c r="G37" s="36" t="str">
        <f>IF('6'!$H37 &lt;&gt; "", "TTS-2506" &amp; TEXT(ROW()-5, "00"), "")</f>
        <v/>
      </c>
      <c r="H37" s="36"/>
      <c r="I37" s="40"/>
      <c r="J37" s="39"/>
      <c r="K37" s="39"/>
      <c r="L37" s="40"/>
      <c r="M37" s="39"/>
      <c r="N37" s="39"/>
      <c r="O37" s="39"/>
      <c r="P37" s="41"/>
      <c r="Q37" s="42"/>
      <c r="R37" s="39"/>
      <c r="S37" s="39"/>
      <c r="T37" s="62"/>
    </row>
    <row r="38" spans="1:20" ht="24.75" customHeight="1">
      <c r="A38" s="1"/>
      <c r="B38" s="1"/>
      <c r="D38" s="34"/>
      <c r="E38" s="50"/>
      <c r="F38" s="49"/>
      <c r="G38" s="36" t="str">
        <f>IF('6'!$H38 &lt;&gt; "", "TTS-2506" &amp; TEXT(ROW()-5, "00"), "")</f>
        <v/>
      </c>
      <c r="H38" s="36"/>
      <c r="I38" s="51"/>
      <c r="J38" s="39"/>
      <c r="K38" s="39"/>
      <c r="L38" s="40"/>
      <c r="M38" s="39"/>
      <c r="N38" s="39"/>
      <c r="O38" s="39"/>
      <c r="P38" s="41"/>
      <c r="Q38" s="42"/>
      <c r="R38" s="39"/>
      <c r="S38" s="39"/>
      <c r="T38" s="62"/>
    </row>
    <row r="39" spans="1:20" ht="24.75" customHeight="1">
      <c r="A39" s="1"/>
      <c r="B39" s="1"/>
      <c r="D39" s="34"/>
      <c r="E39" s="35"/>
      <c r="F39" s="49"/>
      <c r="G39" s="36" t="str">
        <f>IF('6'!$H39 &lt;&gt; "", "TTS-2506" &amp; TEXT(ROW()-5, "00"), "")</f>
        <v/>
      </c>
      <c r="H39" s="36"/>
      <c r="I39" s="40"/>
      <c r="J39" s="39"/>
      <c r="K39" s="39"/>
      <c r="L39" s="40"/>
      <c r="M39" s="39"/>
      <c r="N39" s="39"/>
      <c r="O39" s="39"/>
      <c r="P39" s="41"/>
      <c r="Q39" s="42"/>
      <c r="R39" s="39"/>
      <c r="S39" s="39"/>
      <c r="T39" s="62"/>
    </row>
    <row r="40" spans="1:20" ht="24.75" customHeight="1">
      <c r="A40" s="1"/>
      <c r="B40" s="1"/>
      <c r="D40" s="34"/>
      <c r="E40" s="50"/>
      <c r="F40" s="49"/>
      <c r="G40" s="36" t="str">
        <f>IF('6'!$H40 &lt;&gt; "", "TTS-2506" &amp; TEXT(ROW()-5, "00"), "")</f>
        <v/>
      </c>
      <c r="H40" s="36"/>
      <c r="I40" s="51"/>
      <c r="J40" s="39"/>
      <c r="K40" s="39"/>
      <c r="L40" s="40"/>
      <c r="M40" s="39"/>
      <c r="N40" s="39"/>
      <c r="O40" s="39"/>
      <c r="P40" s="41"/>
      <c r="Q40" s="42"/>
      <c r="R40" s="39"/>
      <c r="S40" s="39"/>
      <c r="T40" s="62"/>
    </row>
    <row r="41" spans="1:20" ht="24.75" customHeight="1">
      <c r="A41" s="1"/>
      <c r="B41" s="1"/>
      <c r="D41" s="34"/>
      <c r="E41" s="35"/>
      <c r="F41" s="49"/>
      <c r="G41" s="36" t="str">
        <f>IF('6'!$H41 &lt;&gt; "", "TTS-2506" &amp; TEXT(ROW()-5, "00"), "")</f>
        <v/>
      </c>
      <c r="H41" s="36"/>
      <c r="I41" s="40"/>
      <c r="J41" s="39"/>
      <c r="K41" s="39"/>
      <c r="L41" s="40"/>
      <c r="M41" s="39"/>
      <c r="N41" s="39"/>
      <c r="O41" s="39"/>
      <c r="P41" s="41"/>
      <c r="Q41" s="42"/>
      <c r="R41" s="39"/>
      <c r="S41" s="39"/>
      <c r="T41" s="62"/>
    </row>
    <row r="42" spans="1:20" ht="24.75" customHeight="1">
      <c r="A42" s="1"/>
      <c r="B42" s="1"/>
      <c r="D42" s="34"/>
      <c r="E42" s="50"/>
      <c r="F42" s="49"/>
      <c r="G42" s="36" t="str">
        <f>IF('6'!$H42 &lt;&gt; "", "TTS-2506" &amp; TEXT(ROW()-5, "00"), "")</f>
        <v/>
      </c>
      <c r="H42" s="36"/>
      <c r="I42" s="51"/>
      <c r="J42" s="39"/>
      <c r="K42" s="39"/>
      <c r="L42" s="40"/>
      <c r="M42" s="39"/>
      <c r="N42" s="39"/>
      <c r="O42" s="39"/>
      <c r="P42" s="41"/>
      <c r="Q42" s="42"/>
      <c r="R42" s="39"/>
      <c r="S42" s="39"/>
      <c r="T42" s="62"/>
    </row>
    <row r="43" spans="1:20" ht="24.75" customHeight="1">
      <c r="A43" s="1"/>
      <c r="B43" s="1"/>
      <c r="D43" s="34"/>
      <c r="E43" s="35"/>
      <c r="F43" s="49"/>
      <c r="G43" s="36" t="str">
        <f>IF('6'!$H43 &lt;&gt; "", "TTS-2506" &amp; TEXT(ROW()-5, "00"), "")</f>
        <v/>
      </c>
      <c r="H43" s="36"/>
      <c r="I43" s="40"/>
      <c r="J43" s="39"/>
      <c r="K43" s="39"/>
      <c r="L43" s="40"/>
      <c r="M43" s="39"/>
      <c r="N43" s="39"/>
      <c r="O43" s="39"/>
      <c r="P43" s="41"/>
      <c r="Q43" s="42"/>
      <c r="R43" s="39"/>
      <c r="S43" s="39"/>
      <c r="T43" s="62"/>
    </row>
    <row r="44" spans="1:20" ht="24.75" customHeight="1">
      <c r="A44" s="1"/>
      <c r="B44" s="1"/>
      <c r="D44" s="34"/>
      <c r="E44" s="50"/>
      <c r="F44" s="49"/>
      <c r="G44" s="36" t="str">
        <f>IF('6'!$H44 &lt;&gt; "", "TTS-2506" &amp; TEXT(ROW()-5, "00"), "")</f>
        <v/>
      </c>
      <c r="H44" s="36"/>
      <c r="I44" s="51"/>
      <c r="J44" s="39"/>
      <c r="K44" s="39"/>
      <c r="L44" s="40"/>
      <c r="M44" s="39"/>
      <c r="N44" s="39"/>
      <c r="O44" s="39"/>
      <c r="P44" s="41"/>
      <c r="Q44" s="42"/>
      <c r="R44" s="39"/>
      <c r="S44" s="39"/>
      <c r="T44" s="62"/>
    </row>
    <row r="45" spans="1:20" ht="24.75" customHeight="1">
      <c r="A45" s="1"/>
      <c r="B45" s="1"/>
      <c r="D45" s="34"/>
      <c r="E45" s="35"/>
      <c r="F45" s="49"/>
      <c r="G45" s="36" t="str">
        <f>IF('6'!$H45 &lt;&gt; "", "TTS-2506" &amp; TEXT(ROW()-5, "00"), "")</f>
        <v/>
      </c>
      <c r="H45" s="36"/>
      <c r="I45" s="40"/>
      <c r="J45" s="39"/>
      <c r="K45" s="39"/>
      <c r="L45" s="40"/>
      <c r="M45" s="39"/>
      <c r="N45" s="39"/>
      <c r="O45" s="39"/>
      <c r="P45" s="41"/>
      <c r="Q45" s="42"/>
      <c r="R45" s="39"/>
      <c r="S45" s="39"/>
      <c r="T45" s="62"/>
    </row>
    <row r="46" spans="1:20" ht="24.75" customHeight="1">
      <c r="A46" s="1"/>
      <c r="B46" s="1"/>
      <c r="D46" s="34"/>
      <c r="E46" s="50"/>
      <c r="F46" s="49"/>
      <c r="G46" s="36" t="str">
        <f>IF('6'!$H46 &lt;&gt; "", "TTS-2506" &amp; TEXT(ROW()-5, "00"), "")</f>
        <v/>
      </c>
      <c r="H46" s="36"/>
      <c r="I46" s="51"/>
      <c r="J46" s="39"/>
      <c r="K46" s="39"/>
      <c r="L46" s="40"/>
      <c r="M46" s="39"/>
      <c r="N46" s="39"/>
      <c r="O46" s="39"/>
      <c r="P46" s="41"/>
      <c r="Q46" s="42"/>
      <c r="R46" s="39"/>
      <c r="S46" s="39"/>
      <c r="T46" s="62"/>
    </row>
    <row r="47" spans="1:20" ht="24.75" customHeight="1">
      <c r="A47" s="1"/>
      <c r="B47" s="1"/>
      <c r="D47" s="34"/>
      <c r="E47" s="35"/>
      <c r="F47" s="49"/>
      <c r="G47" s="36" t="str">
        <f>IF('6'!$H47 &lt;&gt; "", "TTS-2506" &amp; TEXT(ROW()-5, "00"), "")</f>
        <v/>
      </c>
      <c r="H47" s="36"/>
      <c r="I47" s="40"/>
      <c r="J47" s="39"/>
      <c r="K47" s="39"/>
      <c r="L47" s="40"/>
      <c r="M47" s="39"/>
      <c r="N47" s="39"/>
      <c r="O47" s="39"/>
      <c r="P47" s="41"/>
      <c r="Q47" s="42"/>
      <c r="R47" s="39"/>
      <c r="S47" s="39"/>
      <c r="T47" s="62"/>
    </row>
    <row r="48" spans="1:20" ht="24.75" customHeight="1">
      <c r="A48" s="1"/>
      <c r="B48" s="1"/>
      <c r="D48" s="34"/>
      <c r="E48" s="50"/>
      <c r="F48" s="49"/>
      <c r="G48" s="36" t="str">
        <f>IF('6'!$H48 &lt;&gt; "", "TTS-2506" &amp; TEXT(ROW()-5, "00"), "")</f>
        <v/>
      </c>
      <c r="H48" s="36"/>
      <c r="I48" s="51"/>
      <c r="J48" s="39"/>
      <c r="K48" s="39"/>
      <c r="L48" s="40"/>
      <c r="M48" s="39"/>
      <c r="N48" s="39"/>
      <c r="O48" s="39"/>
      <c r="P48" s="41"/>
      <c r="Q48" s="42"/>
      <c r="R48" s="39"/>
      <c r="S48" s="39"/>
      <c r="T48" s="62"/>
    </row>
    <row r="49" spans="1:20" ht="24.75" customHeight="1">
      <c r="A49" s="1"/>
      <c r="B49" s="1"/>
      <c r="D49" s="34"/>
      <c r="E49" s="35"/>
      <c r="F49" s="49"/>
      <c r="G49" s="36" t="str">
        <f>IF('6'!$H49 &lt;&gt; "", "TTS-2506" &amp; TEXT(ROW()-5, "00"), "")</f>
        <v/>
      </c>
      <c r="H49" s="36"/>
      <c r="I49" s="40"/>
      <c r="J49" s="39"/>
      <c r="K49" s="39"/>
      <c r="L49" s="40"/>
      <c r="M49" s="39"/>
      <c r="N49" s="39"/>
      <c r="O49" s="39"/>
      <c r="P49" s="41"/>
      <c r="Q49" s="42"/>
      <c r="R49" s="39"/>
      <c r="S49" s="39"/>
      <c r="T49" s="62"/>
    </row>
    <row r="50" spans="1:20" ht="24.75" customHeight="1">
      <c r="A50" s="1"/>
      <c r="B50" s="1"/>
      <c r="D50" s="34"/>
      <c r="E50" s="50"/>
      <c r="F50" s="49"/>
      <c r="G50" s="36" t="str">
        <f>IF('6'!$H50 &lt;&gt; "", "TTS-2506" &amp; TEXT(ROW()-5, "00"), "")</f>
        <v/>
      </c>
      <c r="H50" s="36"/>
      <c r="I50" s="51"/>
      <c r="J50" s="39"/>
      <c r="K50" s="39"/>
      <c r="L50" s="40"/>
      <c r="M50" s="39"/>
      <c r="N50" s="39"/>
      <c r="O50" s="39"/>
      <c r="P50" s="41"/>
      <c r="Q50" s="42"/>
      <c r="R50" s="39"/>
      <c r="S50" s="39"/>
      <c r="T50" s="62"/>
    </row>
    <row r="51" spans="1:20" ht="24.75" customHeight="1">
      <c r="A51" s="1"/>
      <c r="B51" s="1"/>
      <c r="D51" s="34"/>
      <c r="E51" s="35"/>
      <c r="F51" s="49"/>
      <c r="G51" s="36" t="str">
        <f>IF('6'!$H51 &lt;&gt; "", "TTS-2506" &amp; TEXT(ROW()-5, "00"), "")</f>
        <v/>
      </c>
      <c r="H51" s="36"/>
      <c r="I51" s="40"/>
      <c r="J51" s="39"/>
      <c r="K51" s="39"/>
      <c r="L51" s="40"/>
      <c r="M51" s="39"/>
      <c r="N51" s="39"/>
      <c r="O51" s="39"/>
      <c r="P51" s="41"/>
      <c r="Q51" s="42"/>
      <c r="R51" s="39"/>
      <c r="S51" s="39"/>
      <c r="T51" s="62"/>
    </row>
    <row r="52" spans="1:20" ht="24.75" customHeight="1">
      <c r="A52" s="1"/>
      <c r="B52" s="1"/>
      <c r="D52" s="34"/>
      <c r="E52" s="50"/>
      <c r="F52" s="49"/>
      <c r="G52" s="36" t="str">
        <f>IF('6'!$H52 &lt;&gt; "", "TTS-2506" &amp; TEXT(ROW()-5, "00"), "")</f>
        <v/>
      </c>
      <c r="H52" s="36"/>
      <c r="I52" s="51"/>
      <c r="J52" s="39"/>
      <c r="K52" s="39"/>
      <c r="L52" s="40"/>
      <c r="M52" s="39"/>
      <c r="N52" s="39"/>
      <c r="O52" s="39"/>
      <c r="P52" s="41"/>
      <c r="Q52" s="42"/>
      <c r="R52" s="39"/>
      <c r="S52" s="39"/>
      <c r="T52" s="62"/>
    </row>
    <row r="53" spans="1:20" ht="24.75" customHeight="1">
      <c r="A53" s="1"/>
      <c r="B53" s="1"/>
      <c r="D53" s="34"/>
      <c r="E53" s="35"/>
      <c r="F53" s="49"/>
      <c r="G53" s="36" t="str">
        <f>IF('6'!$H53 &lt;&gt; "", "TTS-2506" &amp; TEXT(ROW()-5, "00"), "")</f>
        <v/>
      </c>
      <c r="H53" s="36"/>
      <c r="I53" s="40"/>
      <c r="J53" s="39"/>
      <c r="K53" s="39"/>
      <c r="L53" s="40"/>
      <c r="M53" s="39"/>
      <c r="N53" s="39"/>
      <c r="O53" s="39"/>
      <c r="P53" s="41"/>
      <c r="Q53" s="42"/>
      <c r="R53" s="39"/>
      <c r="S53" s="39"/>
      <c r="T53" s="62"/>
    </row>
    <row r="54" spans="1:20" ht="24.75" customHeight="1">
      <c r="A54" s="1"/>
      <c r="B54" s="1"/>
      <c r="D54" s="34"/>
      <c r="E54" s="50"/>
      <c r="F54" s="49"/>
      <c r="G54" s="36" t="str">
        <f>IF('6'!$H54 &lt;&gt; "", "TTS-2506" &amp; TEXT(ROW()-5, "00"), "")</f>
        <v/>
      </c>
      <c r="H54" s="36"/>
      <c r="I54" s="51"/>
      <c r="J54" s="39"/>
      <c r="K54" s="39"/>
      <c r="L54" s="40"/>
      <c r="M54" s="39"/>
      <c r="N54" s="39"/>
      <c r="O54" s="39"/>
      <c r="P54" s="41"/>
      <c r="Q54" s="42"/>
      <c r="R54" s="39"/>
      <c r="S54" s="39"/>
      <c r="T54" s="62"/>
    </row>
    <row r="55" spans="1:20" ht="24.75" customHeight="1">
      <c r="A55" s="1"/>
      <c r="B55" s="1"/>
      <c r="D55" s="34"/>
      <c r="E55" s="35"/>
      <c r="F55" s="49"/>
      <c r="G55" s="36" t="str">
        <f>IF('6'!$H55 &lt;&gt; "", "TTS-2506" &amp; TEXT(ROW()-5, "00"), "")</f>
        <v/>
      </c>
      <c r="H55" s="36"/>
      <c r="I55" s="40"/>
      <c r="J55" s="39"/>
      <c r="K55" s="39"/>
      <c r="L55" s="40"/>
      <c r="M55" s="39"/>
      <c r="N55" s="39"/>
      <c r="O55" s="39"/>
      <c r="P55" s="41"/>
      <c r="Q55" s="42"/>
      <c r="R55" s="39"/>
      <c r="S55" s="39"/>
      <c r="T55" s="62"/>
    </row>
    <row r="56" spans="1:20" ht="15.75" customHeight="1">
      <c r="A56" s="1"/>
      <c r="B56" s="1"/>
    </row>
    <row r="57" spans="1:20" ht="15.75" customHeight="1">
      <c r="A57" s="1"/>
      <c r="B57" s="1"/>
    </row>
    <row r="58" spans="1:20" ht="15.75" customHeight="1">
      <c r="A58" s="1"/>
      <c r="B58" s="1"/>
    </row>
    <row r="59" spans="1:20" ht="15.75" customHeight="1">
      <c r="A59" s="1"/>
      <c r="B59" s="1"/>
    </row>
    <row r="60" spans="1:20" ht="15.75" customHeight="1"/>
    <row r="61" spans="1:20" ht="15.75" customHeight="1"/>
    <row r="62" spans="1:20" ht="15.75" customHeight="1"/>
    <row r="63" spans="1:20" ht="15.75" customHeight="1"/>
    <row r="64" spans="1:20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D2:H2"/>
    <mergeCell ref="O4:Q4"/>
  </mergeCells>
  <pageMargins left="0.7" right="0.7" top="0.75" bottom="0.75" header="0" footer="0"/>
  <pageSetup paperSize="9" orientation="portrait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xr:uid="{00000000-0002-0000-0600-000000000000}">
          <x14:formula1>
            <xm:f>Lists!$H$5:$H$7</xm:f>
          </x14:formula1>
          <xm:sqref>F6:F55</xm:sqref>
        </x14:dataValidation>
        <x14:dataValidation type="list" allowBlank="1" showErrorMessage="1" xr:uid="{00000000-0002-0000-0600-000001000000}">
          <x14:formula1>
            <xm:f>Lists!$K$5:$K$53</xm:f>
          </x14:formula1>
          <xm:sqref>K6:K55</xm:sqref>
        </x14:dataValidation>
        <x14:dataValidation type="list" allowBlank="1" showErrorMessage="1" xr:uid="{00000000-0002-0000-0600-000002000000}">
          <x14:formula1>
            <xm:f>Lists!$E$5:$E$112</xm:f>
          </x14:formula1>
          <xm:sqref>H6:H55</xm:sqref>
        </x14:dataValidation>
        <x14:dataValidation type="list" allowBlank="1" showErrorMessage="1" xr:uid="{00000000-0002-0000-0600-000003000000}">
          <x14:formula1>
            <xm:f>Lists!$Q$5:$Q$98</xm:f>
          </x14:formula1>
          <xm:sqref>S6:S55</xm:sqref>
        </x14:dataValidation>
        <x14:dataValidation type="list" allowBlank="1" showErrorMessage="1" xr:uid="{00000000-0002-0000-0600-000004000000}">
          <x14:formula1>
            <xm:f>Lists!$N$5:$N$68</xm:f>
          </x14:formula1>
          <xm:sqref>N6:N55</xm:sqref>
        </x14:dataValidation>
        <x14:dataValidation type="list" allowBlank="1" showErrorMessage="1" xr:uid="{00000000-0002-0000-0600-000005000000}">
          <x14:formula1>
            <xm:f>Lists!$T$5:$T$98</xm:f>
          </x14:formula1>
          <xm:sqref>T6:T55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000"/>
  <sheetViews>
    <sheetView showGridLines="0" workbookViewId="0"/>
  </sheetViews>
  <sheetFormatPr defaultColWidth="14.44140625" defaultRowHeight="15" customHeight="1"/>
  <cols>
    <col min="1" max="2" width="10.6640625" customWidth="1"/>
    <col min="3" max="3" width="4.6640625" customWidth="1"/>
    <col min="4" max="6" width="7.6640625" customWidth="1"/>
    <col min="7" max="7" width="10.6640625" customWidth="1"/>
    <col min="8" max="8" width="30.6640625" customWidth="1"/>
    <col min="9" max="9" width="8.6640625" customWidth="1"/>
    <col min="10" max="10" width="20.6640625" customWidth="1"/>
    <col min="11" max="11" width="14.6640625" customWidth="1"/>
    <col min="12" max="12" width="8.6640625" customWidth="1"/>
    <col min="13" max="13" width="21.6640625" customWidth="1"/>
    <col min="14" max="17" width="10.6640625" customWidth="1"/>
    <col min="18" max="18" width="42.6640625" customWidth="1"/>
    <col min="19" max="19" width="20.6640625" customWidth="1"/>
    <col min="20" max="20" width="15.6640625" customWidth="1"/>
    <col min="21" max="26" width="8.6640625" customWidth="1"/>
  </cols>
  <sheetData>
    <row r="1" spans="1:20" ht="14.4">
      <c r="A1" s="1"/>
      <c r="B1" s="1"/>
    </row>
    <row r="2" spans="1:20" ht="18">
      <c r="A2" s="1"/>
      <c r="B2" s="1"/>
      <c r="D2" s="73" t="s">
        <v>503</v>
      </c>
      <c r="E2" s="71"/>
      <c r="F2" s="71"/>
      <c r="G2" s="71"/>
      <c r="H2" s="71"/>
      <c r="I2" s="8"/>
      <c r="J2" s="9"/>
      <c r="K2" s="10"/>
      <c r="L2" s="11"/>
      <c r="M2" s="8"/>
      <c r="N2" s="12"/>
      <c r="O2" s="12"/>
      <c r="P2" s="13"/>
      <c r="Q2" s="12"/>
      <c r="R2" s="12"/>
      <c r="S2" s="12"/>
      <c r="T2" s="12"/>
    </row>
    <row r="3" spans="1:20" ht="18">
      <c r="A3" s="1"/>
      <c r="B3" s="1"/>
      <c r="D3" s="14"/>
      <c r="E3" s="12"/>
      <c r="F3" s="15"/>
      <c r="G3" s="15"/>
      <c r="H3" s="16"/>
      <c r="I3" s="17"/>
      <c r="J3" s="8"/>
      <c r="K3" s="8"/>
      <c r="L3" s="18"/>
      <c r="M3" s="8"/>
      <c r="N3" s="19"/>
      <c r="O3" s="20"/>
      <c r="P3" s="12"/>
      <c r="Q3" s="13"/>
      <c r="R3" s="21"/>
      <c r="S3" s="13"/>
      <c r="T3" s="13"/>
    </row>
    <row r="4" spans="1:20" ht="15" customHeight="1">
      <c r="A4" s="1"/>
      <c r="B4" s="1"/>
      <c r="D4" s="22" t="s">
        <v>4</v>
      </c>
      <c r="E4" s="11" t="s">
        <v>5</v>
      </c>
      <c r="F4" s="23">
        <f>COUNTIFS('7'!$D$6:$D$55,"&lt;&gt;", '7'!$J$6:$J$55,"&lt;&gt;*CANCELED*")</f>
        <v>0</v>
      </c>
      <c r="G4" s="24"/>
      <c r="H4" s="24"/>
      <c r="I4" s="25"/>
      <c r="J4" s="24"/>
      <c r="K4" s="24"/>
      <c r="L4" s="26" t="s">
        <v>6</v>
      </c>
      <c r="M4" s="26"/>
      <c r="N4" s="11"/>
      <c r="O4" s="74" t="s">
        <v>7</v>
      </c>
      <c r="P4" s="75"/>
      <c r="Q4" s="76"/>
      <c r="R4" s="24"/>
      <c r="S4" s="24"/>
      <c r="T4" s="11" t="s">
        <v>8</v>
      </c>
    </row>
    <row r="5" spans="1:20" ht="39.75" customHeight="1">
      <c r="A5" s="1"/>
      <c r="B5" s="1"/>
      <c r="D5" s="27" t="s">
        <v>9</v>
      </c>
      <c r="E5" s="28" t="s">
        <v>10</v>
      </c>
      <c r="F5" s="29" t="s">
        <v>11</v>
      </c>
      <c r="G5" s="29" t="s">
        <v>12</v>
      </c>
      <c r="H5" s="29" t="s">
        <v>13</v>
      </c>
      <c r="I5" s="30" t="s">
        <v>14</v>
      </c>
      <c r="J5" s="29" t="s">
        <v>15</v>
      </c>
      <c r="K5" s="29" t="s">
        <v>16</v>
      </c>
      <c r="L5" s="27" t="s">
        <v>17</v>
      </c>
      <c r="M5" s="29" t="s">
        <v>18</v>
      </c>
      <c r="N5" s="29" t="s">
        <v>19</v>
      </c>
      <c r="O5" s="29" t="s">
        <v>20</v>
      </c>
      <c r="P5" s="31" t="s">
        <v>21</v>
      </c>
      <c r="Q5" s="32" t="s">
        <v>22</v>
      </c>
      <c r="R5" s="58" t="s">
        <v>23</v>
      </c>
      <c r="S5" s="29" t="s">
        <v>24</v>
      </c>
      <c r="T5" s="33" t="s">
        <v>25</v>
      </c>
    </row>
    <row r="6" spans="1:20" ht="24.75" customHeight="1">
      <c r="A6" s="1"/>
      <c r="B6" s="1"/>
      <c r="D6" s="34"/>
      <c r="E6" s="35"/>
      <c r="F6" s="36"/>
      <c r="G6" s="36" t="str">
        <f>IF('7'!$H6 &lt;&gt; "", "TTS-2507" &amp; TEXT(ROW()-5, "00"), "")</f>
        <v/>
      </c>
      <c r="H6" s="37"/>
      <c r="I6" s="34"/>
      <c r="J6" s="39"/>
      <c r="K6" s="39"/>
      <c r="L6" s="40"/>
      <c r="M6" s="39"/>
      <c r="N6" s="39"/>
      <c r="O6" s="39"/>
      <c r="P6" s="41"/>
      <c r="Q6" s="42"/>
      <c r="R6" s="38"/>
      <c r="S6" s="39"/>
      <c r="T6" s="62"/>
    </row>
    <row r="7" spans="1:20" ht="24.75" customHeight="1">
      <c r="A7" s="1"/>
      <c r="B7" s="1"/>
      <c r="D7" s="34"/>
      <c r="E7" s="35"/>
      <c r="F7" s="36"/>
      <c r="G7" s="36" t="str">
        <f>IF('7'!$H7 &lt;&gt; "", "TTS-2507" &amp; TEXT(ROW()-5, "00"), "")</f>
        <v/>
      </c>
      <c r="H7" s="36"/>
      <c r="I7" s="34"/>
      <c r="J7" s="39"/>
      <c r="K7" s="39"/>
      <c r="L7" s="40"/>
      <c r="M7" s="39"/>
      <c r="N7" s="39"/>
      <c r="O7" s="39"/>
      <c r="P7" s="41"/>
      <c r="Q7" s="42"/>
      <c r="R7" s="39"/>
      <c r="S7" s="39"/>
      <c r="T7" s="62"/>
    </row>
    <row r="8" spans="1:20" ht="24.75" customHeight="1">
      <c r="A8" s="1"/>
      <c r="B8" s="1"/>
      <c r="D8" s="34"/>
      <c r="E8" s="35"/>
      <c r="F8" s="36"/>
      <c r="G8" s="36" t="str">
        <f>IF('7'!$H8 &lt;&gt; "", "TTS-2507" &amp; TEXT(ROW()-5, "00"), "")</f>
        <v/>
      </c>
      <c r="H8" s="36"/>
      <c r="I8" s="40"/>
      <c r="J8" s="39"/>
      <c r="K8" s="39"/>
      <c r="L8" s="40"/>
      <c r="M8" s="39"/>
      <c r="N8" s="39"/>
      <c r="O8" s="39"/>
      <c r="P8" s="41"/>
      <c r="Q8" s="42"/>
      <c r="R8" s="39"/>
      <c r="S8" s="39"/>
      <c r="T8" s="62"/>
    </row>
    <row r="9" spans="1:20" ht="24.75" customHeight="1">
      <c r="A9" s="1"/>
      <c r="B9" s="1"/>
      <c r="D9" s="34"/>
      <c r="E9" s="35"/>
      <c r="F9" s="36"/>
      <c r="G9" s="36" t="str">
        <f>IF('7'!$H9 &lt;&gt; "", "TTS-2507" &amp; TEXT(ROW()-5, "00"), "")</f>
        <v/>
      </c>
      <c r="H9" s="36"/>
      <c r="I9" s="34"/>
      <c r="J9" s="39"/>
      <c r="K9" s="39"/>
      <c r="L9" s="44"/>
      <c r="M9" s="39"/>
      <c r="N9" s="39"/>
      <c r="O9" s="39"/>
      <c r="P9" s="41"/>
      <c r="Q9" s="42"/>
      <c r="R9" s="38"/>
      <c r="S9" s="39"/>
      <c r="T9" s="62"/>
    </row>
    <row r="10" spans="1:20" ht="24.75" customHeight="1">
      <c r="A10" s="1"/>
      <c r="B10" s="1"/>
      <c r="D10" s="34"/>
      <c r="E10" s="35"/>
      <c r="F10" s="36"/>
      <c r="G10" s="36" t="str">
        <f>IF('7'!$H10 &lt;&gt; "", "TTS-2507" &amp; TEXT(ROW()-5, "00"), "")</f>
        <v/>
      </c>
      <c r="H10" s="36"/>
      <c r="I10" s="40"/>
      <c r="J10" s="39"/>
      <c r="K10" s="39"/>
      <c r="L10" s="40"/>
      <c r="M10" s="39"/>
      <c r="N10" s="39"/>
      <c r="O10" s="39"/>
      <c r="P10" s="41"/>
      <c r="Q10" s="42"/>
      <c r="R10" s="39"/>
      <c r="S10" s="39"/>
      <c r="T10" s="62"/>
    </row>
    <row r="11" spans="1:20" ht="24.75" customHeight="1">
      <c r="A11" s="1"/>
      <c r="B11" s="1"/>
      <c r="D11" s="34"/>
      <c r="E11" s="35"/>
      <c r="F11" s="36"/>
      <c r="G11" s="36" t="str">
        <f>IF('7'!$H11 &lt;&gt; "", "TTS-2507" &amp; TEXT(ROW()-5, "00"), "")</f>
        <v/>
      </c>
      <c r="H11" s="36"/>
      <c r="I11" s="40"/>
      <c r="J11" s="39"/>
      <c r="K11" s="39"/>
      <c r="L11" s="40"/>
      <c r="M11" s="39"/>
      <c r="N11" s="39"/>
      <c r="O11" s="39"/>
      <c r="P11" s="41"/>
      <c r="Q11" s="42"/>
      <c r="R11" s="39"/>
      <c r="S11" s="39"/>
      <c r="T11" s="62"/>
    </row>
    <row r="12" spans="1:20" ht="24.75" customHeight="1">
      <c r="A12" s="1"/>
      <c r="B12" s="1"/>
      <c r="D12" s="34"/>
      <c r="E12" s="35"/>
      <c r="F12" s="36"/>
      <c r="G12" s="36" t="str">
        <f>IF('7'!$H12 &lt;&gt; "", "TTS-2507" &amp; TEXT(ROW()-5, "00"), "")</f>
        <v/>
      </c>
      <c r="H12" s="36"/>
      <c r="I12" s="40"/>
      <c r="J12" s="39"/>
      <c r="K12" s="39"/>
      <c r="L12" s="40"/>
      <c r="M12" s="39"/>
      <c r="N12" s="39"/>
      <c r="O12" s="39"/>
      <c r="P12" s="41"/>
      <c r="Q12" s="42"/>
      <c r="R12" s="39"/>
      <c r="S12" s="39"/>
      <c r="T12" s="62"/>
    </row>
    <row r="13" spans="1:20" ht="24.75" customHeight="1">
      <c r="A13" s="1"/>
      <c r="B13" s="1"/>
      <c r="D13" s="34"/>
      <c r="E13" s="35"/>
      <c r="F13" s="36"/>
      <c r="G13" s="36" t="str">
        <f>IF('7'!$H13 &lt;&gt; "", "TTS-2507" &amp; TEXT(ROW()-5, "00"), "")</f>
        <v/>
      </c>
      <c r="H13" s="36"/>
      <c r="I13" s="40"/>
      <c r="J13" s="39"/>
      <c r="K13" s="39"/>
      <c r="L13" s="40"/>
      <c r="M13" s="39"/>
      <c r="N13" s="39"/>
      <c r="O13" s="39"/>
      <c r="P13" s="41"/>
      <c r="Q13" s="42"/>
      <c r="R13" s="39"/>
      <c r="S13" s="39"/>
      <c r="T13" s="62"/>
    </row>
    <row r="14" spans="1:20" ht="24.75" customHeight="1">
      <c r="A14" s="1"/>
      <c r="B14" s="1"/>
      <c r="D14" s="34"/>
      <c r="E14" s="35"/>
      <c r="F14" s="36"/>
      <c r="G14" s="36" t="str">
        <f>IF('7'!$H14 &lt;&gt; "", "TTS-2507" &amp; TEXT(ROW()-5, "00"), "")</f>
        <v/>
      </c>
      <c r="H14" s="36"/>
      <c r="I14" s="40"/>
      <c r="J14" s="39"/>
      <c r="K14" s="39"/>
      <c r="L14" s="40"/>
      <c r="M14" s="39"/>
      <c r="N14" s="39"/>
      <c r="O14" s="39"/>
      <c r="P14" s="41"/>
      <c r="Q14" s="42"/>
      <c r="R14" s="39"/>
      <c r="S14" s="39"/>
      <c r="T14" s="62"/>
    </row>
    <row r="15" spans="1:20" ht="24.75" customHeight="1">
      <c r="A15" s="1"/>
      <c r="B15" s="1"/>
      <c r="D15" s="34"/>
      <c r="E15" s="35"/>
      <c r="F15" s="36"/>
      <c r="G15" s="36" t="str">
        <f>IF('7'!$H15 &lt;&gt; "", "TTS-2507" &amp; TEXT(ROW()-5, "00"), "")</f>
        <v/>
      </c>
      <c r="H15" s="36"/>
      <c r="I15" s="40"/>
      <c r="J15" s="39"/>
      <c r="K15" s="39"/>
      <c r="L15" s="40"/>
      <c r="M15" s="39"/>
      <c r="N15" s="39"/>
      <c r="O15" s="39"/>
      <c r="P15" s="41"/>
      <c r="Q15" s="42"/>
      <c r="R15" s="39"/>
      <c r="S15" s="39"/>
      <c r="T15" s="62"/>
    </row>
    <row r="16" spans="1:20" ht="24.75" customHeight="1">
      <c r="A16" s="1"/>
      <c r="B16" s="1"/>
      <c r="D16" s="34"/>
      <c r="E16" s="35"/>
      <c r="F16" s="36"/>
      <c r="G16" s="36" t="str">
        <f>IF('7'!$H16 &lt;&gt; "", "TTS-2507" &amp; TEXT(ROW()-5, "00"), "")</f>
        <v/>
      </c>
      <c r="H16" s="36"/>
      <c r="I16" s="40"/>
      <c r="J16" s="39"/>
      <c r="K16" s="39"/>
      <c r="L16" s="40"/>
      <c r="M16" s="39"/>
      <c r="N16" s="39"/>
      <c r="O16" s="39"/>
      <c r="P16" s="41"/>
      <c r="Q16" s="42"/>
      <c r="R16" s="39"/>
      <c r="S16" s="39"/>
      <c r="T16" s="62"/>
    </row>
    <row r="17" spans="1:20" ht="24.75" customHeight="1">
      <c r="A17" s="1"/>
      <c r="B17" s="1"/>
      <c r="D17" s="34"/>
      <c r="E17" s="35"/>
      <c r="F17" s="36"/>
      <c r="G17" s="36" t="str">
        <f>IF('7'!$H17 &lt;&gt; "", "TTS-2507" &amp; TEXT(ROW()-5, "00"), "")</f>
        <v/>
      </c>
      <c r="H17" s="36"/>
      <c r="I17" s="34"/>
      <c r="J17" s="39"/>
      <c r="K17" s="39"/>
      <c r="L17" s="40"/>
      <c r="M17" s="39"/>
      <c r="N17" s="39"/>
      <c r="O17" s="39"/>
      <c r="P17" s="41"/>
      <c r="Q17" s="42"/>
      <c r="R17" s="39"/>
      <c r="S17" s="39"/>
      <c r="T17" s="62"/>
    </row>
    <row r="18" spans="1:20" ht="24.75" customHeight="1">
      <c r="A18" s="1"/>
      <c r="B18" s="1"/>
      <c r="D18" s="34"/>
      <c r="E18" s="35"/>
      <c r="F18" s="36"/>
      <c r="G18" s="36" t="str">
        <f>IF('7'!$H18 &lt;&gt; "", "TTS-2507" &amp; TEXT(ROW()-5, "00"), "")</f>
        <v/>
      </c>
      <c r="H18" s="36"/>
      <c r="I18" s="40"/>
      <c r="J18" s="39"/>
      <c r="K18" s="39"/>
      <c r="L18" s="40"/>
      <c r="M18" s="39"/>
      <c r="N18" s="39"/>
      <c r="O18" s="39"/>
      <c r="P18" s="41"/>
      <c r="Q18" s="42"/>
      <c r="R18" s="39"/>
      <c r="S18" s="39"/>
      <c r="T18" s="62"/>
    </row>
    <row r="19" spans="1:20" ht="24.75" customHeight="1">
      <c r="A19" s="1"/>
      <c r="B19" s="1"/>
      <c r="D19" s="34"/>
      <c r="E19" s="35"/>
      <c r="F19" s="36"/>
      <c r="G19" s="36" t="str">
        <f>IF('7'!$H19 &lt;&gt; "", "TTS-2507" &amp; TEXT(ROW()-5, "00"), "")</f>
        <v/>
      </c>
      <c r="H19" s="36"/>
      <c r="I19" s="34"/>
      <c r="J19" s="38"/>
      <c r="K19" s="38"/>
      <c r="L19" s="34"/>
      <c r="M19" s="39"/>
      <c r="N19" s="39"/>
      <c r="O19" s="39"/>
      <c r="P19" s="41"/>
      <c r="Q19" s="42"/>
      <c r="R19" s="39"/>
      <c r="S19" s="39"/>
      <c r="T19" s="62"/>
    </row>
    <row r="20" spans="1:20" ht="24.75" customHeight="1">
      <c r="A20" s="1"/>
      <c r="B20" s="1"/>
      <c r="D20" s="34"/>
      <c r="E20" s="35"/>
      <c r="F20" s="36"/>
      <c r="G20" s="36" t="str">
        <f>IF('7'!$H20 &lt;&gt; "", "TTS-2507" &amp; TEXT(ROW()-5, "00"), "")</f>
        <v/>
      </c>
      <c r="H20" s="36"/>
      <c r="I20" s="34"/>
      <c r="J20" s="38"/>
      <c r="K20" s="38"/>
      <c r="L20" s="40"/>
      <c r="M20" s="39"/>
      <c r="N20" s="39"/>
      <c r="O20" s="39"/>
      <c r="P20" s="41"/>
      <c r="Q20" s="42"/>
      <c r="R20" s="39"/>
      <c r="S20" s="39"/>
      <c r="T20" s="62"/>
    </row>
    <row r="21" spans="1:20" ht="24.75" customHeight="1">
      <c r="A21" s="1"/>
      <c r="B21" s="1"/>
      <c r="D21" s="34"/>
      <c r="E21" s="35"/>
      <c r="F21" s="36"/>
      <c r="G21" s="36" t="str">
        <f>IF('7'!$H21 &lt;&gt; "", "TTS-2507" &amp; TEXT(ROW()-5, "00"), "")</f>
        <v/>
      </c>
      <c r="H21" s="36"/>
      <c r="I21" s="40"/>
      <c r="J21" s="39"/>
      <c r="K21" s="39"/>
      <c r="L21" s="40"/>
      <c r="M21" s="39"/>
      <c r="N21" s="39"/>
      <c r="O21" s="39"/>
      <c r="P21" s="41"/>
      <c r="Q21" s="42"/>
      <c r="R21" s="39"/>
      <c r="S21" s="39"/>
      <c r="T21" s="62"/>
    </row>
    <row r="22" spans="1:20" ht="24.75" customHeight="1">
      <c r="A22" s="1"/>
      <c r="B22" s="1"/>
      <c r="D22" s="34"/>
      <c r="E22" s="40"/>
      <c r="F22" s="36"/>
      <c r="G22" s="36" t="str">
        <f>IF('7'!$H22 &lt;&gt; "", "TTS-2507" &amp; TEXT(ROW()-5, "00"), "")</f>
        <v/>
      </c>
      <c r="H22" s="36"/>
      <c r="I22" s="40"/>
      <c r="J22" s="39"/>
      <c r="K22" s="39"/>
      <c r="L22" s="40"/>
      <c r="M22" s="39"/>
      <c r="N22" s="39"/>
      <c r="O22" s="39"/>
      <c r="P22" s="41"/>
      <c r="Q22" s="42"/>
      <c r="R22" s="39"/>
      <c r="S22" s="39"/>
      <c r="T22" s="62"/>
    </row>
    <row r="23" spans="1:20" ht="24.75" customHeight="1">
      <c r="A23" s="1"/>
      <c r="B23" s="1"/>
      <c r="D23" s="34"/>
      <c r="E23" s="35"/>
      <c r="F23" s="36"/>
      <c r="G23" s="36" t="str">
        <f>IF('7'!$H23 &lt;&gt; "", "TTS-2507" &amp; TEXT(ROW()-5, "00"), "")</f>
        <v/>
      </c>
      <c r="H23" s="36"/>
      <c r="I23" s="34"/>
      <c r="J23" s="39"/>
      <c r="K23" s="39"/>
      <c r="L23" s="44"/>
      <c r="M23" s="39"/>
      <c r="N23" s="39"/>
      <c r="O23" s="39"/>
      <c r="P23" s="41"/>
      <c r="Q23" s="42"/>
      <c r="R23" s="39"/>
      <c r="S23" s="39"/>
      <c r="T23" s="62"/>
    </row>
    <row r="24" spans="1:20" ht="24.75" customHeight="1">
      <c r="A24" s="1"/>
      <c r="B24" s="1"/>
      <c r="D24" s="34"/>
      <c r="E24" s="35"/>
      <c r="F24" s="36"/>
      <c r="G24" s="36" t="str">
        <f>IF('7'!$H24 &lt;&gt; "", "TTS-2507" &amp; TEXT(ROW()-5, "00"), "")</f>
        <v/>
      </c>
      <c r="H24" s="36"/>
      <c r="I24" s="40"/>
      <c r="J24" s="39"/>
      <c r="K24" s="39"/>
      <c r="L24" s="40"/>
      <c r="M24" s="39"/>
      <c r="N24" s="39"/>
      <c r="O24" s="39"/>
      <c r="P24" s="41"/>
      <c r="Q24" s="42"/>
      <c r="R24" s="39"/>
      <c r="S24" s="39"/>
      <c r="T24" s="62"/>
    </row>
    <row r="25" spans="1:20" ht="24.75" customHeight="1">
      <c r="A25" s="1"/>
      <c r="B25" s="1"/>
      <c r="D25" s="34"/>
      <c r="E25" s="35"/>
      <c r="F25" s="36"/>
      <c r="G25" s="36" t="str">
        <f>IF('7'!$H25 &lt;&gt; "", "TTS-2507" &amp; TEXT(ROW()-5, "00"), "")</f>
        <v/>
      </c>
      <c r="H25" s="36"/>
      <c r="I25" s="40"/>
      <c r="J25" s="39"/>
      <c r="K25" s="39"/>
      <c r="L25" s="40"/>
      <c r="M25" s="39"/>
      <c r="N25" s="39"/>
      <c r="O25" s="40"/>
      <c r="P25" s="41"/>
      <c r="Q25" s="42"/>
      <c r="R25" s="39"/>
      <c r="S25" s="39"/>
      <c r="T25" s="62"/>
    </row>
    <row r="26" spans="1:20" ht="24.75" customHeight="1">
      <c r="A26" s="1"/>
      <c r="B26" s="1"/>
      <c r="D26" s="34"/>
      <c r="E26" s="35"/>
      <c r="F26" s="49"/>
      <c r="G26" s="36" t="str">
        <f>IF('7'!$H26 &lt;&gt; "", "TTS-2507" &amp; TEXT(ROW()-5, "00"), "")</f>
        <v/>
      </c>
      <c r="H26" s="36"/>
      <c r="I26" s="34"/>
      <c r="J26" s="39"/>
      <c r="K26" s="39"/>
      <c r="L26" s="40"/>
      <c r="M26" s="39"/>
      <c r="N26" s="39"/>
      <c r="O26" s="39"/>
      <c r="P26" s="41"/>
      <c r="Q26" s="42"/>
      <c r="R26" s="39"/>
      <c r="S26" s="39"/>
      <c r="T26" s="62"/>
    </row>
    <row r="27" spans="1:20" ht="24.75" customHeight="1">
      <c r="A27" s="1"/>
      <c r="B27" s="1"/>
      <c r="D27" s="34"/>
      <c r="E27" s="35"/>
      <c r="F27" s="49"/>
      <c r="G27" s="36" t="str">
        <f>IF('7'!$H27 &lt;&gt; "", "TTS-2507" &amp; TEXT(ROW()-5, "00"), "")</f>
        <v/>
      </c>
      <c r="H27" s="36"/>
      <c r="I27" s="40"/>
      <c r="J27" s="39"/>
      <c r="K27" s="39"/>
      <c r="L27" s="40"/>
      <c r="M27" s="39"/>
      <c r="N27" s="39"/>
      <c r="O27" s="39"/>
      <c r="P27" s="41"/>
      <c r="Q27" s="42"/>
      <c r="R27" s="39"/>
      <c r="S27" s="39"/>
      <c r="T27" s="62"/>
    </row>
    <row r="28" spans="1:20" ht="24.75" customHeight="1">
      <c r="A28" s="1"/>
      <c r="B28" s="1"/>
      <c r="D28" s="34"/>
      <c r="E28" s="50"/>
      <c r="F28" s="49"/>
      <c r="G28" s="36" t="str">
        <f>IF('7'!$H28 &lt;&gt; "", "TTS-2507" &amp; TEXT(ROW()-5, "00"), "")</f>
        <v/>
      </c>
      <c r="H28" s="36"/>
      <c r="I28" s="51"/>
      <c r="J28" s="39"/>
      <c r="K28" s="39"/>
      <c r="L28" s="40"/>
      <c r="M28" s="39"/>
      <c r="N28" s="39"/>
      <c r="O28" s="39"/>
      <c r="P28" s="41"/>
      <c r="Q28" s="42"/>
      <c r="R28" s="39"/>
      <c r="S28" s="39"/>
      <c r="T28" s="62"/>
    </row>
    <row r="29" spans="1:20" ht="24.75" customHeight="1">
      <c r="A29" s="1"/>
      <c r="B29" s="1"/>
      <c r="D29" s="34"/>
      <c r="E29" s="35"/>
      <c r="F29" s="49"/>
      <c r="G29" s="36" t="str">
        <f>IF('7'!$H29 &lt;&gt; "", "TTS-2507" &amp; TEXT(ROW()-5, "00"), "")</f>
        <v/>
      </c>
      <c r="H29" s="36"/>
      <c r="I29" s="40"/>
      <c r="J29" s="39"/>
      <c r="K29" s="39"/>
      <c r="L29" s="40"/>
      <c r="M29" s="39"/>
      <c r="N29" s="39"/>
      <c r="O29" s="39"/>
      <c r="P29" s="41"/>
      <c r="Q29" s="42"/>
      <c r="R29" s="39"/>
      <c r="S29" s="39"/>
      <c r="T29" s="62"/>
    </row>
    <row r="30" spans="1:20" ht="24.75" customHeight="1">
      <c r="A30" s="1"/>
      <c r="B30" s="1"/>
      <c r="D30" s="34"/>
      <c r="E30" s="50"/>
      <c r="F30" s="49"/>
      <c r="G30" s="36" t="str">
        <f>IF('7'!$H30 &lt;&gt; "", "TTS-2507" &amp; TEXT(ROW()-5, "00"), "")</f>
        <v/>
      </c>
      <c r="H30" s="36"/>
      <c r="I30" s="51"/>
      <c r="J30" s="39"/>
      <c r="K30" s="39"/>
      <c r="L30" s="40"/>
      <c r="M30" s="39"/>
      <c r="N30" s="39"/>
      <c r="O30" s="39"/>
      <c r="P30" s="41"/>
      <c r="Q30" s="42"/>
      <c r="R30" s="39"/>
      <c r="S30" s="39"/>
      <c r="T30" s="62"/>
    </row>
    <row r="31" spans="1:20" ht="24.75" customHeight="1">
      <c r="A31" s="1"/>
      <c r="B31" s="1"/>
      <c r="D31" s="34"/>
      <c r="E31" s="35"/>
      <c r="F31" s="49"/>
      <c r="G31" s="36" t="str">
        <f>IF('7'!$H31 &lt;&gt; "", "TTS-2507" &amp; TEXT(ROW()-5, "00"), "")</f>
        <v/>
      </c>
      <c r="H31" s="36"/>
      <c r="I31" s="40"/>
      <c r="J31" s="39"/>
      <c r="K31" s="39"/>
      <c r="L31" s="40"/>
      <c r="M31" s="39"/>
      <c r="N31" s="39"/>
      <c r="O31" s="39"/>
      <c r="P31" s="41"/>
      <c r="Q31" s="42"/>
      <c r="R31" s="39"/>
      <c r="S31" s="39"/>
      <c r="T31" s="62"/>
    </row>
    <row r="32" spans="1:20" ht="24.75" customHeight="1">
      <c r="A32" s="1"/>
      <c r="B32" s="1"/>
      <c r="D32" s="34"/>
      <c r="E32" s="50"/>
      <c r="F32" s="49"/>
      <c r="G32" s="36" t="str">
        <f>IF('7'!$H32 &lt;&gt; "", "TTS-2507" &amp; TEXT(ROW()-5, "00"), "")</f>
        <v/>
      </c>
      <c r="H32" s="36"/>
      <c r="I32" s="51"/>
      <c r="J32" s="39"/>
      <c r="K32" s="39"/>
      <c r="L32" s="40"/>
      <c r="M32" s="39"/>
      <c r="N32" s="39"/>
      <c r="O32" s="39"/>
      <c r="P32" s="41"/>
      <c r="Q32" s="42"/>
      <c r="R32" s="39"/>
      <c r="S32" s="39"/>
      <c r="T32" s="62"/>
    </row>
    <row r="33" spans="1:20" ht="24.75" customHeight="1">
      <c r="A33" s="1"/>
      <c r="B33" s="1"/>
      <c r="D33" s="34"/>
      <c r="E33" s="35"/>
      <c r="F33" s="49"/>
      <c r="G33" s="36" t="str">
        <f>IF('7'!$H33 &lt;&gt; "", "TTS-2507" &amp; TEXT(ROW()-5, "00"), "")</f>
        <v/>
      </c>
      <c r="H33" s="36"/>
      <c r="I33" s="40"/>
      <c r="J33" s="39"/>
      <c r="K33" s="39"/>
      <c r="L33" s="40"/>
      <c r="M33" s="39"/>
      <c r="N33" s="39"/>
      <c r="O33" s="39"/>
      <c r="P33" s="41"/>
      <c r="Q33" s="42"/>
      <c r="R33" s="39"/>
      <c r="S33" s="39"/>
      <c r="T33" s="62"/>
    </row>
    <row r="34" spans="1:20" ht="24.75" customHeight="1">
      <c r="A34" s="1"/>
      <c r="B34" s="1"/>
      <c r="D34" s="34"/>
      <c r="E34" s="50"/>
      <c r="F34" s="49"/>
      <c r="G34" s="36" t="str">
        <f>IF('7'!$H34 &lt;&gt; "", "TTS-2507" &amp; TEXT(ROW()-5, "00"), "")</f>
        <v/>
      </c>
      <c r="H34" s="36"/>
      <c r="I34" s="51"/>
      <c r="J34" s="39"/>
      <c r="K34" s="39"/>
      <c r="L34" s="40"/>
      <c r="M34" s="39"/>
      <c r="N34" s="39"/>
      <c r="O34" s="39"/>
      <c r="P34" s="41"/>
      <c r="Q34" s="42"/>
      <c r="R34" s="39"/>
      <c r="S34" s="39"/>
      <c r="T34" s="62"/>
    </row>
    <row r="35" spans="1:20" ht="24.75" customHeight="1">
      <c r="A35" s="1"/>
      <c r="B35" s="1"/>
      <c r="D35" s="34"/>
      <c r="E35" s="35"/>
      <c r="F35" s="49"/>
      <c r="G35" s="36" t="str">
        <f>IF('7'!$H35 &lt;&gt; "", "TTS-2507" &amp; TEXT(ROW()-5, "00"), "")</f>
        <v/>
      </c>
      <c r="H35" s="36"/>
      <c r="I35" s="40"/>
      <c r="J35" s="39"/>
      <c r="K35" s="39"/>
      <c r="L35" s="40"/>
      <c r="M35" s="39"/>
      <c r="N35" s="39"/>
      <c r="O35" s="39"/>
      <c r="P35" s="41"/>
      <c r="Q35" s="42"/>
      <c r="R35" s="39"/>
      <c r="S35" s="39"/>
      <c r="T35" s="62"/>
    </row>
    <row r="36" spans="1:20" ht="24.75" customHeight="1">
      <c r="A36" s="1"/>
      <c r="B36" s="1"/>
      <c r="D36" s="34"/>
      <c r="E36" s="50"/>
      <c r="F36" s="49"/>
      <c r="G36" s="36" t="str">
        <f>IF('7'!$H36 &lt;&gt; "", "TTS-2507" &amp; TEXT(ROW()-5, "00"), "")</f>
        <v/>
      </c>
      <c r="H36" s="36"/>
      <c r="I36" s="51"/>
      <c r="J36" s="39"/>
      <c r="K36" s="39"/>
      <c r="L36" s="40"/>
      <c r="M36" s="39"/>
      <c r="N36" s="39"/>
      <c r="O36" s="39"/>
      <c r="P36" s="41"/>
      <c r="Q36" s="42"/>
      <c r="R36" s="39"/>
      <c r="S36" s="39"/>
      <c r="T36" s="62"/>
    </row>
    <row r="37" spans="1:20" ht="24.75" customHeight="1">
      <c r="A37" s="1"/>
      <c r="B37" s="1"/>
      <c r="D37" s="34"/>
      <c r="E37" s="35"/>
      <c r="F37" s="49"/>
      <c r="G37" s="36" t="str">
        <f>IF('7'!$H37 &lt;&gt; "", "TTS-2507" &amp; TEXT(ROW()-5, "00"), "")</f>
        <v/>
      </c>
      <c r="H37" s="36"/>
      <c r="I37" s="40"/>
      <c r="J37" s="39"/>
      <c r="K37" s="39"/>
      <c r="L37" s="40"/>
      <c r="M37" s="39"/>
      <c r="N37" s="39"/>
      <c r="O37" s="39"/>
      <c r="P37" s="41"/>
      <c r="Q37" s="42"/>
      <c r="R37" s="39"/>
      <c r="S37" s="39"/>
      <c r="T37" s="62"/>
    </row>
    <row r="38" spans="1:20" ht="24.75" customHeight="1">
      <c r="A38" s="1"/>
      <c r="B38" s="1"/>
      <c r="D38" s="34"/>
      <c r="E38" s="50"/>
      <c r="F38" s="49"/>
      <c r="G38" s="36" t="str">
        <f>IF('7'!$H38 &lt;&gt; "", "TTS-2507" &amp; TEXT(ROW()-5, "00"), "")</f>
        <v/>
      </c>
      <c r="H38" s="36"/>
      <c r="I38" s="51"/>
      <c r="J38" s="39"/>
      <c r="K38" s="39"/>
      <c r="L38" s="40"/>
      <c r="M38" s="39"/>
      <c r="N38" s="39"/>
      <c r="O38" s="39"/>
      <c r="P38" s="41"/>
      <c r="Q38" s="42"/>
      <c r="R38" s="39"/>
      <c r="S38" s="39"/>
      <c r="T38" s="62"/>
    </row>
    <row r="39" spans="1:20" ht="24.75" customHeight="1">
      <c r="A39" s="1"/>
      <c r="B39" s="1"/>
      <c r="D39" s="34"/>
      <c r="E39" s="35"/>
      <c r="F39" s="49"/>
      <c r="G39" s="36" t="str">
        <f>IF('7'!$H39 &lt;&gt; "", "TTS-2507" &amp; TEXT(ROW()-5, "00"), "")</f>
        <v/>
      </c>
      <c r="H39" s="36"/>
      <c r="I39" s="40"/>
      <c r="J39" s="39"/>
      <c r="K39" s="39"/>
      <c r="L39" s="40"/>
      <c r="M39" s="39"/>
      <c r="N39" s="39"/>
      <c r="O39" s="39"/>
      <c r="P39" s="41"/>
      <c r="Q39" s="42"/>
      <c r="R39" s="39"/>
      <c r="S39" s="39"/>
      <c r="T39" s="62"/>
    </row>
    <row r="40" spans="1:20" ht="24.75" customHeight="1">
      <c r="A40" s="1"/>
      <c r="B40" s="1"/>
      <c r="D40" s="34"/>
      <c r="E40" s="50"/>
      <c r="F40" s="49"/>
      <c r="G40" s="36" t="str">
        <f>IF('7'!$H40 &lt;&gt; "", "TTS-2507" &amp; TEXT(ROW()-5, "00"), "")</f>
        <v/>
      </c>
      <c r="H40" s="36"/>
      <c r="I40" s="51"/>
      <c r="J40" s="39"/>
      <c r="K40" s="39"/>
      <c r="L40" s="40"/>
      <c r="M40" s="39"/>
      <c r="N40" s="39"/>
      <c r="O40" s="39"/>
      <c r="P40" s="41"/>
      <c r="Q40" s="42"/>
      <c r="R40" s="39"/>
      <c r="S40" s="39"/>
      <c r="T40" s="62"/>
    </row>
    <row r="41" spans="1:20" ht="24.75" customHeight="1">
      <c r="A41" s="1"/>
      <c r="B41" s="1"/>
      <c r="D41" s="34"/>
      <c r="E41" s="35"/>
      <c r="F41" s="49"/>
      <c r="G41" s="36" t="str">
        <f>IF('7'!$H41 &lt;&gt; "", "TTS-2507" &amp; TEXT(ROW()-5, "00"), "")</f>
        <v/>
      </c>
      <c r="H41" s="36"/>
      <c r="I41" s="40"/>
      <c r="J41" s="39"/>
      <c r="K41" s="39"/>
      <c r="L41" s="40"/>
      <c r="M41" s="39"/>
      <c r="N41" s="39"/>
      <c r="O41" s="39"/>
      <c r="P41" s="41"/>
      <c r="Q41" s="42"/>
      <c r="R41" s="39"/>
      <c r="S41" s="39"/>
      <c r="T41" s="62"/>
    </row>
    <row r="42" spans="1:20" ht="24.75" customHeight="1">
      <c r="A42" s="1"/>
      <c r="B42" s="1"/>
      <c r="D42" s="34"/>
      <c r="E42" s="50"/>
      <c r="F42" s="49"/>
      <c r="G42" s="36" t="str">
        <f>IF('7'!$H42 &lt;&gt; "", "TTS-2507" &amp; TEXT(ROW()-5, "00"), "")</f>
        <v/>
      </c>
      <c r="H42" s="36"/>
      <c r="I42" s="51"/>
      <c r="J42" s="39"/>
      <c r="K42" s="39"/>
      <c r="L42" s="40"/>
      <c r="M42" s="39"/>
      <c r="N42" s="39"/>
      <c r="O42" s="39"/>
      <c r="P42" s="41"/>
      <c r="Q42" s="42"/>
      <c r="R42" s="39"/>
      <c r="S42" s="39"/>
      <c r="T42" s="62"/>
    </row>
    <row r="43" spans="1:20" ht="24.75" customHeight="1">
      <c r="A43" s="1"/>
      <c r="B43" s="1"/>
      <c r="D43" s="34"/>
      <c r="E43" s="35"/>
      <c r="F43" s="49"/>
      <c r="G43" s="36" t="str">
        <f>IF('7'!$H43 &lt;&gt; "", "TTS-2507" &amp; TEXT(ROW()-5, "00"), "")</f>
        <v/>
      </c>
      <c r="H43" s="36"/>
      <c r="I43" s="40"/>
      <c r="J43" s="39"/>
      <c r="K43" s="39"/>
      <c r="L43" s="40"/>
      <c r="M43" s="39"/>
      <c r="N43" s="39"/>
      <c r="O43" s="39"/>
      <c r="P43" s="41"/>
      <c r="Q43" s="42"/>
      <c r="R43" s="39"/>
      <c r="S43" s="39"/>
      <c r="T43" s="62"/>
    </row>
    <row r="44" spans="1:20" ht="24.75" customHeight="1">
      <c r="A44" s="1"/>
      <c r="B44" s="1"/>
      <c r="D44" s="34"/>
      <c r="E44" s="50"/>
      <c r="F44" s="49"/>
      <c r="G44" s="36" t="str">
        <f>IF('7'!$H44 &lt;&gt; "", "TTS-2507" &amp; TEXT(ROW()-5, "00"), "")</f>
        <v/>
      </c>
      <c r="H44" s="36"/>
      <c r="I44" s="51"/>
      <c r="J44" s="39"/>
      <c r="K44" s="39"/>
      <c r="L44" s="40"/>
      <c r="M44" s="39"/>
      <c r="N44" s="39"/>
      <c r="O44" s="39"/>
      <c r="P44" s="41"/>
      <c r="Q44" s="42"/>
      <c r="R44" s="39"/>
      <c r="S44" s="39"/>
      <c r="T44" s="62"/>
    </row>
    <row r="45" spans="1:20" ht="24.75" customHeight="1">
      <c r="A45" s="1"/>
      <c r="B45" s="1"/>
      <c r="D45" s="34"/>
      <c r="E45" s="35"/>
      <c r="F45" s="49"/>
      <c r="G45" s="36" t="str">
        <f>IF('7'!$H45 &lt;&gt; "", "TTS-2507" &amp; TEXT(ROW()-5, "00"), "")</f>
        <v/>
      </c>
      <c r="H45" s="36"/>
      <c r="I45" s="40"/>
      <c r="J45" s="39"/>
      <c r="K45" s="39"/>
      <c r="L45" s="40"/>
      <c r="M45" s="39"/>
      <c r="N45" s="39"/>
      <c r="O45" s="39"/>
      <c r="P45" s="41"/>
      <c r="Q45" s="42"/>
      <c r="R45" s="39"/>
      <c r="S45" s="39"/>
      <c r="T45" s="62"/>
    </row>
    <row r="46" spans="1:20" ht="24.75" customHeight="1">
      <c r="A46" s="1"/>
      <c r="B46" s="1"/>
      <c r="D46" s="34"/>
      <c r="E46" s="50"/>
      <c r="F46" s="49"/>
      <c r="G46" s="36" t="str">
        <f>IF('7'!$H46 &lt;&gt; "", "TTS-2507" &amp; TEXT(ROW()-5, "00"), "")</f>
        <v/>
      </c>
      <c r="H46" s="36"/>
      <c r="I46" s="51"/>
      <c r="J46" s="39"/>
      <c r="K46" s="39"/>
      <c r="L46" s="40"/>
      <c r="M46" s="39"/>
      <c r="N46" s="39"/>
      <c r="O46" s="39"/>
      <c r="P46" s="41"/>
      <c r="Q46" s="42"/>
      <c r="R46" s="39"/>
      <c r="S46" s="39"/>
      <c r="T46" s="62"/>
    </row>
    <row r="47" spans="1:20" ht="24.75" customHeight="1">
      <c r="A47" s="1"/>
      <c r="B47" s="1"/>
      <c r="D47" s="34"/>
      <c r="E47" s="35"/>
      <c r="F47" s="49"/>
      <c r="G47" s="36" t="str">
        <f>IF('7'!$H47 &lt;&gt; "", "TTS-2507" &amp; TEXT(ROW()-5, "00"), "")</f>
        <v/>
      </c>
      <c r="H47" s="36"/>
      <c r="I47" s="40"/>
      <c r="J47" s="39"/>
      <c r="K47" s="39"/>
      <c r="L47" s="40"/>
      <c r="M47" s="39"/>
      <c r="N47" s="39"/>
      <c r="O47" s="39"/>
      <c r="P47" s="41"/>
      <c r="Q47" s="42"/>
      <c r="R47" s="39"/>
      <c r="S47" s="39"/>
      <c r="T47" s="62"/>
    </row>
    <row r="48" spans="1:20" ht="24.75" customHeight="1">
      <c r="A48" s="1"/>
      <c r="B48" s="1"/>
      <c r="D48" s="34"/>
      <c r="E48" s="50"/>
      <c r="F48" s="49"/>
      <c r="G48" s="36" t="str">
        <f>IF('7'!$H48 &lt;&gt; "", "TTS-2507" &amp; TEXT(ROW()-5, "00"), "")</f>
        <v/>
      </c>
      <c r="H48" s="36"/>
      <c r="I48" s="51"/>
      <c r="J48" s="39"/>
      <c r="K48" s="39"/>
      <c r="L48" s="40"/>
      <c r="M48" s="39"/>
      <c r="N48" s="39"/>
      <c r="O48" s="39"/>
      <c r="P48" s="41"/>
      <c r="Q48" s="42"/>
      <c r="R48" s="39"/>
      <c r="S48" s="39"/>
      <c r="T48" s="62"/>
    </row>
    <row r="49" spans="1:20" ht="24.75" customHeight="1">
      <c r="A49" s="1"/>
      <c r="B49" s="1"/>
      <c r="D49" s="34"/>
      <c r="E49" s="35"/>
      <c r="F49" s="49"/>
      <c r="G49" s="36" t="str">
        <f>IF('7'!$H49 &lt;&gt; "", "TTS-2507" &amp; TEXT(ROW()-5, "00"), "")</f>
        <v/>
      </c>
      <c r="H49" s="36"/>
      <c r="I49" s="40"/>
      <c r="J49" s="39"/>
      <c r="K49" s="39"/>
      <c r="L49" s="40"/>
      <c r="M49" s="39"/>
      <c r="N49" s="39"/>
      <c r="O49" s="39"/>
      <c r="P49" s="41"/>
      <c r="Q49" s="42"/>
      <c r="R49" s="39"/>
      <c r="S49" s="39"/>
      <c r="T49" s="62"/>
    </row>
    <row r="50" spans="1:20" ht="24.75" customHeight="1">
      <c r="A50" s="1"/>
      <c r="B50" s="1"/>
      <c r="D50" s="34"/>
      <c r="E50" s="50"/>
      <c r="F50" s="49"/>
      <c r="G50" s="36" t="str">
        <f>IF('7'!$H50 &lt;&gt; "", "TTS-2507" &amp; TEXT(ROW()-5, "00"), "")</f>
        <v/>
      </c>
      <c r="H50" s="36"/>
      <c r="I50" s="51"/>
      <c r="J50" s="39"/>
      <c r="K50" s="39"/>
      <c r="L50" s="40"/>
      <c r="M50" s="39"/>
      <c r="N50" s="39"/>
      <c r="O50" s="39"/>
      <c r="P50" s="41"/>
      <c r="Q50" s="42"/>
      <c r="R50" s="39"/>
      <c r="S50" s="39"/>
      <c r="T50" s="62"/>
    </row>
    <row r="51" spans="1:20" ht="24.75" customHeight="1">
      <c r="A51" s="1"/>
      <c r="B51" s="1"/>
      <c r="D51" s="34"/>
      <c r="E51" s="35"/>
      <c r="F51" s="49"/>
      <c r="G51" s="36" t="str">
        <f>IF('7'!$H51 &lt;&gt; "", "TTS-2507" &amp; TEXT(ROW()-5, "00"), "")</f>
        <v/>
      </c>
      <c r="H51" s="36"/>
      <c r="I51" s="40"/>
      <c r="J51" s="39"/>
      <c r="K51" s="39"/>
      <c r="L51" s="40"/>
      <c r="M51" s="39"/>
      <c r="N51" s="39"/>
      <c r="O51" s="39"/>
      <c r="P51" s="41"/>
      <c r="Q51" s="42"/>
      <c r="R51" s="39"/>
      <c r="S51" s="39"/>
      <c r="T51" s="62"/>
    </row>
    <row r="52" spans="1:20" ht="24.75" customHeight="1">
      <c r="A52" s="1"/>
      <c r="B52" s="1"/>
      <c r="D52" s="34"/>
      <c r="E52" s="50"/>
      <c r="F52" s="49"/>
      <c r="G52" s="36" t="str">
        <f>IF('7'!$H52 &lt;&gt; "", "TTS-2507" &amp; TEXT(ROW()-5, "00"), "")</f>
        <v/>
      </c>
      <c r="H52" s="36"/>
      <c r="I52" s="51"/>
      <c r="J52" s="39"/>
      <c r="K52" s="39"/>
      <c r="L52" s="40"/>
      <c r="M52" s="39"/>
      <c r="N52" s="39"/>
      <c r="O52" s="39"/>
      <c r="P52" s="41"/>
      <c r="Q52" s="42"/>
      <c r="R52" s="39"/>
      <c r="S52" s="39"/>
      <c r="T52" s="62"/>
    </row>
    <row r="53" spans="1:20" ht="24.75" customHeight="1">
      <c r="A53" s="1"/>
      <c r="B53" s="1"/>
      <c r="D53" s="34"/>
      <c r="E53" s="35"/>
      <c r="F53" s="49"/>
      <c r="G53" s="36" t="str">
        <f>IF('7'!$H53 &lt;&gt; "", "TTS-2507" &amp; TEXT(ROW()-5, "00"), "")</f>
        <v/>
      </c>
      <c r="H53" s="36"/>
      <c r="I53" s="40"/>
      <c r="J53" s="39"/>
      <c r="K53" s="39"/>
      <c r="L53" s="40"/>
      <c r="M53" s="39"/>
      <c r="N53" s="39"/>
      <c r="O53" s="39"/>
      <c r="P53" s="41"/>
      <c r="Q53" s="42"/>
      <c r="R53" s="39"/>
      <c r="S53" s="39"/>
      <c r="T53" s="62"/>
    </row>
    <row r="54" spans="1:20" ht="24.75" customHeight="1">
      <c r="A54" s="1"/>
      <c r="B54" s="1"/>
      <c r="D54" s="34"/>
      <c r="E54" s="50"/>
      <c r="F54" s="49"/>
      <c r="G54" s="36" t="str">
        <f>IF('7'!$H54 &lt;&gt; "", "TTS-2507" &amp; TEXT(ROW()-5, "00"), "")</f>
        <v/>
      </c>
      <c r="H54" s="36"/>
      <c r="I54" s="51"/>
      <c r="J54" s="39"/>
      <c r="K54" s="39"/>
      <c r="L54" s="40"/>
      <c r="M54" s="39"/>
      <c r="N54" s="39"/>
      <c r="O54" s="39"/>
      <c r="P54" s="41"/>
      <c r="Q54" s="42"/>
      <c r="R54" s="39"/>
      <c r="S54" s="39"/>
      <c r="T54" s="62"/>
    </row>
    <row r="55" spans="1:20" ht="24.75" customHeight="1">
      <c r="A55" s="1"/>
      <c r="B55" s="1"/>
      <c r="D55" s="34"/>
      <c r="E55" s="35"/>
      <c r="F55" s="49"/>
      <c r="G55" s="36" t="str">
        <f>IF('7'!$H55 &lt;&gt; "", "TTS-2507" &amp; TEXT(ROW()-5, "00"), "")</f>
        <v/>
      </c>
      <c r="H55" s="36"/>
      <c r="I55" s="40"/>
      <c r="J55" s="39"/>
      <c r="K55" s="39"/>
      <c r="L55" s="40"/>
      <c r="M55" s="39"/>
      <c r="N55" s="39"/>
      <c r="O55" s="39"/>
      <c r="P55" s="41"/>
      <c r="Q55" s="42"/>
      <c r="R55" s="39"/>
      <c r="S55" s="39"/>
      <c r="T55" s="62"/>
    </row>
    <row r="56" spans="1:20" ht="15.75" customHeight="1">
      <c r="A56" s="1"/>
      <c r="B56" s="1"/>
    </row>
    <row r="57" spans="1:20" ht="15.75" customHeight="1">
      <c r="A57" s="1"/>
      <c r="B57" s="1"/>
    </row>
    <row r="58" spans="1:20" ht="15.75" customHeight="1">
      <c r="A58" s="1"/>
      <c r="B58" s="1"/>
    </row>
    <row r="59" spans="1:20" ht="15.75" customHeight="1">
      <c r="A59" s="1"/>
      <c r="B59" s="1"/>
    </row>
    <row r="60" spans="1:20" ht="15.75" customHeight="1"/>
    <row r="61" spans="1:20" ht="15.75" customHeight="1"/>
    <row r="62" spans="1:20" ht="15.75" customHeight="1"/>
    <row r="63" spans="1:20" ht="15.75" customHeight="1"/>
    <row r="64" spans="1:20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D2:H2"/>
    <mergeCell ref="O4:Q4"/>
  </mergeCells>
  <pageMargins left="0.7" right="0.7" top="0.75" bottom="0.75" header="0" footer="0"/>
  <pageSetup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xr:uid="{00000000-0002-0000-0700-000000000000}">
          <x14:formula1>
            <xm:f>Lists!$H$5:$H$7</xm:f>
          </x14:formula1>
          <xm:sqref>F6:F55</xm:sqref>
        </x14:dataValidation>
        <x14:dataValidation type="list" allowBlank="1" showErrorMessage="1" xr:uid="{00000000-0002-0000-0700-000001000000}">
          <x14:formula1>
            <xm:f>Lists!$K$5:$K$53</xm:f>
          </x14:formula1>
          <xm:sqref>K6:K55</xm:sqref>
        </x14:dataValidation>
        <x14:dataValidation type="list" allowBlank="1" showErrorMessage="1" xr:uid="{00000000-0002-0000-0700-000002000000}">
          <x14:formula1>
            <xm:f>Lists!$E$5:$E$112</xm:f>
          </x14:formula1>
          <xm:sqref>H6:H55</xm:sqref>
        </x14:dataValidation>
        <x14:dataValidation type="list" allowBlank="1" showErrorMessage="1" xr:uid="{00000000-0002-0000-0700-000003000000}">
          <x14:formula1>
            <xm:f>Lists!$Q$5:$Q$98</xm:f>
          </x14:formula1>
          <xm:sqref>S6:S55</xm:sqref>
        </x14:dataValidation>
        <x14:dataValidation type="list" allowBlank="1" showErrorMessage="1" xr:uid="{00000000-0002-0000-0700-000004000000}">
          <x14:formula1>
            <xm:f>Lists!$N$5:$N$68</xm:f>
          </x14:formula1>
          <xm:sqref>N6:N55</xm:sqref>
        </x14:dataValidation>
        <x14:dataValidation type="list" allowBlank="1" showErrorMessage="1" xr:uid="{00000000-0002-0000-0700-000005000000}">
          <x14:formula1>
            <xm:f>Lists!$T$5:$T$98</xm:f>
          </x14:formula1>
          <xm:sqref>T6:T55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000"/>
  <sheetViews>
    <sheetView showGridLines="0" workbookViewId="0"/>
  </sheetViews>
  <sheetFormatPr defaultColWidth="14.44140625" defaultRowHeight="15" customHeight="1"/>
  <cols>
    <col min="1" max="2" width="10.6640625" customWidth="1"/>
    <col min="3" max="3" width="4.6640625" customWidth="1"/>
    <col min="4" max="6" width="7.6640625" customWidth="1"/>
    <col min="7" max="7" width="10.6640625" customWidth="1"/>
    <col min="8" max="8" width="30.6640625" customWidth="1"/>
    <col min="9" max="9" width="8.6640625" customWidth="1"/>
    <col min="10" max="10" width="20.6640625" customWidth="1"/>
    <col min="11" max="11" width="14.6640625" customWidth="1"/>
    <col min="12" max="12" width="8.6640625" customWidth="1"/>
    <col min="13" max="13" width="21.6640625" customWidth="1"/>
    <col min="14" max="17" width="10.6640625" customWidth="1"/>
    <col min="18" max="18" width="42.6640625" customWidth="1"/>
    <col min="19" max="19" width="20.6640625" customWidth="1"/>
    <col min="20" max="20" width="15.6640625" customWidth="1"/>
    <col min="21" max="26" width="8.6640625" customWidth="1"/>
  </cols>
  <sheetData>
    <row r="1" spans="1:20" ht="14.4">
      <c r="A1" s="1"/>
      <c r="B1" s="1"/>
    </row>
    <row r="2" spans="1:20" ht="18">
      <c r="A2" s="1"/>
      <c r="B2" s="1"/>
      <c r="D2" s="73" t="s">
        <v>504</v>
      </c>
      <c r="E2" s="71"/>
      <c r="F2" s="71"/>
      <c r="G2" s="71"/>
      <c r="H2" s="71"/>
      <c r="I2" s="8"/>
      <c r="J2" s="9"/>
      <c r="K2" s="10"/>
      <c r="L2" s="11"/>
      <c r="M2" s="8"/>
      <c r="N2" s="12"/>
      <c r="O2" s="12"/>
      <c r="P2" s="13"/>
      <c r="Q2" s="12"/>
      <c r="R2" s="12"/>
      <c r="S2" s="12"/>
      <c r="T2" s="12"/>
    </row>
    <row r="3" spans="1:20" ht="18">
      <c r="A3" s="1"/>
      <c r="B3" s="1"/>
      <c r="D3" s="14"/>
      <c r="E3" s="12"/>
      <c r="F3" s="15"/>
      <c r="G3" s="15"/>
      <c r="H3" s="16"/>
      <c r="I3" s="17"/>
      <c r="J3" s="8"/>
      <c r="K3" s="8"/>
      <c r="L3" s="18"/>
      <c r="M3" s="8"/>
      <c r="N3" s="19"/>
      <c r="O3" s="20"/>
      <c r="P3" s="12"/>
      <c r="Q3" s="13"/>
      <c r="R3" s="21"/>
      <c r="S3" s="13"/>
      <c r="T3" s="13"/>
    </row>
    <row r="4" spans="1:20" ht="15" customHeight="1">
      <c r="A4" s="1"/>
      <c r="B4" s="1"/>
      <c r="D4" s="22" t="s">
        <v>4</v>
      </c>
      <c r="E4" s="11" t="s">
        <v>5</v>
      </c>
      <c r="F4" s="23">
        <f>COUNTIFS('8'!$D$6:$D$55,"&lt;&gt;", '8'!$J$6:$J$55,"&lt;&gt;*CANCELED*")</f>
        <v>0</v>
      </c>
      <c r="G4" s="24"/>
      <c r="H4" s="24"/>
      <c r="I4" s="25"/>
      <c r="J4" s="24"/>
      <c r="K4" s="24"/>
      <c r="L4" s="26" t="s">
        <v>6</v>
      </c>
      <c r="M4" s="26"/>
      <c r="N4" s="11"/>
      <c r="O4" s="74" t="s">
        <v>7</v>
      </c>
      <c r="P4" s="75"/>
      <c r="Q4" s="76"/>
      <c r="R4" s="24"/>
      <c r="S4" s="24"/>
      <c r="T4" s="11" t="s">
        <v>8</v>
      </c>
    </row>
    <row r="5" spans="1:20" ht="39.75" customHeight="1">
      <c r="A5" s="1"/>
      <c r="B5" s="1"/>
      <c r="D5" s="27" t="s">
        <v>9</v>
      </c>
      <c r="E5" s="28" t="s">
        <v>10</v>
      </c>
      <c r="F5" s="29" t="s">
        <v>11</v>
      </c>
      <c r="G5" s="29" t="s">
        <v>12</v>
      </c>
      <c r="H5" s="29" t="s">
        <v>13</v>
      </c>
      <c r="I5" s="30" t="s">
        <v>14</v>
      </c>
      <c r="J5" s="29" t="s">
        <v>15</v>
      </c>
      <c r="K5" s="29" t="s">
        <v>16</v>
      </c>
      <c r="L5" s="27" t="s">
        <v>17</v>
      </c>
      <c r="M5" s="29" t="s">
        <v>18</v>
      </c>
      <c r="N5" s="29" t="s">
        <v>19</v>
      </c>
      <c r="O5" s="29" t="s">
        <v>20</v>
      </c>
      <c r="P5" s="31" t="s">
        <v>21</v>
      </c>
      <c r="Q5" s="32" t="s">
        <v>22</v>
      </c>
      <c r="R5" s="58" t="s">
        <v>23</v>
      </c>
      <c r="S5" s="29" t="s">
        <v>24</v>
      </c>
      <c r="T5" s="33" t="s">
        <v>25</v>
      </c>
    </row>
    <row r="6" spans="1:20" ht="24.75" customHeight="1">
      <c r="A6" s="1"/>
      <c r="B6" s="1"/>
      <c r="D6" s="34"/>
      <c r="E6" s="35"/>
      <c r="F6" s="36"/>
      <c r="G6" s="36" t="str">
        <f>IF('8'!$H6 &lt;&gt; "", "TTS-2508" &amp; TEXT(ROW()-5, "00"), "")</f>
        <v/>
      </c>
      <c r="H6" s="37"/>
      <c r="I6" s="34"/>
      <c r="J6" s="39"/>
      <c r="K6" s="39"/>
      <c r="L6" s="40"/>
      <c r="M6" s="39"/>
      <c r="N6" s="39"/>
      <c r="O6" s="39"/>
      <c r="P6" s="41"/>
      <c r="Q6" s="42"/>
      <c r="R6" s="38"/>
      <c r="S6" s="39"/>
      <c r="T6" s="62"/>
    </row>
    <row r="7" spans="1:20" ht="24.75" customHeight="1">
      <c r="A7" s="1"/>
      <c r="B7" s="1"/>
      <c r="D7" s="34"/>
      <c r="E7" s="35"/>
      <c r="F7" s="36"/>
      <c r="G7" s="36" t="str">
        <f>IF('8'!$H7 &lt;&gt; "", "TTS-2508" &amp; TEXT(ROW()-5, "00"), "")</f>
        <v/>
      </c>
      <c r="H7" s="36"/>
      <c r="I7" s="34"/>
      <c r="J7" s="39"/>
      <c r="K7" s="39"/>
      <c r="L7" s="40"/>
      <c r="M7" s="39"/>
      <c r="N7" s="39"/>
      <c r="O7" s="39"/>
      <c r="P7" s="41"/>
      <c r="Q7" s="42"/>
      <c r="R7" s="39"/>
      <c r="S7" s="39"/>
      <c r="T7" s="62"/>
    </row>
    <row r="8" spans="1:20" ht="24.75" customHeight="1">
      <c r="A8" s="1"/>
      <c r="B8" s="1"/>
      <c r="D8" s="34"/>
      <c r="E8" s="35"/>
      <c r="F8" s="36"/>
      <c r="G8" s="36" t="str">
        <f>IF('8'!$H8 &lt;&gt; "", "TTS-2508" &amp; TEXT(ROW()-5, "00"), "")</f>
        <v/>
      </c>
      <c r="H8" s="36"/>
      <c r="I8" s="40"/>
      <c r="J8" s="39"/>
      <c r="K8" s="39"/>
      <c r="L8" s="40"/>
      <c r="M8" s="39"/>
      <c r="N8" s="39"/>
      <c r="O8" s="39"/>
      <c r="P8" s="41"/>
      <c r="Q8" s="42"/>
      <c r="R8" s="39"/>
      <c r="S8" s="39"/>
      <c r="T8" s="62"/>
    </row>
    <row r="9" spans="1:20" ht="24.75" customHeight="1">
      <c r="A9" s="1"/>
      <c r="B9" s="1"/>
      <c r="D9" s="34"/>
      <c r="E9" s="35"/>
      <c r="F9" s="36"/>
      <c r="G9" s="36" t="str">
        <f>IF('8'!$H9 &lt;&gt; "", "TTS-2508" &amp; TEXT(ROW()-5, "00"), "")</f>
        <v/>
      </c>
      <c r="H9" s="36"/>
      <c r="I9" s="34"/>
      <c r="J9" s="39"/>
      <c r="K9" s="39"/>
      <c r="L9" s="44"/>
      <c r="M9" s="39"/>
      <c r="N9" s="39"/>
      <c r="O9" s="39"/>
      <c r="P9" s="41"/>
      <c r="Q9" s="42"/>
      <c r="R9" s="38"/>
      <c r="S9" s="39"/>
      <c r="T9" s="62"/>
    </row>
    <row r="10" spans="1:20" ht="24.75" customHeight="1">
      <c r="A10" s="1"/>
      <c r="B10" s="1"/>
      <c r="D10" s="34"/>
      <c r="E10" s="35"/>
      <c r="F10" s="36"/>
      <c r="G10" s="36" t="str">
        <f>IF('8'!$H10 &lt;&gt; "", "TTS-2508" &amp; TEXT(ROW()-5, "00"), "")</f>
        <v/>
      </c>
      <c r="H10" s="36"/>
      <c r="I10" s="40"/>
      <c r="J10" s="39"/>
      <c r="K10" s="39"/>
      <c r="L10" s="40"/>
      <c r="M10" s="39"/>
      <c r="N10" s="39"/>
      <c r="O10" s="39"/>
      <c r="P10" s="41"/>
      <c r="Q10" s="42"/>
      <c r="R10" s="39"/>
      <c r="S10" s="39"/>
      <c r="T10" s="62"/>
    </row>
    <row r="11" spans="1:20" ht="24.75" customHeight="1">
      <c r="A11" s="1"/>
      <c r="B11" s="1"/>
      <c r="D11" s="34"/>
      <c r="E11" s="35"/>
      <c r="F11" s="36"/>
      <c r="G11" s="36" t="str">
        <f>IF('8'!$H11 &lt;&gt; "", "TTS-2508" &amp; TEXT(ROW()-5, "00"), "")</f>
        <v/>
      </c>
      <c r="H11" s="36"/>
      <c r="I11" s="40"/>
      <c r="J11" s="39"/>
      <c r="K11" s="39"/>
      <c r="L11" s="40"/>
      <c r="M11" s="39"/>
      <c r="N11" s="39"/>
      <c r="O11" s="39"/>
      <c r="P11" s="41"/>
      <c r="Q11" s="42"/>
      <c r="R11" s="39"/>
      <c r="S11" s="39"/>
      <c r="T11" s="62"/>
    </row>
    <row r="12" spans="1:20" ht="24.75" customHeight="1">
      <c r="A12" s="1"/>
      <c r="B12" s="1"/>
      <c r="D12" s="34"/>
      <c r="E12" s="35"/>
      <c r="F12" s="36"/>
      <c r="G12" s="36" t="str">
        <f>IF('8'!$H12 &lt;&gt; "", "TTS-2508" &amp; TEXT(ROW()-5, "00"), "")</f>
        <v/>
      </c>
      <c r="H12" s="36"/>
      <c r="I12" s="40"/>
      <c r="J12" s="39"/>
      <c r="K12" s="39"/>
      <c r="L12" s="40"/>
      <c r="M12" s="39"/>
      <c r="N12" s="39"/>
      <c r="O12" s="39"/>
      <c r="P12" s="41"/>
      <c r="Q12" s="42"/>
      <c r="R12" s="39"/>
      <c r="S12" s="39"/>
      <c r="T12" s="62"/>
    </row>
    <row r="13" spans="1:20" ht="24.75" customHeight="1">
      <c r="A13" s="1"/>
      <c r="B13" s="1"/>
      <c r="D13" s="34"/>
      <c r="E13" s="35"/>
      <c r="F13" s="36"/>
      <c r="G13" s="36" t="str">
        <f>IF('8'!$H13 &lt;&gt; "", "TTS-2508" &amp; TEXT(ROW()-5, "00"), "")</f>
        <v/>
      </c>
      <c r="H13" s="36"/>
      <c r="I13" s="40"/>
      <c r="J13" s="39"/>
      <c r="K13" s="39"/>
      <c r="L13" s="40"/>
      <c r="M13" s="39"/>
      <c r="N13" s="39"/>
      <c r="O13" s="39"/>
      <c r="P13" s="41"/>
      <c r="Q13" s="42"/>
      <c r="R13" s="39"/>
      <c r="S13" s="39"/>
      <c r="T13" s="62"/>
    </row>
    <row r="14" spans="1:20" ht="24.75" customHeight="1">
      <c r="A14" s="1"/>
      <c r="B14" s="1"/>
      <c r="D14" s="34"/>
      <c r="E14" s="35"/>
      <c r="F14" s="36"/>
      <c r="G14" s="36" t="str">
        <f>IF('8'!$H14 &lt;&gt; "", "TTS-2508" &amp; TEXT(ROW()-5, "00"), "")</f>
        <v/>
      </c>
      <c r="H14" s="36"/>
      <c r="I14" s="40"/>
      <c r="J14" s="39"/>
      <c r="K14" s="39"/>
      <c r="L14" s="40"/>
      <c r="M14" s="39"/>
      <c r="N14" s="39"/>
      <c r="O14" s="39"/>
      <c r="P14" s="41"/>
      <c r="Q14" s="42"/>
      <c r="R14" s="39"/>
      <c r="S14" s="39"/>
      <c r="T14" s="62"/>
    </row>
    <row r="15" spans="1:20" ht="24.75" customHeight="1">
      <c r="A15" s="1"/>
      <c r="B15" s="1"/>
      <c r="D15" s="34"/>
      <c r="E15" s="35"/>
      <c r="F15" s="36"/>
      <c r="G15" s="36" t="str">
        <f>IF('8'!$H15 &lt;&gt; "", "TTS-2508" &amp; TEXT(ROW()-5, "00"), "")</f>
        <v/>
      </c>
      <c r="H15" s="36"/>
      <c r="I15" s="40"/>
      <c r="J15" s="39"/>
      <c r="K15" s="39"/>
      <c r="L15" s="40"/>
      <c r="M15" s="39"/>
      <c r="N15" s="39"/>
      <c r="O15" s="39"/>
      <c r="P15" s="41"/>
      <c r="Q15" s="42"/>
      <c r="R15" s="39"/>
      <c r="S15" s="39"/>
      <c r="T15" s="62"/>
    </row>
    <row r="16" spans="1:20" ht="24.75" customHeight="1">
      <c r="A16" s="1"/>
      <c r="B16" s="1"/>
      <c r="D16" s="34"/>
      <c r="E16" s="35"/>
      <c r="F16" s="36"/>
      <c r="G16" s="36" t="str">
        <f>IF('8'!$H16 &lt;&gt; "", "TTS-2508" &amp; TEXT(ROW()-5, "00"), "")</f>
        <v/>
      </c>
      <c r="H16" s="36"/>
      <c r="I16" s="40"/>
      <c r="J16" s="39"/>
      <c r="K16" s="39"/>
      <c r="L16" s="40"/>
      <c r="M16" s="39"/>
      <c r="N16" s="39"/>
      <c r="O16" s="39"/>
      <c r="P16" s="41"/>
      <c r="Q16" s="42"/>
      <c r="R16" s="39"/>
      <c r="S16" s="39"/>
      <c r="T16" s="62"/>
    </row>
    <row r="17" spans="1:20" ht="24.75" customHeight="1">
      <c r="A17" s="1"/>
      <c r="B17" s="1"/>
      <c r="D17" s="34"/>
      <c r="E17" s="35"/>
      <c r="F17" s="36"/>
      <c r="G17" s="36" t="str">
        <f>IF('8'!$H17 &lt;&gt; "", "TTS-2508" &amp; TEXT(ROW()-5, "00"), "")</f>
        <v/>
      </c>
      <c r="H17" s="36"/>
      <c r="I17" s="34"/>
      <c r="J17" s="39"/>
      <c r="K17" s="39"/>
      <c r="L17" s="40"/>
      <c r="M17" s="39"/>
      <c r="N17" s="39"/>
      <c r="O17" s="39"/>
      <c r="P17" s="41"/>
      <c r="Q17" s="42"/>
      <c r="R17" s="39"/>
      <c r="S17" s="39"/>
      <c r="T17" s="62"/>
    </row>
    <row r="18" spans="1:20" ht="24.75" customHeight="1">
      <c r="A18" s="1"/>
      <c r="B18" s="1"/>
      <c r="D18" s="34"/>
      <c r="E18" s="35"/>
      <c r="F18" s="36"/>
      <c r="G18" s="36" t="str">
        <f>IF('8'!$H18 &lt;&gt; "", "TTS-2508" &amp; TEXT(ROW()-5, "00"), "")</f>
        <v/>
      </c>
      <c r="H18" s="36"/>
      <c r="I18" s="40"/>
      <c r="J18" s="39"/>
      <c r="K18" s="39"/>
      <c r="L18" s="40"/>
      <c r="M18" s="39"/>
      <c r="N18" s="39"/>
      <c r="O18" s="39"/>
      <c r="P18" s="41"/>
      <c r="Q18" s="42"/>
      <c r="R18" s="39"/>
      <c r="S18" s="39"/>
      <c r="T18" s="62"/>
    </row>
    <row r="19" spans="1:20" ht="24.75" customHeight="1">
      <c r="A19" s="1"/>
      <c r="B19" s="1"/>
      <c r="D19" s="34"/>
      <c r="E19" s="35"/>
      <c r="F19" s="36"/>
      <c r="G19" s="36" t="str">
        <f>IF('8'!$H19 &lt;&gt; "", "TTS-2508" &amp; TEXT(ROW()-5, "00"), "")</f>
        <v/>
      </c>
      <c r="H19" s="36"/>
      <c r="I19" s="34"/>
      <c r="J19" s="38"/>
      <c r="K19" s="38"/>
      <c r="L19" s="34"/>
      <c r="M19" s="39"/>
      <c r="N19" s="39"/>
      <c r="O19" s="39"/>
      <c r="P19" s="41"/>
      <c r="Q19" s="42"/>
      <c r="R19" s="39"/>
      <c r="S19" s="39"/>
      <c r="T19" s="62"/>
    </row>
    <row r="20" spans="1:20" ht="24.75" customHeight="1">
      <c r="A20" s="1"/>
      <c r="B20" s="1"/>
      <c r="D20" s="34"/>
      <c r="E20" s="35"/>
      <c r="F20" s="36"/>
      <c r="G20" s="36" t="str">
        <f>IF('8'!$H20 &lt;&gt; "", "TTS-2508" &amp; TEXT(ROW()-5, "00"), "")</f>
        <v/>
      </c>
      <c r="H20" s="36"/>
      <c r="I20" s="34"/>
      <c r="J20" s="38"/>
      <c r="K20" s="38"/>
      <c r="L20" s="40"/>
      <c r="M20" s="39"/>
      <c r="N20" s="39"/>
      <c r="O20" s="39"/>
      <c r="P20" s="41"/>
      <c r="Q20" s="42"/>
      <c r="R20" s="39"/>
      <c r="S20" s="39"/>
      <c r="T20" s="62"/>
    </row>
    <row r="21" spans="1:20" ht="24.75" customHeight="1">
      <c r="A21" s="1"/>
      <c r="B21" s="1"/>
      <c r="D21" s="34"/>
      <c r="E21" s="35"/>
      <c r="F21" s="36"/>
      <c r="G21" s="36" t="str">
        <f>IF('8'!$H21 &lt;&gt; "", "TTS-2508" &amp; TEXT(ROW()-5, "00"), "")</f>
        <v/>
      </c>
      <c r="H21" s="36"/>
      <c r="I21" s="40"/>
      <c r="J21" s="39"/>
      <c r="K21" s="39"/>
      <c r="L21" s="40"/>
      <c r="M21" s="39"/>
      <c r="N21" s="39"/>
      <c r="O21" s="39"/>
      <c r="P21" s="41"/>
      <c r="Q21" s="42"/>
      <c r="R21" s="39"/>
      <c r="S21" s="39"/>
      <c r="T21" s="62"/>
    </row>
    <row r="22" spans="1:20" ht="24.75" customHeight="1">
      <c r="A22" s="1"/>
      <c r="B22" s="1"/>
      <c r="D22" s="34"/>
      <c r="E22" s="40"/>
      <c r="F22" s="36"/>
      <c r="G22" s="36" t="str">
        <f>IF('8'!$H22 &lt;&gt; "", "TTS-2508" &amp; TEXT(ROW()-5, "00"), "")</f>
        <v/>
      </c>
      <c r="H22" s="36"/>
      <c r="I22" s="40"/>
      <c r="J22" s="39"/>
      <c r="K22" s="39"/>
      <c r="L22" s="40"/>
      <c r="M22" s="39"/>
      <c r="N22" s="39"/>
      <c r="O22" s="39"/>
      <c r="P22" s="41"/>
      <c r="Q22" s="42"/>
      <c r="R22" s="39"/>
      <c r="S22" s="39"/>
      <c r="T22" s="62"/>
    </row>
    <row r="23" spans="1:20" ht="24.75" customHeight="1">
      <c r="A23" s="1"/>
      <c r="B23" s="1"/>
      <c r="D23" s="34"/>
      <c r="E23" s="35"/>
      <c r="F23" s="36"/>
      <c r="G23" s="36" t="str">
        <f>IF('8'!$H23 &lt;&gt; "", "TTS-2508" &amp; TEXT(ROW()-5, "00"), "")</f>
        <v/>
      </c>
      <c r="H23" s="36"/>
      <c r="I23" s="34"/>
      <c r="J23" s="39"/>
      <c r="K23" s="39"/>
      <c r="L23" s="44"/>
      <c r="M23" s="39"/>
      <c r="N23" s="39"/>
      <c r="O23" s="39"/>
      <c r="P23" s="41"/>
      <c r="Q23" s="42"/>
      <c r="R23" s="39"/>
      <c r="S23" s="39"/>
      <c r="T23" s="62"/>
    </row>
    <row r="24" spans="1:20" ht="24.75" customHeight="1">
      <c r="A24" s="1"/>
      <c r="B24" s="1"/>
      <c r="D24" s="34"/>
      <c r="E24" s="35"/>
      <c r="F24" s="36"/>
      <c r="G24" s="36" t="str">
        <f>IF('8'!$H24 &lt;&gt; "", "TTS-2508" &amp; TEXT(ROW()-5, "00"), "")</f>
        <v/>
      </c>
      <c r="H24" s="36"/>
      <c r="I24" s="40"/>
      <c r="J24" s="39"/>
      <c r="K24" s="39"/>
      <c r="L24" s="40"/>
      <c r="M24" s="39"/>
      <c r="N24" s="39"/>
      <c r="O24" s="39"/>
      <c r="P24" s="41"/>
      <c r="Q24" s="42"/>
      <c r="R24" s="39"/>
      <c r="S24" s="39"/>
      <c r="T24" s="62"/>
    </row>
    <row r="25" spans="1:20" ht="24.75" customHeight="1">
      <c r="A25" s="1"/>
      <c r="B25" s="1"/>
      <c r="D25" s="34"/>
      <c r="E25" s="35"/>
      <c r="F25" s="36"/>
      <c r="G25" s="36" t="str">
        <f>IF('8'!$H25 &lt;&gt; "", "TTS-2508" &amp; TEXT(ROW()-5, "00"), "")</f>
        <v/>
      </c>
      <c r="H25" s="36"/>
      <c r="I25" s="40"/>
      <c r="J25" s="39"/>
      <c r="K25" s="39"/>
      <c r="L25" s="40"/>
      <c r="M25" s="39"/>
      <c r="N25" s="39"/>
      <c r="O25" s="40"/>
      <c r="P25" s="41"/>
      <c r="Q25" s="42"/>
      <c r="R25" s="39"/>
      <c r="S25" s="39"/>
      <c r="T25" s="62"/>
    </row>
    <row r="26" spans="1:20" ht="24.75" customHeight="1">
      <c r="A26" s="1"/>
      <c r="B26" s="1"/>
      <c r="D26" s="34"/>
      <c r="E26" s="35"/>
      <c r="F26" s="49"/>
      <c r="G26" s="36" t="str">
        <f>IF('8'!$H26 &lt;&gt; "", "TTS-2508" &amp; TEXT(ROW()-5, "00"), "")</f>
        <v/>
      </c>
      <c r="H26" s="36"/>
      <c r="I26" s="34"/>
      <c r="J26" s="39"/>
      <c r="K26" s="39"/>
      <c r="L26" s="40"/>
      <c r="M26" s="39"/>
      <c r="N26" s="39"/>
      <c r="O26" s="39"/>
      <c r="P26" s="41"/>
      <c r="Q26" s="42"/>
      <c r="R26" s="39"/>
      <c r="S26" s="39"/>
      <c r="T26" s="62"/>
    </row>
    <row r="27" spans="1:20" ht="24.75" customHeight="1">
      <c r="A27" s="1"/>
      <c r="B27" s="1"/>
      <c r="D27" s="34"/>
      <c r="E27" s="35"/>
      <c r="F27" s="49"/>
      <c r="G27" s="36" t="str">
        <f>IF('8'!$H27 &lt;&gt; "", "TTS-2508" &amp; TEXT(ROW()-5, "00"), "")</f>
        <v/>
      </c>
      <c r="H27" s="36"/>
      <c r="I27" s="40"/>
      <c r="J27" s="39"/>
      <c r="K27" s="39"/>
      <c r="L27" s="40"/>
      <c r="M27" s="39"/>
      <c r="N27" s="39"/>
      <c r="O27" s="39"/>
      <c r="P27" s="41"/>
      <c r="Q27" s="42"/>
      <c r="R27" s="39"/>
      <c r="S27" s="39"/>
      <c r="T27" s="62"/>
    </row>
    <row r="28" spans="1:20" ht="24.75" customHeight="1">
      <c r="A28" s="1"/>
      <c r="B28" s="1"/>
      <c r="D28" s="34"/>
      <c r="E28" s="50"/>
      <c r="F28" s="49"/>
      <c r="G28" s="36" t="str">
        <f>IF('8'!$H28 &lt;&gt; "", "TTS-2508" &amp; TEXT(ROW()-5, "00"), "")</f>
        <v/>
      </c>
      <c r="H28" s="36"/>
      <c r="I28" s="51"/>
      <c r="J28" s="39"/>
      <c r="K28" s="39"/>
      <c r="L28" s="40"/>
      <c r="M28" s="39"/>
      <c r="N28" s="39"/>
      <c r="O28" s="39"/>
      <c r="P28" s="41"/>
      <c r="Q28" s="42"/>
      <c r="R28" s="39"/>
      <c r="S28" s="39"/>
      <c r="T28" s="62"/>
    </row>
    <row r="29" spans="1:20" ht="24.75" customHeight="1">
      <c r="A29" s="1"/>
      <c r="B29" s="1"/>
      <c r="D29" s="34"/>
      <c r="E29" s="35"/>
      <c r="F29" s="49"/>
      <c r="G29" s="36" t="str">
        <f>IF('8'!$H29 &lt;&gt; "", "TTS-2508" &amp; TEXT(ROW()-5, "00"), "")</f>
        <v/>
      </c>
      <c r="H29" s="36"/>
      <c r="I29" s="40"/>
      <c r="J29" s="39"/>
      <c r="K29" s="39"/>
      <c r="L29" s="40"/>
      <c r="M29" s="39"/>
      <c r="N29" s="39"/>
      <c r="O29" s="39"/>
      <c r="P29" s="41"/>
      <c r="Q29" s="42"/>
      <c r="R29" s="39"/>
      <c r="S29" s="39"/>
      <c r="T29" s="62"/>
    </row>
    <row r="30" spans="1:20" ht="24.75" customHeight="1">
      <c r="A30" s="1"/>
      <c r="B30" s="1"/>
      <c r="D30" s="34"/>
      <c r="E30" s="50"/>
      <c r="F30" s="49"/>
      <c r="G30" s="36" t="str">
        <f>IF('8'!$H30 &lt;&gt; "", "TTS-2508" &amp; TEXT(ROW()-5, "00"), "")</f>
        <v/>
      </c>
      <c r="H30" s="36"/>
      <c r="I30" s="51"/>
      <c r="J30" s="39"/>
      <c r="K30" s="39"/>
      <c r="L30" s="40"/>
      <c r="M30" s="39"/>
      <c r="N30" s="39"/>
      <c r="O30" s="39"/>
      <c r="P30" s="41"/>
      <c r="Q30" s="42"/>
      <c r="R30" s="39"/>
      <c r="S30" s="39"/>
      <c r="T30" s="62"/>
    </row>
    <row r="31" spans="1:20" ht="24.75" customHeight="1">
      <c r="A31" s="1"/>
      <c r="B31" s="1"/>
      <c r="D31" s="34"/>
      <c r="E31" s="35"/>
      <c r="F31" s="49"/>
      <c r="G31" s="36" t="str">
        <f>IF('8'!$H31 &lt;&gt; "", "TTS-2508" &amp; TEXT(ROW()-5, "00"), "")</f>
        <v/>
      </c>
      <c r="H31" s="36"/>
      <c r="I31" s="40"/>
      <c r="J31" s="39"/>
      <c r="K31" s="39"/>
      <c r="L31" s="40"/>
      <c r="M31" s="39"/>
      <c r="N31" s="39"/>
      <c r="O31" s="39"/>
      <c r="P31" s="41"/>
      <c r="Q31" s="42"/>
      <c r="R31" s="39"/>
      <c r="S31" s="39"/>
      <c r="T31" s="62"/>
    </row>
    <row r="32" spans="1:20" ht="24.75" customHeight="1">
      <c r="A32" s="1"/>
      <c r="B32" s="1"/>
      <c r="D32" s="34"/>
      <c r="E32" s="50"/>
      <c r="F32" s="49"/>
      <c r="G32" s="36" t="str">
        <f>IF('8'!$H32 &lt;&gt; "", "TTS-2508" &amp; TEXT(ROW()-5, "00"), "")</f>
        <v/>
      </c>
      <c r="H32" s="36"/>
      <c r="I32" s="51"/>
      <c r="J32" s="39"/>
      <c r="K32" s="39"/>
      <c r="L32" s="40"/>
      <c r="M32" s="39"/>
      <c r="N32" s="39"/>
      <c r="O32" s="39"/>
      <c r="P32" s="41"/>
      <c r="Q32" s="42"/>
      <c r="R32" s="39"/>
      <c r="S32" s="39"/>
      <c r="T32" s="62"/>
    </row>
    <row r="33" spans="1:20" ht="24.75" customHeight="1">
      <c r="A33" s="1"/>
      <c r="B33" s="1"/>
      <c r="D33" s="34"/>
      <c r="E33" s="35"/>
      <c r="F33" s="49"/>
      <c r="G33" s="36" t="str">
        <f>IF('8'!$H33 &lt;&gt; "", "TTS-2508" &amp; TEXT(ROW()-5, "00"), "")</f>
        <v/>
      </c>
      <c r="H33" s="36"/>
      <c r="I33" s="40"/>
      <c r="J33" s="39"/>
      <c r="K33" s="39"/>
      <c r="L33" s="40"/>
      <c r="M33" s="39"/>
      <c r="N33" s="39"/>
      <c r="O33" s="39"/>
      <c r="P33" s="41"/>
      <c r="Q33" s="42"/>
      <c r="R33" s="39"/>
      <c r="S33" s="39"/>
      <c r="T33" s="62"/>
    </row>
    <row r="34" spans="1:20" ht="24.75" customHeight="1">
      <c r="A34" s="1"/>
      <c r="B34" s="1"/>
      <c r="D34" s="34"/>
      <c r="E34" s="50"/>
      <c r="F34" s="49"/>
      <c r="G34" s="36" t="str">
        <f>IF('8'!$H34 &lt;&gt; "", "TTS-2508" &amp; TEXT(ROW()-5, "00"), "")</f>
        <v/>
      </c>
      <c r="H34" s="36"/>
      <c r="I34" s="51"/>
      <c r="J34" s="39"/>
      <c r="K34" s="39"/>
      <c r="L34" s="40"/>
      <c r="M34" s="39"/>
      <c r="N34" s="39"/>
      <c r="O34" s="39"/>
      <c r="P34" s="41"/>
      <c r="Q34" s="42"/>
      <c r="R34" s="39"/>
      <c r="S34" s="39"/>
      <c r="T34" s="62"/>
    </row>
    <row r="35" spans="1:20" ht="24.75" customHeight="1">
      <c r="A35" s="1"/>
      <c r="B35" s="1"/>
      <c r="D35" s="34"/>
      <c r="E35" s="35"/>
      <c r="F35" s="49"/>
      <c r="G35" s="36" t="str">
        <f>IF('8'!$H35 &lt;&gt; "", "TTS-2508" &amp; TEXT(ROW()-5, "00"), "")</f>
        <v/>
      </c>
      <c r="H35" s="36"/>
      <c r="I35" s="40"/>
      <c r="J35" s="39"/>
      <c r="K35" s="39"/>
      <c r="L35" s="40"/>
      <c r="M35" s="39"/>
      <c r="N35" s="39"/>
      <c r="O35" s="39"/>
      <c r="P35" s="41"/>
      <c r="Q35" s="42"/>
      <c r="R35" s="39"/>
      <c r="S35" s="39"/>
      <c r="T35" s="62"/>
    </row>
    <row r="36" spans="1:20" ht="24.75" customHeight="1">
      <c r="A36" s="1"/>
      <c r="B36" s="1"/>
      <c r="D36" s="34"/>
      <c r="E36" s="50"/>
      <c r="F36" s="49"/>
      <c r="G36" s="36" t="str">
        <f>IF('8'!$H36 &lt;&gt; "", "TTS-2508" &amp; TEXT(ROW()-5, "00"), "")</f>
        <v/>
      </c>
      <c r="H36" s="36"/>
      <c r="I36" s="51"/>
      <c r="J36" s="39"/>
      <c r="K36" s="39"/>
      <c r="L36" s="40"/>
      <c r="M36" s="39"/>
      <c r="N36" s="39"/>
      <c r="O36" s="39"/>
      <c r="P36" s="41"/>
      <c r="Q36" s="42"/>
      <c r="R36" s="39"/>
      <c r="S36" s="39"/>
      <c r="T36" s="62"/>
    </row>
    <row r="37" spans="1:20" ht="24.75" customHeight="1">
      <c r="A37" s="1"/>
      <c r="B37" s="1"/>
      <c r="D37" s="34"/>
      <c r="E37" s="35"/>
      <c r="F37" s="49"/>
      <c r="G37" s="36" t="str">
        <f>IF('8'!$H37 &lt;&gt; "", "TTS-2508" &amp; TEXT(ROW()-5, "00"), "")</f>
        <v/>
      </c>
      <c r="H37" s="36"/>
      <c r="I37" s="40"/>
      <c r="J37" s="39"/>
      <c r="K37" s="39"/>
      <c r="L37" s="40"/>
      <c r="M37" s="39"/>
      <c r="N37" s="39"/>
      <c r="O37" s="39"/>
      <c r="P37" s="41"/>
      <c r="Q37" s="42"/>
      <c r="R37" s="39"/>
      <c r="S37" s="39"/>
      <c r="T37" s="62"/>
    </row>
    <row r="38" spans="1:20" ht="24.75" customHeight="1">
      <c r="A38" s="1"/>
      <c r="B38" s="1"/>
      <c r="D38" s="34"/>
      <c r="E38" s="50"/>
      <c r="F38" s="49"/>
      <c r="G38" s="36" t="str">
        <f>IF('8'!$H38 &lt;&gt; "", "TTS-2508" &amp; TEXT(ROW()-5, "00"), "")</f>
        <v/>
      </c>
      <c r="H38" s="36"/>
      <c r="I38" s="51"/>
      <c r="J38" s="39"/>
      <c r="K38" s="39"/>
      <c r="L38" s="40"/>
      <c r="M38" s="39"/>
      <c r="N38" s="39"/>
      <c r="O38" s="39"/>
      <c r="P38" s="41"/>
      <c r="Q38" s="42"/>
      <c r="R38" s="39"/>
      <c r="S38" s="39"/>
      <c r="T38" s="62"/>
    </row>
    <row r="39" spans="1:20" ht="24.75" customHeight="1">
      <c r="A39" s="1"/>
      <c r="B39" s="1"/>
      <c r="D39" s="34"/>
      <c r="E39" s="35"/>
      <c r="F39" s="49"/>
      <c r="G39" s="36" t="str">
        <f>IF('8'!$H39 &lt;&gt; "", "TTS-2508" &amp; TEXT(ROW()-5, "00"), "")</f>
        <v/>
      </c>
      <c r="H39" s="36"/>
      <c r="I39" s="40"/>
      <c r="J39" s="39"/>
      <c r="K39" s="39"/>
      <c r="L39" s="40"/>
      <c r="M39" s="39"/>
      <c r="N39" s="39"/>
      <c r="O39" s="39"/>
      <c r="P39" s="41"/>
      <c r="Q39" s="42"/>
      <c r="R39" s="39"/>
      <c r="S39" s="39"/>
      <c r="T39" s="62"/>
    </row>
    <row r="40" spans="1:20" ht="24.75" customHeight="1">
      <c r="A40" s="1"/>
      <c r="B40" s="1"/>
      <c r="D40" s="34"/>
      <c r="E40" s="50"/>
      <c r="F40" s="49"/>
      <c r="G40" s="36" t="str">
        <f>IF('8'!$H40 &lt;&gt; "", "TTS-2508" &amp; TEXT(ROW()-5, "00"), "")</f>
        <v/>
      </c>
      <c r="H40" s="36"/>
      <c r="I40" s="51"/>
      <c r="J40" s="39"/>
      <c r="K40" s="39"/>
      <c r="L40" s="40"/>
      <c r="M40" s="39"/>
      <c r="N40" s="39"/>
      <c r="O40" s="39"/>
      <c r="P40" s="41"/>
      <c r="Q40" s="42"/>
      <c r="R40" s="39"/>
      <c r="S40" s="39"/>
      <c r="T40" s="62"/>
    </row>
    <row r="41" spans="1:20" ht="24.75" customHeight="1">
      <c r="A41" s="1"/>
      <c r="B41" s="1"/>
      <c r="D41" s="34"/>
      <c r="E41" s="35"/>
      <c r="F41" s="49"/>
      <c r="G41" s="36" t="str">
        <f>IF('8'!$H41 &lt;&gt; "", "TTS-2508" &amp; TEXT(ROW()-5, "00"), "")</f>
        <v/>
      </c>
      <c r="H41" s="36"/>
      <c r="I41" s="40"/>
      <c r="J41" s="39"/>
      <c r="K41" s="39"/>
      <c r="L41" s="40"/>
      <c r="M41" s="39"/>
      <c r="N41" s="39"/>
      <c r="O41" s="39"/>
      <c r="P41" s="41"/>
      <c r="Q41" s="42"/>
      <c r="R41" s="39"/>
      <c r="S41" s="39"/>
      <c r="T41" s="62"/>
    </row>
    <row r="42" spans="1:20" ht="24.75" customHeight="1">
      <c r="A42" s="1"/>
      <c r="B42" s="1"/>
      <c r="D42" s="34"/>
      <c r="E42" s="50"/>
      <c r="F42" s="49"/>
      <c r="G42" s="36" t="str">
        <f>IF('8'!$H42 &lt;&gt; "", "TTS-2508" &amp; TEXT(ROW()-5, "00"), "")</f>
        <v/>
      </c>
      <c r="H42" s="36"/>
      <c r="I42" s="51"/>
      <c r="J42" s="39"/>
      <c r="K42" s="39"/>
      <c r="L42" s="40"/>
      <c r="M42" s="39"/>
      <c r="N42" s="39"/>
      <c r="O42" s="39"/>
      <c r="P42" s="41"/>
      <c r="Q42" s="42"/>
      <c r="R42" s="39"/>
      <c r="S42" s="39"/>
      <c r="T42" s="62"/>
    </row>
    <row r="43" spans="1:20" ht="24.75" customHeight="1">
      <c r="A43" s="1"/>
      <c r="B43" s="1"/>
      <c r="D43" s="34"/>
      <c r="E43" s="35"/>
      <c r="F43" s="49"/>
      <c r="G43" s="36" t="str">
        <f>IF('8'!$H43 &lt;&gt; "", "TTS-2508" &amp; TEXT(ROW()-5, "00"), "")</f>
        <v/>
      </c>
      <c r="H43" s="36"/>
      <c r="I43" s="40"/>
      <c r="J43" s="39"/>
      <c r="K43" s="39"/>
      <c r="L43" s="40"/>
      <c r="M43" s="39"/>
      <c r="N43" s="39"/>
      <c r="O43" s="39"/>
      <c r="P43" s="41"/>
      <c r="Q43" s="42"/>
      <c r="R43" s="39"/>
      <c r="S43" s="39"/>
      <c r="T43" s="62"/>
    </row>
    <row r="44" spans="1:20" ht="24.75" customHeight="1">
      <c r="A44" s="1"/>
      <c r="B44" s="1"/>
      <c r="D44" s="34"/>
      <c r="E44" s="50"/>
      <c r="F44" s="49"/>
      <c r="G44" s="36" t="str">
        <f>IF('8'!$H44 &lt;&gt; "", "TTS-2508" &amp; TEXT(ROW()-5, "00"), "")</f>
        <v/>
      </c>
      <c r="H44" s="36"/>
      <c r="I44" s="51"/>
      <c r="J44" s="39"/>
      <c r="K44" s="39"/>
      <c r="L44" s="40"/>
      <c r="M44" s="39"/>
      <c r="N44" s="39"/>
      <c r="O44" s="39"/>
      <c r="P44" s="41"/>
      <c r="Q44" s="42"/>
      <c r="R44" s="39"/>
      <c r="S44" s="39"/>
      <c r="T44" s="62"/>
    </row>
    <row r="45" spans="1:20" ht="24.75" customHeight="1">
      <c r="A45" s="1"/>
      <c r="B45" s="1"/>
      <c r="D45" s="34"/>
      <c r="E45" s="35"/>
      <c r="F45" s="49"/>
      <c r="G45" s="36" t="str">
        <f>IF('8'!$H45 &lt;&gt; "", "TTS-2508" &amp; TEXT(ROW()-5, "00"), "")</f>
        <v/>
      </c>
      <c r="H45" s="36"/>
      <c r="I45" s="40"/>
      <c r="J45" s="39"/>
      <c r="K45" s="39"/>
      <c r="L45" s="40"/>
      <c r="M45" s="39"/>
      <c r="N45" s="39"/>
      <c r="O45" s="39"/>
      <c r="P45" s="41"/>
      <c r="Q45" s="42"/>
      <c r="R45" s="39"/>
      <c r="S45" s="39"/>
      <c r="T45" s="62"/>
    </row>
    <row r="46" spans="1:20" ht="24.75" customHeight="1">
      <c r="A46" s="1"/>
      <c r="B46" s="1"/>
      <c r="D46" s="34"/>
      <c r="E46" s="50"/>
      <c r="F46" s="49"/>
      <c r="G46" s="36" t="str">
        <f>IF('8'!$H46 &lt;&gt; "", "TTS-2508" &amp; TEXT(ROW()-5, "00"), "")</f>
        <v/>
      </c>
      <c r="H46" s="36"/>
      <c r="I46" s="51"/>
      <c r="J46" s="39"/>
      <c r="K46" s="39"/>
      <c r="L46" s="40"/>
      <c r="M46" s="39"/>
      <c r="N46" s="39"/>
      <c r="O46" s="39"/>
      <c r="P46" s="41"/>
      <c r="Q46" s="42"/>
      <c r="R46" s="39"/>
      <c r="S46" s="39"/>
      <c r="T46" s="62"/>
    </row>
    <row r="47" spans="1:20" ht="24.75" customHeight="1">
      <c r="A47" s="1"/>
      <c r="B47" s="1"/>
      <c r="D47" s="34"/>
      <c r="E47" s="35"/>
      <c r="F47" s="49"/>
      <c r="G47" s="36" t="str">
        <f>IF('8'!$H47 &lt;&gt; "", "TTS-2508" &amp; TEXT(ROW()-5, "00"), "")</f>
        <v/>
      </c>
      <c r="H47" s="36"/>
      <c r="I47" s="40"/>
      <c r="J47" s="39"/>
      <c r="K47" s="39"/>
      <c r="L47" s="40"/>
      <c r="M47" s="39"/>
      <c r="N47" s="39"/>
      <c r="O47" s="39"/>
      <c r="P47" s="41"/>
      <c r="Q47" s="42"/>
      <c r="R47" s="39"/>
      <c r="S47" s="39"/>
      <c r="T47" s="62"/>
    </row>
    <row r="48" spans="1:20" ht="24.75" customHeight="1">
      <c r="A48" s="1"/>
      <c r="B48" s="1"/>
      <c r="D48" s="34"/>
      <c r="E48" s="50"/>
      <c r="F48" s="49"/>
      <c r="G48" s="36" t="str">
        <f>IF('8'!$H48 &lt;&gt; "", "TTS-2508" &amp; TEXT(ROW()-5, "00"), "")</f>
        <v/>
      </c>
      <c r="H48" s="36"/>
      <c r="I48" s="51"/>
      <c r="J48" s="39"/>
      <c r="K48" s="39"/>
      <c r="L48" s="40"/>
      <c r="M48" s="39"/>
      <c r="N48" s="39"/>
      <c r="O48" s="39"/>
      <c r="P48" s="41"/>
      <c r="Q48" s="42"/>
      <c r="R48" s="39"/>
      <c r="S48" s="39"/>
      <c r="T48" s="62"/>
    </row>
    <row r="49" spans="1:20" ht="24.75" customHeight="1">
      <c r="A49" s="1"/>
      <c r="B49" s="1"/>
      <c r="D49" s="34"/>
      <c r="E49" s="35"/>
      <c r="F49" s="49"/>
      <c r="G49" s="36" t="str">
        <f>IF('8'!$H49 &lt;&gt; "", "TTS-2508" &amp; TEXT(ROW()-5, "00"), "")</f>
        <v/>
      </c>
      <c r="H49" s="36"/>
      <c r="I49" s="40"/>
      <c r="J49" s="39"/>
      <c r="K49" s="39"/>
      <c r="L49" s="40"/>
      <c r="M49" s="39"/>
      <c r="N49" s="39"/>
      <c r="O49" s="39"/>
      <c r="P49" s="41"/>
      <c r="Q49" s="42"/>
      <c r="R49" s="39"/>
      <c r="S49" s="39"/>
      <c r="T49" s="62"/>
    </row>
    <row r="50" spans="1:20" ht="24.75" customHeight="1">
      <c r="A50" s="1"/>
      <c r="B50" s="1"/>
      <c r="D50" s="34"/>
      <c r="E50" s="50"/>
      <c r="F50" s="49"/>
      <c r="G50" s="36" t="str">
        <f>IF('8'!$H50 &lt;&gt; "", "TTS-2508" &amp; TEXT(ROW()-5, "00"), "")</f>
        <v/>
      </c>
      <c r="H50" s="36"/>
      <c r="I50" s="51"/>
      <c r="J50" s="39"/>
      <c r="K50" s="39"/>
      <c r="L50" s="40"/>
      <c r="M50" s="39"/>
      <c r="N50" s="39"/>
      <c r="O50" s="39"/>
      <c r="P50" s="41"/>
      <c r="Q50" s="42"/>
      <c r="R50" s="39"/>
      <c r="S50" s="39"/>
      <c r="T50" s="62"/>
    </row>
    <row r="51" spans="1:20" ht="24.75" customHeight="1">
      <c r="A51" s="1"/>
      <c r="B51" s="1"/>
      <c r="D51" s="34"/>
      <c r="E51" s="35"/>
      <c r="F51" s="49"/>
      <c r="G51" s="36" t="str">
        <f>IF('8'!$H51 &lt;&gt; "", "TTS-2508" &amp; TEXT(ROW()-5, "00"), "")</f>
        <v/>
      </c>
      <c r="H51" s="36"/>
      <c r="I51" s="40"/>
      <c r="J51" s="39"/>
      <c r="K51" s="39"/>
      <c r="L51" s="40"/>
      <c r="M51" s="39"/>
      <c r="N51" s="39"/>
      <c r="O51" s="39"/>
      <c r="P51" s="41"/>
      <c r="Q51" s="42"/>
      <c r="R51" s="39"/>
      <c r="S51" s="39"/>
      <c r="T51" s="62"/>
    </row>
    <row r="52" spans="1:20" ht="24.75" customHeight="1">
      <c r="A52" s="1"/>
      <c r="B52" s="1"/>
      <c r="D52" s="34"/>
      <c r="E52" s="50"/>
      <c r="F52" s="49"/>
      <c r="G52" s="36" t="str">
        <f>IF('8'!$H52 &lt;&gt; "", "TTS-2508" &amp; TEXT(ROW()-5, "00"), "")</f>
        <v/>
      </c>
      <c r="H52" s="36"/>
      <c r="I52" s="51"/>
      <c r="J52" s="39"/>
      <c r="K52" s="39"/>
      <c r="L52" s="40"/>
      <c r="M52" s="39"/>
      <c r="N52" s="39"/>
      <c r="O52" s="39"/>
      <c r="P52" s="41"/>
      <c r="Q52" s="42"/>
      <c r="R52" s="39"/>
      <c r="S52" s="39"/>
      <c r="T52" s="62"/>
    </row>
    <row r="53" spans="1:20" ht="24.75" customHeight="1">
      <c r="A53" s="1"/>
      <c r="B53" s="1"/>
      <c r="D53" s="34"/>
      <c r="E53" s="35"/>
      <c r="F53" s="49"/>
      <c r="G53" s="36" t="str">
        <f>IF('8'!$H53 &lt;&gt; "", "TTS-2508" &amp; TEXT(ROW()-5, "00"), "")</f>
        <v/>
      </c>
      <c r="H53" s="36"/>
      <c r="I53" s="40"/>
      <c r="J53" s="39"/>
      <c r="K53" s="39"/>
      <c r="L53" s="40"/>
      <c r="M53" s="39"/>
      <c r="N53" s="39"/>
      <c r="O53" s="39"/>
      <c r="P53" s="41"/>
      <c r="Q53" s="42"/>
      <c r="R53" s="39"/>
      <c r="S53" s="39"/>
      <c r="T53" s="62"/>
    </row>
    <row r="54" spans="1:20" ht="24.75" customHeight="1">
      <c r="A54" s="1"/>
      <c r="B54" s="1"/>
      <c r="D54" s="34"/>
      <c r="E54" s="50"/>
      <c r="F54" s="49"/>
      <c r="G54" s="36" t="str">
        <f>IF('8'!$H54 &lt;&gt; "", "TTS-2508" &amp; TEXT(ROW()-5, "00"), "")</f>
        <v/>
      </c>
      <c r="H54" s="36"/>
      <c r="I54" s="51"/>
      <c r="J54" s="39"/>
      <c r="K54" s="39"/>
      <c r="L54" s="40"/>
      <c r="M54" s="39"/>
      <c r="N54" s="39"/>
      <c r="O54" s="39"/>
      <c r="P54" s="41"/>
      <c r="Q54" s="42"/>
      <c r="R54" s="39"/>
      <c r="S54" s="39"/>
      <c r="T54" s="62"/>
    </row>
    <row r="55" spans="1:20" ht="24.75" customHeight="1">
      <c r="A55" s="1"/>
      <c r="B55" s="1"/>
      <c r="D55" s="34"/>
      <c r="E55" s="35"/>
      <c r="F55" s="49"/>
      <c r="G55" s="36" t="str">
        <f>IF('8'!$H55 &lt;&gt; "", "TTS-2508" &amp; TEXT(ROW()-5, "00"), "")</f>
        <v/>
      </c>
      <c r="H55" s="36"/>
      <c r="I55" s="40"/>
      <c r="J55" s="39"/>
      <c r="K55" s="39"/>
      <c r="L55" s="40"/>
      <c r="M55" s="39"/>
      <c r="N55" s="39"/>
      <c r="O55" s="39"/>
      <c r="P55" s="41"/>
      <c r="Q55" s="42"/>
      <c r="R55" s="39"/>
      <c r="S55" s="39"/>
      <c r="T55" s="62"/>
    </row>
    <row r="56" spans="1:20" ht="15.75" customHeight="1">
      <c r="A56" s="1"/>
      <c r="B56" s="1"/>
    </row>
    <row r="57" spans="1:20" ht="15.75" customHeight="1">
      <c r="A57" s="1"/>
      <c r="B57" s="1"/>
    </row>
    <row r="58" spans="1:20" ht="15.75" customHeight="1">
      <c r="A58" s="1"/>
      <c r="B58" s="1"/>
    </row>
    <row r="59" spans="1:20" ht="15.75" customHeight="1">
      <c r="A59" s="1"/>
      <c r="B59" s="1"/>
    </row>
    <row r="60" spans="1:20" ht="15.75" customHeight="1"/>
    <row r="61" spans="1:20" ht="15.75" customHeight="1"/>
    <row r="62" spans="1:20" ht="15.75" customHeight="1"/>
    <row r="63" spans="1:20" ht="15.75" customHeight="1"/>
    <row r="64" spans="1:20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D2:H2"/>
    <mergeCell ref="O4:Q4"/>
  </mergeCells>
  <pageMargins left="0.7" right="0.7" top="0.75" bottom="0.75" header="0" footer="0"/>
  <pageSetup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xr:uid="{00000000-0002-0000-0800-000000000000}">
          <x14:formula1>
            <xm:f>Lists!$H$5:$H$7</xm:f>
          </x14:formula1>
          <xm:sqref>F6:F55</xm:sqref>
        </x14:dataValidation>
        <x14:dataValidation type="list" allowBlank="1" showErrorMessage="1" xr:uid="{00000000-0002-0000-0800-000001000000}">
          <x14:formula1>
            <xm:f>Lists!$K$5:$K$53</xm:f>
          </x14:formula1>
          <xm:sqref>K6:K55</xm:sqref>
        </x14:dataValidation>
        <x14:dataValidation type="list" allowBlank="1" showErrorMessage="1" xr:uid="{00000000-0002-0000-0800-000002000000}">
          <x14:formula1>
            <xm:f>Lists!$E$5:$E$112</xm:f>
          </x14:formula1>
          <xm:sqref>H6:H55</xm:sqref>
        </x14:dataValidation>
        <x14:dataValidation type="list" allowBlank="1" showErrorMessage="1" xr:uid="{00000000-0002-0000-0800-000003000000}">
          <x14:formula1>
            <xm:f>Lists!$Q$5:$Q$98</xm:f>
          </x14:formula1>
          <xm:sqref>S6:S55</xm:sqref>
        </x14:dataValidation>
        <x14:dataValidation type="list" allowBlank="1" showErrorMessage="1" xr:uid="{00000000-0002-0000-0800-000004000000}">
          <x14:formula1>
            <xm:f>Lists!$N$5:$N$68</xm:f>
          </x14:formula1>
          <xm:sqref>N6:N55</xm:sqref>
        </x14:dataValidation>
        <x14:dataValidation type="list" allowBlank="1" showErrorMessage="1" xr:uid="{00000000-0002-0000-0800-000005000000}">
          <x14:formula1>
            <xm:f>Lists!$T$5:$T$98</xm:f>
          </x14:formula1>
          <xm:sqref>T6:T55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Dashboard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Lists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Christopher Chandra</cp:lastModifiedBy>
  <dcterms:created xsi:type="dcterms:W3CDTF">2008-09-01T19:50:14Z</dcterms:created>
  <dcterms:modified xsi:type="dcterms:W3CDTF">2025-08-17T16:20:06Z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ddDocumentEventProcessedFirstTime">
    <vt:lpwstr>True</vt:lpwstr>
  </property>
  <property fmtid="{D5CDD505-2E9C-101B-9397-08002B2CF9AE}" pid="3" name="AddDocumentEventProcessedFileUniqueId">
    <vt:lpwstr>7fdaabaf-ee9a-4b2d-ae4b-e7681c19d966</vt:lpwstr>
  </property>
  <property fmtid="{D5CDD505-2E9C-101B-9397-08002B2CF9AE}" pid="4" name="LastObjectUpdateEventProcessedVersion">
    <vt:lpwstr>2.0</vt:lpwstr>
  </property>
  <property fmtid="{D5CDD505-2E9C-101B-9397-08002B2CF9AE}" pid="5" name="AddDocumentEventProcessedId">
    <vt:lpwstr>095e45f8-09c3-4200-824a-5bb2906f964b</vt:lpwstr>
  </property>
</Properties>
</file>