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edical Informatics Application Development\matlabProject\tugasKelompok\"/>
    </mc:Choice>
  </mc:AlternateContent>
  <xr:revisionPtr revIDLastSave="0" documentId="13_ncr:1_{889C1F09-61DC-4A2D-AC0D-D01E1A38576F}" xr6:coauthVersionLast="45" xr6:coauthVersionMax="45" xr10:uidLastSave="{00000000-0000-0000-0000-000000000000}"/>
  <bookViews>
    <workbookView xWindow="-120" yWindow="-120" windowWidth="20730" windowHeight="11760" xr2:uid="{9EECC4E5-4668-4C54-A673-FCEB507A0CE8}"/>
  </bookViews>
  <sheets>
    <sheet name="tugasKelompokFinal" sheetId="3" r:id="rId1"/>
    <sheet name="tugasKelompok" sheetId="1" state="hidden" r:id="rId2"/>
    <sheet name="tugasKelompokTerbaru" sheetId="5" state="hidden" r:id="rId3"/>
    <sheet name="Sheet6" sheetId="6" state="hidden" r:id="rId4"/>
  </sheets>
  <definedNames>
    <definedName name="_xlnm._FilterDatabase" localSheetId="3" hidden="1">Sheet6!$B$1:$E$33</definedName>
    <definedName name="_xlnm._FilterDatabase" localSheetId="2" hidden="1">tugasKelompokTerbaru!$N$3:$Q$74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8" i="3" l="1"/>
  <c r="AP7" i="3"/>
  <c r="AP3" i="3"/>
  <c r="AP4" i="3"/>
  <c r="AP5" i="3"/>
  <c r="AP6" i="3"/>
  <c r="AC8" i="3"/>
  <c r="AD8" i="3"/>
  <c r="AE8" i="3"/>
  <c r="AF8" i="3"/>
  <c r="AG8" i="3"/>
  <c r="AB8" i="3"/>
  <c r="AE4" i="3"/>
  <c r="AB4" i="3"/>
  <c r="AC10" i="3"/>
  <c r="AD10" i="3"/>
  <c r="AE10" i="3"/>
  <c r="AF10" i="3"/>
  <c r="AG10" i="3"/>
  <c r="AC11" i="3"/>
  <c r="AD11" i="3"/>
  <c r="AE11" i="3"/>
  <c r="AF11" i="3"/>
  <c r="AG11" i="3"/>
  <c r="AB11" i="3"/>
  <c r="AB10" i="3"/>
  <c r="AC9" i="3"/>
  <c r="AD9" i="3"/>
  <c r="AE9" i="3"/>
  <c r="AF9" i="3"/>
  <c r="AG9" i="3"/>
  <c r="AB9" i="3"/>
  <c r="AB7" i="3"/>
  <c r="AC6" i="3"/>
  <c r="AD6" i="3"/>
  <c r="AE6" i="3"/>
  <c r="AF6" i="3"/>
  <c r="AG6" i="3"/>
  <c r="AC7" i="3"/>
  <c r="AD7" i="3"/>
  <c r="AE7" i="3"/>
  <c r="AF7" i="3"/>
  <c r="AG7" i="3"/>
  <c r="AB6" i="3"/>
  <c r="AC5" i="3"/>
  <c r="AD5" i="3"/>
  <c r="AE5" i="3"/>
  <c r="AF5" i="3"/>
  <c r="AG5" i="3"/>
  <c r="AB5" i="3"/>
  <c r="AC4" i="3"/>
  <c r="AD4" i="3"/>
  <c r="AF4" i="3"/>
  <c r="AG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J4" i="3"/>
  <c r="I4" i="3"/>
  <c r="H4" i="3"/>
  <c r="G4" i="3"/>
  <c r="F4" i="3"/>
  <c r="Y6" i="5" l="1"/>
  <c r="Y5" i="5"/>
  <c r="Y4" i="5"/>
  <c r="Y3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L4" i="5"/>
  <c r="K4" i="5"/>
  <c r="J4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Y7" i="5" l="1"/>
  <c r="Y7" i="1"/>
  <c r="Y6" i="1"/>
  <c r="Y5" i="1"/>
  <c r="Y4" i="1"/>
  <c r="Y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7" i="1"/>
  <c r="L47" i="1" s="1"/>
  <c r="G48" i="1"/>
  <c r="L48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4" i="1"/>
  <c r="L4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7" i="1"/>
  <c r="K47" i="1" s="1"/>
  <c r="F48" i="1"/>
  <c r="K48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5" i="1"/>
  <c r="K65" i="1" s="1"/>
  <c r="F66" i="1"/>
  <c r="K66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14" i="1"/>
  <c r="K1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4" i="1"/>
  <c r="K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4" i="1"/>
  <c r="J4" i="1" s="1"/>
</calcChain>
</file>

<file path=xl/sharedStrings.xml><?xml version="1.0" encoding="utf-8"?>
<sst xmlns="http://schemas.openxmlformats.org/spreadsheetml/2006/main" count="433" uniqueCount="278">
  <si>
    <t>INDEX</t>
  </si>
  <si>
    <t>CIRI</t>
  </si>
  <si>
    <t>|1.8340|0.1499|0.0010</t>
  </si>
  <si>
    <t>|0.4340|0.0857|0.0013</t>
  </si>
  <si>
    <t>|2.0140|0.2520|0.0025</t>
  </si>
  <si>
    <t>|1.8160|0.1531|0.0010</t>
  </si>
  <si>
    <t>|1.2960|0.1493|0.0014</t>
  </si>
  <si>
    <t>|0.0560|0.0421|0.0025</t>
  </si>
  <si>
    <t>|1.0080|0.1338|0.0014</t>
  </si>
  <si>
    <t>|2.2970|0.1700|0.0010</t>
  </si>
  <si>
    <t>|0.3300|0.0909|0.0020</t>
  </si>
  <si>
    <t>|0.0010|0|0</t>
  </si>
  <si>
    <t>|0.0020|0.0020|0.0002</t>
  </si>
  <si>
    <t>|2.7570|0.1867|0.0010</t>
  </si>
  <si>
    <t>|2.3180|0.1686|0.0010</t>
  </si>
  <si>
    <t>|2.3720|0.1752|0.0010</t>
  </si>
  <si>
    <t>|2.4210|0.1737|0.0010</t>
  </si>
  <si>
    <t>|0.0040|0.0046|0.0004</t>
  </si>
  <si>
    <t>|0.2660|0.0871|0.0023</t>
  </si>
  <si>
    <t>|1.9000|0.1540|0.0010</t>
  </si>
  <si>
    <t>|2.4950|0.1765|0.0010</t>
  </si>
  <si>
    <t>|1.9670|0.1611|0.0011</t>
  </si>
  <si>
    <t>|1.9890|0.1607|0.0010</t>
  </si>
  <si>
    <t>|2.1670|0.1677|0.0010</t>
  </si>
  <si>
    <t>|2.2750|0.1724|0.0010</t>
  </si>
  <si>
    <t>|4.3050|0.2525|0.0012</t>
  </si>
  <si>
    <t>|3.8240|0.2668|0.0015</t>
  </si>
  <si>
    <t>|0.6990|0.1141|0.0015</t>
  </si>
  <si>
    <t>|2.3400|0.1725|0.0010</t>
  </si>
  <si>
    <t>|2.1740|0.1643|0.0010</t>
  </si>
  <si>
    <t>|1.8020|0.1583|0.0011</t>
  </si>
  <si>
    <t>|0.0570|0.0327|0.0015</t>
  </si>
  <si>
    <t>|0.0030|0.0031|0.0003</t>
  </si>
  <si>
    <t>|0.1330|0.0453|0.0012</t>
  </si>
  <si>
    <t>|0.0110|0.0196|0.0028</t>
  </si>
  <si>
    <t>|1.7820|0.1521|0.0010</t>
  </si>
  <si>
    <t>|2.1760|0.1645|0.0010</t>
  </si>
  <si>
    <t>|1.4440|0.1441|0.0011</t>
  </si>
  <si>
    <t>|3.0570|0.2012|0.0011</t>
  </si>
  <si>
    <t>|0.7600|0.1124|0.0013</t>
  </si>
  <si>
    <t>|1.9060|0.1551|0.0010</t>
  </si>
  <si>
    <t>|2.4370|0.1736|0.0010</t>
  </si>
  <si>
    <t>|1.9360|0.1628|0.0011</t>
  </si>
  <si>
    <t>|1.8030|0.1489|0.0010</t>
  </si>
  <si>
    <t>|2.1180|0.1623|0.0010</t>
  </si>
  <si>
    <t>|5.4440|0.2775|0.0011</t>
  </si>
  <si>
    <t>|2.2140|0.1669|0.0010</t>
  </si>
  <si>
    <t>|3.7910|0.2216|0.0010</t>
  </si>
  <si>
    <t>|2.4330|0.1751|0.0010</t>
  </si>
  <si>
    <t>|1.4630|0.1458|0.0012</t>
  </si>
  <si>
    <t>|2.5210|0.1784|0.0010</t>
  </si>
  <si>
    <t>|1.9180|0.1542|0.0010</t>
  </si>
  <si>
    <t>|2.4480|0.1736|0.0010</t>
  </si>
  <si>
    <t>|1.4380|0.1470|0.0012</t>
  </si>
  <si>
    <t>|3.3710|0.2495|0.0015</t>
  </si>
  <si>
    <t>|2.4340|0.1753|0.0010</t>
  </si>
  <si>
    <t>|2.2900|0.1697|0.0010</t>
  </si>
  <si>
    <t>|0.0040|0.0044|0.0004</t>
  </si>
  <si>
    <t>|0.0040|0.0036|0.0003</t>
  </si>
  <si>
    <t>|2.5380|0.1777|0.0010</t>
  </si>
  <si>
    <t>|4.8550|0.2568|0.0011</t>
  </si>
  <si>
    <t>|4.2990|0.2372|0.0010</t>
  </si>
  <si>
    <t>|2.3110|0.1707|0.0010</t>
  </si>
  <si>
    <t>|0.0070|0.0069|0.0005</t>
  </si>
  <si>
    <t>|0.0040|0.0051|0.0005</t>
  </si>
  <si>
    <t>|2.3730|0.1725|0.0010</t>
  </si>
  <si>
    <t>|3.4820|0.2367|0.0013</t>
  </si>
  <si>
    <t>|2.2740|0.1686|0.0010</t>
  </si>
  <si>
    <t>|2.0450|0.1596|0.0010</t>
  </si>
  <si>
    <t>|2.1850|0.1733|0.0011</t>
  </si>
  <si>
    <t>|2.8030|0.2093|0.0012</t>
  </si>
  <si>
    <t>|1.6490|0.1512|0.0011</t>
  </si>
  <si>
    <t>|1.3350|0.1396|0.0012</t>
  </si>
  <si>
    <t>|0.8750|0.1232|0.0014</t>
  </si>
  <si>
    <t>|0.0320|0.0377|0.0035</t>
  </si>
  <si>
    <t>AREA</t>
  </si>
  <si>
    <t>PERIMETER</t>
  </si>
  <si>
    <t>ROUNDNESS</t>
  </si>
  <si>
    <t>1.0e+03 *</t>
  </si>
  <si>
    <t>TROMBOSIT</t>
  </si>
  <si>
    <t>COUNT</t>
  </si>
  <si>
    <t>ERITROSIT</t>
  </si>
  <si>
    <t>LEUKOSIT</t>
  </si>
  <si>
    <t>D  A  T  A    C  I  R  I    O  B  Y  E  K    C  I  T  R  A</t>
  </si>
  <si>
    <t>JUMLAH OBYEK</t>
  </si>
  <si>
    <t>TIDAK DIKETAHUI</t>
  </si>
  <si>
    <t>TOTAL</t>
  </si>
  <si>
    <t>3.49220.28180.0018</t>
  </si>
  <si>
    <t>0.27320.01830.0001</t>
  </si>
  <si>
    <t>0.23040.01670.0001</t>
  </si>
  <si>
    <t>0.23470.01690.0001</t>
  </si>
  <si>
    <t>0.24060.01720.0001</t>
  </si>
  <si>
    <t>0.18850.01510.0001</t>
  </si>
  <si>
    <t>0.19340.01540.0001</t>
  </si>
  <si>
    <t>0.24740.01740.0001</t>
  </si>
  <si>
    <t>0.21410.01610.0001</t>
  </si>
  <si>
    <t>0.22540.01710.0001</t>
  </si>
  <si>
    <t>0.42250.02440.0001</t>
  </si>
  <si>
    <t>0.37380.02520.0001</t>
  </si>
  <si>
    <t>0.23090.01680.0001</t>
  </si>
  <si>
    <t>0.21580.01620.0001</t>
  </si>
  <si>
    <t>0.17780.01540.0001</t>
  </si>
  <si>
    <t>0.00440.00220.0001</t>
  </si>
  <si>
    <t>0.01230.00390.0001</t>
  </si>
  <si>
    <t>0.17700.01500.0001</t>
  </si>
  <si>
    <t>0.30210.01940.0001</t>
  </si>
  <si>
    <t>0.18830.01510.0001</t>
  </si>
  <si>
    <t>0.07450.01030.0001</t>
  </si>
  <si>
    <t>0.24200.01720.0001</t>
  </si>
  <si>
    <t>0.19110.01590.0001</t>
  </si>
  <si>
    <t>0.17890.01480.0001</t>
  </si>
  <si>
    <t>0.20960.01610.0001</t>
  </si>
  <si>
    <t>0.54470.02720.0001</t>
  </si>
  <si>
    <t>0.22020.01630.0001</t>
  </si>
  <si>
    <t>0.24060.01730.0001</t>
  </si>
  <si>
    <t>0.25070.01750.0001</t>
  </si>
  <si>
    <t>0.19060.01520.0001</t>
  </si>
  <si>
    <t>0.24360.01720.0001</t>
  </si>
  <si>
    <t>0.32490.02380.0001</t>
  </si>
  <si>
    <t>0.24140.01720.0001</t>
  </si>
  <si>
    <t>0.22620.01650.0001</t>
  </si>
  <si>
    <t>0.25130.01750.0001</t>
  </si>
  <si>
    <t>0.47950.02500.0001</t>
  </si>
  <si>
    <t>0.42520.02310.0001</t>
  </si>
  <si>
    <t>0.22930.01670.0001</t>
  </si>
  <si>
    <t>0.23540.01700.0001</t>
  </si>
  <si>
    <t>0.34340.02270.0001</t>
  </si>
  <si>
    <t>0.22550.01660.0001</t>
  </si>
  <si>
    <t>0.20330.01570.0001</t>
  </si>
  <si>
    <t>1.83400.14990.0010</t>
  </si>
  <si>
    <t>0.43400.08570.0013</t>
  </si>
  <si>
    <t>2.01800.25200.0025</t>
  </si>
  <si>
    <t>1.81600.15310.0010</t>
  </si>
  <si>
    <t>1.29600.14930.0014</t>
  </si>
  <si>
    <t>0.05600.04210.0025</t>
  </si>
  <si>
    <t>1.00800.13380.0014</t>
  </si>
  <si>
    <t>2.29700.17000.0010</t>
  </si>
  <si>
    <t>0.33000.09090.0020</t>
  </si>
  <si>
    <t>0.0010 0 0</t>
  </si>
  <si>
    <t>0.00200.00200.0002</t>
  </si>
  <si>
    <t>2.75700.18670.0010</t>
  </si>
  <si>
    <t>2.31800.16860.0010</t>
  </si>
  <si>
    <t>2.37200.17520.0010</t>
  </si>
  <si>
    <t>2.42100.17370.0010</t>
  </si>
  <si>
    <t>0.00400.00460.0004</t>
  </si>
  <si>
    <t>0.26600.08710.0023</t>
  </si>
  <si>
    <t>1.90000.15400.0010</t>
  </si>
  <si>
    <t>2.49500.17650.0010</t>
  </si>
  <si>
    <t>1.96700.16110.0011</t>
  </si>
  <si>
    <t>1.98900.16070.0010</t>
  </si>
  <si>
    <t>2.16700.16770.0010</t>
  </si>
  <si>
    <t>2.27500.17240.0010</t>
  </si>
  <si>
    <t>4.83200.25250.0011</t>
  </si>
  <si>
    <t>4.71700.26680.0012</t>
  </si>
  <si>
    <t>0.69900.11410.0015</t>
  </si>
  <si>
    <t>2.34000.17250.0010</t>
  </si>
  <si>
    <t>2.17400.16430.0010</t>
  </si>
  <si>
    <t>1.80200.15830.0011</t>
  </si>
  <si>
    <t>0.05800.03270.0015</t>
  </si>
  <si>
    <t>0.00300.00310.0003</t>
  </si>
  <si>
    <t>0.13300.04530.0012</t>
  </si>
  <si>
    <t>0.01100.01960.0028</t>
  </si>
  <si>
    <t>1.78200.15210.0010</t>
  </si>
  <si>
    <t>2.17600.16450.0010</t>
  </si>
  <si>
    <t>1.44400.14410.0011</t>
  </si>
  <si>
    <t>3.05700.20120.0011</t>
  </si>
  <si>
    <t>0.76300.11240.0013</t>
  </si>
  <si>
    <t>1.90600.15510.0010</t>
  </si>
  <si>
    <t>2.43700.17360.0010</t>
  </si>
  <si>
    <t>1.94900.16280.0011</t>
  </si>
  <si>
    <t>1.80300.14890.0010</t>
  </si>
  <si>
    <t>2.11800.16230.0010</t>
  </si>
  <si>
    <t>5.44400.27750.0011</t>
  </si>
  <si>
    <t>2.21400.16690.0010</t>
  </si>
  <si>
    <t>3.79100.22160.0010</t>
  </si>
  <si>
    <t>2.43300.17510.0010</t>
  </si>
  <si>
    <t>1.46300.14580.0012</t>
  </si>
  <si>
    <t>2.52100.17840.0010</t>
  </si>
  <si>
    <t>1.91800.15420.0010</t>
  </si>
  <si>
    <t>2.44800.17360.0010</t>
  </si>
  <si>
    <t>1.43800.14700.0012</t>
  </si>
  <si>
    <t>4.65800.24950.0011</t>
  </si>
  <si>
    <t>2.43400.17530.0010</t>
  </si>
  <si>
    <t>2.29000.16970.0010</t>
  </si>
  <si>
    <t>2.53800.17770.0010</t>
  </si>
  <si>
    <t>4.96400.25680.0011</t>
  </si>
  <si>
    <t>4.29900.23720.0010</t>
  </si>
  <si>
    <t>2.31100.17070.0010</t>
  </si>
  <si>
    <t>2.37300.17250.0010</t>
  </si>
  <si>
    <t>3.59900.23670.0012</t>
  </si>
  <si>
    <t>2.27400.16860.0010</t>
  </si>
  <si>
    <t>2.04500.15960.0010</t>
  </si>
  <si>
    <t>2.29800.17330.0010</t>
  </si>
  <si>
    <t>2.80300.20930.0012</t>
  </si>
  <si>
    <t>1.64900.15120.0011</t>
  </si>
  <si>
    <t>1.33500.13960.0012</t>
  </si>
  <si>
    <t>0.87500.12320.0014</t>
  </si>
  <si>
    <t>0.03200.03770.0035</t>
  </si>
  <si>
    <t>index</t>
  </si>
  <si>
    <t>area</t>
  </si>
  <si>
    <t>oeri</t>
  </si>
  <si>
    <t>rou</t>
  </si>
  <si>
    <t>RED</t>
  </si>
  <si>
    <t>GREEN</t>
  </si>
  <si>
    <t>BLUE</t>
  </si>
  <si>
    <t>|3492|2818.1|18.0970|230.44|223.60|224.8</t>
  </si>
  <si>
    <t>|2732|182.85|0.97382|214.84|168.93|184.66</t>
  </si>
  <si>
    <t>|2304|167.42|0.96813|212.76|164.32|181.79</t>
  </si>
  <si>
    <t>|2347|169.13|0.96983|217.20|173.10|187.89</t>
  </si>
  <si>
    <t>|2406|172.01|0.97862|217.83|175.27|189.12</t>
  </si>
  <si>
    <t>|1885|151.32|0.96665|212.99|164.43|182.89</t>
  </si>
  <si>
    <t>|1934|154.04|0.97635|216.38|172.28|188.23</t>
  </si>
  <si>
    <t>|2474|173.60|0.96937|215.24|170.33|185.97</t>
  </si>
  <si>
    <t>|2141|161.42|0.96845|217.08|171.33|187.11</t>
  </si>
  <si>
    <t>|2254|171.02|1.03260|215.67|171.15|186.87</t>
  </si>
  <si>
    <t>|4225|244.10|1.12220|221.82|184.96|198.23</t>
  </si>
  <si>
    <t>|3738|252.27|1.35480|221.28|187.73|200.73</t>
  </si>
  <si>
    <t>|2309|167.69|0.96918|219.50|176.44|191.1</t>
  </si>
  <si>
    <t>|2158|161.73|0.96456|214.05|167.67|184.79</t>
  </si>
  <si>
    <t>|1778|153.72|1.05760|216.59|171.10|187.79</t>
  </si>
  <si>
    <t>|44.0|21.800|0.85951|216.30|192.43|214.16</t>
  </si>
  <si>
    <t>|1770|150.10|1.01290|213.20|165.57|184.42</t>
  </si>
  <si>
    <t>|3021|193.87|0.99006|218.12|175.92|190.34</t>
  </si>
  <si>
    <t>|1883|151.32|0.96768|216.67|170.25|187.71</t>
  </si>
  <si>
    <t>|745 |102.91|1.13130|207.97|177.73|210.34</t>
  </si>
  <si>
    <t>|2420|171.71|0.96959|215.17|168.84|186.63</t>
  </si>
  <si>
    <t>|1911|158.99|1.05260|215.68|168.36|187.77</t>
  </si>
  <si>
    <t>|1789|147.95|0.97361|214.62|167.56|185.36</t>
  </si>
  <si>
    <t>|2096|161.36|0.98853|213.38|165.60|184.09</t>
  </si>
  <si>
    <t>|5447|272.12|1.08180|159.63|123.14|189.61</t>
  </si>
  <si>
    <t>|2202|163.20|0.96248|213.54|165.10|184.18</t>
  </si>
  <si>
    <t>|2406|172.53|0.98446|216.20|172.55|189.84</t>
  </si>
  <si>
    <t>|2507|174.64|0.96813|214.07|168.33|185.9</t>
  </si>
  <si>
    <t>|1906|152.09|0.96575|212.83|165.72|185.25</t>
  </si>
  <si>
    <t>|2436|171.89|0.96517|213.21|167.07|185.36</t>
  </si>
  <si>
    <t>|3249|238.24|1.39020|223.37|194.85|205.79</t>
  </si>
  <si>
    <t>|2414|172.49|0.98082|214.68|170.47|187.73</t>
  </si>
  <si>
    <t>|2262|165.45|0.96306|214.57|170.16|186.92</t>
  </si>
  <si>
    <t>|2513|175.20|0.97195|212.97|166.13|184.19</t>
  </si>
  <si>
    <t>|4795|250.16|1.03860|219.16|183.58|196.33</t>
  </si>
  <si>
    <t>|4252|230.57|0.99499|217.77|179.33|192.77</t>
  </si>
  <si>
    <t>|2293|167.15|0.96960|215.43|172.73|188.71</t>
  </si>
  <si>
    <t>|2354|169.60|0.97234|212.42|167.90|185.11</t>
  </si>
  <si>
    <t>|3434|226.88|1.19280|216.63|179.48|192.66</t>
  </si>
  <si>
    <t>|2255|165.76|0.96962|215.34|171.24|187.5</t>
  </si>
  <si>
    <t>|2033|156.95|0.96424|211.58|167.24|184.38</t>
  </si>
  <si>
    <t>|0123|38.862|0.97709|216.20|184.77|213.45</t>
  </si>
  <si>
    <t>format shortG</t>
  </si>
  <si>
    <t xml:space="preserve"> </t>
  </si>
  <si>
    <t>SAMPLE</t>
  </si>
  <si>
    <t>POLIKRO</t>
  </si>
  <si>
    <t>PER</t>
  </si>
  <si>
    <t>ROUND</t>
  </si>
  <si>
    <t>R</t>
  </si>
  <si>
    <t>G</t>
  </si>
  <si>
    <t>B</t>
  </si>
  <si>
    <t>CELLS</t>
  </si>
  <si>
    <t>POLIMAKTROFIL</t>
  </si>
  <si>
    <t>MIN</t>
  </si>
  <si>
    <t>MAX</t>
  </si>
  <si>
    <t>ERIT</t>
  </si>
  <si>
    <t>LE</t>
  </si>
  <si>
    <t>TROM</t>
  </si>
  <si>
    <t>POLI</t>
  </si>
  <si>
    <t>LEU</t>
  </si>
  <si>
    <t>POLMAK</t>
  </si>
  <si>
    <t>&gt; 1500</t>
  </si>
  <si>
    <t>&gt; 140</t>
  </si>
  <si>
    <t>&lt;1</t>
  </si>
  <si>
    <t>&gt;1</t>
  </si>
  <si>
    <t>&lt;1000</t>
  </si>
  <si>
    <t>&lt;140</t>
  </si>
  <si>
    <t>&gt; 0.85 &amp; &lt; 1.14</t>
  </si>
  <si>
    <t>&gt;145 / &lt; 255</t>
  </si>
  <si>
    <t>POLIK</t>
  </si>
  <si>
    <t>CIRI SAMPLE</t>
  </si>
  <si>
    <t>KLASIFIKASI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</si>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</sst>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0" borderId="0" xfId="0" applyAlignment="1">
      <alignment horizontal="left" vertical="center"/>
    </xf>
    <xf numFmtId="0" fontId="2" fillId="0" borderId="0" xfId="0" applyFont="1" applyBorder="1" applyAlignment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Alignment="1"/>
    <xf numFmtId="0" fontId="1" fillId="9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Border="1" applyAlignment="1"/>
    <xf numFmtId="0" fontId="0" fillId="0" borderId="0" xfId="0" applyAlignment="1">
      <alignment vertic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2" borderId="10" xfId="0" applyFont="1" applyFill="1" applyBorder="1" applyAlignment="1">
      <alignment horizontal="center" vertical="center" textRotation="255"/>
    </xf>
    <xf numFmtId="0" fontId="7" fillId="2" borderId="11" xfId="0" applyFont="1" applyFill="1" applyBorder="1" applyAlignment="1">
      <alignment horizontal="center" vertical="center" textRotation="255"/>
    </xf>
    <xf numFmtId="0" fontId="7" fillId="2" borderId="12" xfId="0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E476-D520-42C9-BBFE-9EA2578EBD68}">
  <sheetPr>
    <tabColor rgb="FFFFFF00"/>
  </sheetPr>
  <dimension ref="A1:AU89"/>
  <sheetViews>
    <sheetView tabSelected="1" topLeftCell="Q1" zoomScale="80" zoomScaleNormal="80" workbookViewId="0">
      <selection activeCell="AB10" sqref="AB10"/>
    </sheetView>
  </sheetViews>
  <sheetFormatPr defaultRowHeight="15" x14ac:dyDescent="0.25"/>
  <cols>
    <col min="1" max="1" width="12.140625" style="16" customWidth="1"/>
    <col min="2" max="2" width="11.85546875" style="16" customWidth="1"/>
    <col min="3" max="3" width="5.28515625" style="16" customWidth="1"/>
    <col min="4" max="4" width="6.42578125" style="5" customWidth="1"/>
    <col min="5" max="10" width="13.5703125" style="6" customWidth="1"/>
    <col min="11" max="11" width="8.42578125" style="1" customWidth="1"/>
    <col min="12" max="14" width="13.85546875" style="10" customWidth="1"/>
    <col min="15" max="15" width="13.85546875" style="12" customWidth="1"/>
    <col min="16" max="16" width="8.42578125" style="11" customWidth="1"/>
    <col min="17" max="17" width="8.7109375" style="12" customWidth="1"/>
    <col min="18" max="20" width="14.28515625" style="12" customWidth="1"/>
    <col min="21" max="23" width="9.5703125" style="12" customWidth="1"/>
    <col min="24" max="24" width="11.140625" style="46" customWidth="1"/>
    <col min="25" max="25" width="6.85546875" style="46" customWidth="1"/>
    <col min="26" max="26" width="11.140625" style="46" customWidth="1"/>
    <col min="27" max="27" width="10.28515625" style="11" customWidth="1"/>
    <col min="28" max="33" width="17.140625" style="11" customWidth="1"/>
    <col min="34" max="34" width="9.140625" style="11" customWidth="1"/>
    <col min="35" max="38" width="11.42578125" style="12" customWidth="1"/>
    <col min="39" max="39" width="5.28515625" style="12" customWidth="1"/>
    <col min="40" max="40" width="5.28515625" style="11" customWidth="1"/>
    <col min="41" max="41" width="21.7109375" style="1" customWidth="1"/>
    <col min="42" max="42" width="13.42578125" customWidth="1"/>
    <col min="43" max="43" width="13.42578125" style="1" customWidth="1"/>
    <col min="44" max="44" width="4.28515625" customWidth="1"/>
    <col min="46" max="46" width="17.7109375" style="16" customWidth="1"/>
  </cols>
  <sheetData>
    <row r="1" spans="1:47" ht="28.5" customHeight="1" x14ac:dyDescent="0.4">
      <c r="B1" s="36"/>
      <c r="C1" s="36"/>
      <c r="D1" s="80" t="s">
        <v>83</v>
      </c>
      <c r="E1" s="80"/>
      <c r="F1" s="80"/>
      <c r="G1" s="80"/>
      <c r="H1" s="80"/>
      <c r="I1" s="80"/>
      <c r="J1" s="80"/>
      <c r="K1" s="36"/>
      <c r="L1" s="31"/>
      <c r="M1" s="31"/>
      <c r="N1" s="31"/>
      <c r="O1" s="31"/>
      <c r="P1" s="36"/>
      <c r="Q1" s="31"/>
      <c r="R1" s="31"/>
      <c r="S1" s="31"/>
      <c r="T1" s="31"/>
      <c r="U1" s="31"/>
      <c r="V1" s="31"/>
      <c r="W1" s="31"/>
      <c r="X1" s="44"/>
      <c r="Y1" s="44"/>
      <c r="Z1" s="44"/>
      <c r="AA1" s="36"/>
      <c r="AB1" s="36"/>
      <c r="AC1" s="36"/>
      <c r="AD1" s="36"/>
      <c r="AE1" s="36"/>
      <c r="AF1" s="36"/>
      <c r="AG1" s="36"/>
      <c r="AH1" s="60"/>
      <c r="AI1" s="31"/>
      <c r="AJ1" s="31"/>
      <c r="AK1" s="31"/>
      <c r="AL1" s="31"/>
      <c r="AM1" s="31"/>
      <c r="AN1" s="36"/>
      <c r="AO1" s="36"/>
      <c r="AP1" s="36"/>
      <c r="AQ1" s="36"/>
      <c r="AR1" s="36"/>
      <c r="AS1" s="36"/>
      <c r="AT1" s="36"/>
      <c r="AU1" s="36"/>
    </row>
    <row r="2" spans="1:47" ht="23.25" customHeight="1" x14ac:dyDescent="0.35">
      <c r="D2" s="71" t="s">
        <v>247</v>
      </c>
      <c r="E2" s="71"/>
      <c r="F2" s="71"/>
      <c r="G2" s="71"/>
      <c r="H2" s="71"/>
      <c r="I2" s="71"/>
      <c r="J2" s="71"/>
      <c r="L2" s="72" t="s">
        <v>249</v>
      </c>
      <c r="M2" s="72"/>
      <c r="N2" s="72"/>
      <c r="O2" s="72"/>
      <c r="P2" s="40"/>
      <c r="Q2" s="73" t="s">
        <v>275</v>
      </c>
      <c r="R2" s="73"/>
      <c r="S2" s="73"/>
      <c r="T2" s="73"/>
      <c r="U2" s="73"/>
      <c r="V2" s="73"/>
      <c r="W2" s="73"/>
      <c r="X2" s="73"/>
      <c r="Y2" s="45"/>
      <c r="Z2" s="73" t="s">
        <v>276</v>
      </c>
      <c r="AA2" s="73"/>
      <c r="AB2" s="73"/>
      <c r="AC2" s="73"/>
      <c r="AD2" s="73"/>
      <c r="AE2" s="73"/>
      <c r="AF2" s="73"/>
      <c r="AG2" s="73"/>
      <c r="AH2" s="40"/>
      <c r="AI2" s="74" t="s">
        <v>277</v>
      </c>
      <c r="AJ2" s="74"/>
      <c r="AK2" s="74"/>
      <c r="AL2" s="74"/>
      <c r="AM2" s="30"/>
      <c r="AN2" s="14"/>
      <c r="AO2" s="78"/>
      <c r="AP2" s="78"/>
      <c r="AQ2" s="78"/>
      <c r="AS2" s="79"/>
      <c r="AT2" s="79"/>
      <c r="AU2" s="79"/>
    </row>
    <row r="3" spans="1:47" s="2" customFormat="1" ht="15.75" customHeight="1" thickBot="1" x14ac:dyDescent="0.3">
      <c r="A3" s="35"/>
      <c r="B3" s="35"/>
      <c r="C3" s="35"/>
      <c r="D3" s="7" t="s">
        <v>0</v>
      </c>
      <c r="E3" s="7" t="s">
        <v>75</v>
      </c>
      <c r="F3" s="7" t="s">
        <v>76</v>
      </c>
      <c r="G3" s="7" t="s">
        <v>77</v>
      </c>
      <c r="H3" s="7" t="s">
        <v>202</v>
      </c>
      <c r="I3" s="7" t="s">
        <v>203</v>
      </c>
      <c r="J3" s="7" t="s">
        <v>204</v>
      </c>
      <c r="K3" s="15"/>
      <c r="L3" s="37" t="s">
        <v>81</v>
      </c>
      <c r="M3" s="38" t="s">
        <v>82</v>
      </c>
      <c r="N3" s="39" t="s">
        <v>79</v>
      </c>
      <c r="O3" s="42" t="s">
        <v>250</v>
      </c>
      <c r="Q3" s="47" t="s">
        <v>0</v>
      </c>
      <c r="R3" s="48" t="s">
        <v>75</v>
      </c>
      <c r="S3" s="48" t="s">
        <v>251</v>
      </c>
      <c r="T3" s="48" t="s">
        <v>252</v>
      </c>
      <c r="U3" s="48" t="s">
        <v>253</v>
      </c>
      <c r="V3" s="48" t="s">
        <v>254</v>
      </c>
      <c r="W3" s="48" t="s">
        <v>255</v>
      </c>
      <c r="X3" s="49" t="s">
        <v>256</v>
      </c>
      <c r="Y3" s="54"/>
      <c r="Z3" s="58"/>
      <c r="AA3" s="58"/>
      <c r="AB3" s="58" t="s">
        <v>75</v>
      </c>
      <c r="AC3" s="58" t="s">
        <v>251</v>
      </c>
      <c r="AD3" s="58" t="s">
        <v>252</v>
      </c>
      <c r="AE3" s="58" t="s">
        <v>253</v>
      </c>
      <c r="AF3" s="58" t="s">
        <v>254</v>
      </c>
      <c r="AG3" s="58" t="s">
        <v>255</v>
      </c>
      <c r="AH3" s="61"/>
      <c r="AI3" s="1" t="s">
        <v>260</v>
      </c>
      <c r="AJ3" s="2" t="s">
        <v>264</v>
      </c>
      <c r="AK3" s="2" t="s">
        <v>262</v>
      </c>
      <c r="AL3" s="2" t="s">
        <v>274</v>
      </c>
      <c r="AN3" s="75" t="s">
        <v>80</v>
      </c>
      <c r="AO3" s="22" t="s">
        <v>81</v>
      </c>
      <c r="AP3" s="23">
        <f>COUNT(AI4:AI31)</f>
        <v>28</v>
      </c>
    </row>
    <row r="4" spans="1:47" x14ac:dyDescent="0.25">
      <c r="A4" s="16" t="s">
        <v>205</v>
      </c>
      <c r="C4" s="16" t="s">
        <v>248</v>
      </c>
      <c r="D4" s="5">
        <v>1</v>
      </c>
      <c r="E4" s="4">
        <v>34922</v>
      </c>
      <c r="F4" s="4" t="str">
        <f>MID($A4,7,6)</f>
        <v>2818.1</v>
      </c>
      <c r="G4" s="4" t="str">
        <f>MID($A4,14,7)</f>
        <v>18.0970</v>
      </c>
      <c r="H4" s="4" t="str">
        <f>MID($A4,22,6)</f>
        <v>230.44</v>
      </c>
      <c r="I4" s="4" t="str">
        <f>MID($A4,29,6)</f>
        <v>223.60</v>
      </c>
      <c r="J4" s="4" t="str">
        <f>MID($A4,36,10)</f>
        <v>224.8</v>
      </c>
      <c r="K4" s="12"/>
      <c r="L4" s="17">
        <v>2</v>
      </c>
      <c r="M4" s="13">
        <v>10</v>
      </c>
      <c r="N4" s="21">
        <v>16</v>
      </c>
      <c r="O4" s="43">
        <v>26</v>
      </c>
      <c r="P4"/>
      <c r="Q4" s="50">
        <v>2</v>
      </c>
      <c r="R4" s="55">
        <v>2732</v>
      </c>
      <c r="S4" s="55">
        <v>182.85</v>
      </c>
      <c r="T4" s="55">
        <v>0.97382000000000002</v>
      </c>
      <c r="U4" s="55">
        <v>214.84</v>
      </c>
      <c r="V4" s="55">
        <v>168.93</v>
      </c>
      <c r="W4" s="55">
        <v>184.66</v>
      </c>
      <c r="X4" s="51" t="s">
        <v>260</v>
      </c>
      <c r="Y4" s="4"/>
      <c r="Z4" s="69" t="s">
        <v>260</v>
      </c>
      <c r="AA4" s="57" t="s">
        <v>258</v>
      </c>
      <c r="AB4" s="57">
        <f>MIN(R4:R13)</f>
        <v>1789</v>
      </c>
      <c r="AC4" s="57">
        <f t="shared" ref="AC4:AG4" si="0">MIN(S4:S13)</f>
        <v>147.94999999999999</v>
      </c>
      <c r="AD4" s="57">
        <f t="shared" si="0"/>
        <v>0.96423999999999999</v>
      </c>
      <c r="AE4" s="57">
        <f t="shared" si="0"/>
        <v>211.58</v>
      </c>
      <c r="AF4" s="57">
        <f t="shared" si="0"/>
        <v>164.43</v>
      </c>
      <c r="AG4" s="57">
        <f t="shared" si="0"/>
        <v>182.89</v>
      </c>
      <c r="AH4" s="62"/>
      <c r="AI4" s="1">
        <v>2</v>
      </c>
      <c r="AJ4" s="1">
        <v>10</v>
      </c>
      <c r="AK4" s="1">
        <v>16</v>
      </c>
      <c r="AL4" s="1">
        <v>26</v>
      </c>
      <c r="AM4" s="1"/>
      <c r="AN4" s="76"/>
      <c r="AO4" s="24" t="s">
        <v>82</v>
      </c>
      <c r="AP4" s="25">
        <f>COUNT(AJ4:AJ12)</f>
        <v>9</v>
      </c>
      <c r="AQ4"/>
      <c r="AT4"/>
    </row>
    <row r="5" spans="1:47" x14ac:dyDescent="0.25">
      <c r="A5" s="16" t="s">
        <v>206</v>
      </c>
      <c r="C5" s="16" t="s">
        <v>248</v>
      </c>
      <c r="D5" s="5">
        <v>2</v>
      </c>
      <c r="E5" s="4" t="str">
        <f t="shared" ref="E5:E45" si="1">MID($A5,2,4)</f>
        <v>2732</v>
      </c>
      <c r="F5" s="4" t="str">
        <f t="shared" ref="F5:F45" si="2">MID($A5,7,6)</f>
        <v>182.85</v>
      </c>
      <c r="G5" s="4" t="str">
        <f t="shared" ref="G5:G45" si="3">MID($A5,14,7)</f>
        <v>0.97382</v>
      </c>
      <c r="H5" s="4" t="str">
        <f t="shared" ref="H5:H45" si="4">MID($A5,22,6)</f>
        <v>214.84</v>
      </c>
      <c r="I5" s="4" t="str">
        <f t="shared" ref="I5:I45" si="5">MID($A5,29,6)</f>
        <v>168.93</v>
      </c>
      <c r="J5" s="4" t="str">
        <f t="shared" ref="J5:J45" si="6">MID($A5,36,10)</f>
        <v>184.66</v>
      </c>
      <c r="K5" s="12"/>
      <c r="L5" s="17">
        <v>6</v>
      </c>
      <c r="M5" s="13">
        <v>11</v>
      </c>
      <c r="N5" s="21">
        <v>17</v>
      </c>
      <c r="O5" s="10"/>
      <c r="P5"/>
      <c r="Q5" s="50">
        <v>6</v>
      </c>
      <c r="R5" s="55">
        <v>1885</v>
      </c>
      <c r="S5" s="55">
        <v>151.32</v>
      </c>
      <c r="T5" s="55">
        <v>0.96665000000000001</v>
      </c>
      <c r="U5" s="55">
        <v>212.99</v>
      </c>
      <c r="V5" s="55">
        <v>164.43</v>
      </c>
      <c r="W5" s="55">
        <v>182.89</v>
      </c>
      <c r="X5" s="51" t="s">
        <v>260</v>
      </c>
      <c r="Y5" s="4"/>
      <c r="Z5" s="69"/>
      <c r="AA5" s="57" t="s">
        <v>259</v>
      </c>
      <c r="AB5" s="57">
        <f>MAX(R4:R13)</f>
        <v>2732</v>
      </c>
      <c r="AC5" s="57">
        <f t="shared" ref="AC5:AG5" si="7">MAX(S4:S13)</f>
        <v>182.85</v>
      </c>
      <c r="AD5" s="57">
        <f t="shared" si="7"/>
        <v>0.97635000000000005</v>
      </c>
      <c r="AE5" s="57">
        <f t="shared" si="7"/>
        <v>216.67</v>
      </c>
      <c r="AF5" s="57">
        <f t="shared" si="7"/>
        <v>172.28</v>
      </c>
      <c r="AG5" s="57">
        <f t="shared" si="7"/>
        <v>188.23</v>
      </c>
      <c r="AH5" s="62"/>
      <c r="AI5" s="1">
        <v>3</v>
      </c>
      <c r="AJ5" s="1">
        <v>11</v>
      </c>
      <c r="AK5" s="1">
        <v>17</v>
      </c>
      <c r="AL5" s="1"/>
      <c r="AM5" s="1"/>
      <c r="AN5" s="76"/>
      <c r="AO5" s="26" t="s">
        <v>79</v>
      </c>
      <c r="AP5" s="27">
        <f>COUNT(AK4:AK31)</f>
        <v>3</v>
      </c>
      <c r="AQ5"/>
      <c r="AT5"/>
    </row>
    <row r="6" spans="1:47" x14ac:dyDescent="0.25">
      <c r="A6" s="16" t="s">
        <v>207</v>
      </c>
      <c r="C6" s="16" t="s">
        <v>248</v>
      </c>
      <c r="D6" s="5">
        <v>3</v>
      </c>
      <c r="E6" s="4" t="str">
        <f t="shared" si="1"/>
        <v>2304</v>
      </c>
      <c r="F6" s="4" t="str">
        <f t="shared" si="2"/>
        <v>167.42</v>
      </c>
      <c r="G6" s="4" t="str">
        <f t="shared" si="3"/>
        <v>0.96813</v>
      </c>
      <c r="H6" s="4" t="str">
        <f t="shared" si="4"/>
        <v>212.76</v>
      </c>
      <c r="I6" s="4" t="str">
        <f t="shared" si="5"/>
        <v>164.32</v>
      </c>
      <c r="J6" s="4" t="str">
        <f t="shared" si="6"/>
        <v>181.79</v>
      </c>
      <c r="K6" s="12"/>
      <c r="L6" s="17">
        <v>7</v>
      </c>
      <c r="M6" s="13">
        <v>12</v>
      </c>
      <c r="N6" s="21">
        <v>21</v>
      </c>
      <c r="O6" s="10"/>
      <c r="P6"/>
      <c r="Q6" s="50">
        <v>7</v>
      </c>
      <c r="R6" s="55">
        <v>1934</v>
      </c>
      <c r="S6" s="55">
        <v>154.04</v>
      </c>
      <c r="T6" s="55">
        <v>0.97635000000000005</v>
      </c>
      <c r="U6" s="55">
        <v>216.38</v>
      </c>
      <c r="V6" s="55">
        <v>172.28</v>
      </c>
      <c r="W6" s="55">
        <v>188.23</v>
      </c>
      <c r="X6" s="51" t="s">
        <v>260</v>
      </c>
      <c r="Y6" s="4"/>
      <c r="Z6" s="69" t="s">
        <v>264</v>
      </c>
      <c r="AA6" s="57" t="s">
        <v>258</v>
      </c>
      <c r="AB6" s="57">
        <f>MIN(R14:R22)</f>
        <v>1770</v>
      </c>
      <c r="AC6" s="57">
        <f t="shared" ref="AC6:AG6" si="8">MIN(S14:S22)</f>
        <v>150.1</v>
      </c>
      <c r="AD6" s="57">
        <f t="shared" si="8"/>
        <v>1.0128999999999999</v>
      </c>
      <c r="AE6" s="57">
        <f t="shared" si="8"/>
        <v>213.2</v>
      </c>
      <c r="AF6" s="57">
        <f t="shared" si="8"/>
        <v>165.57</v>
      </c>
      <c r="AG6" s="57">
        <f t="shared" si="8"/>
        <v>184.42</v>
      </c>
      <c r="AH6" s="62"/>
      <c r="AI6" s="1">
        <v>4</v>
      </c>
      <c r="AJ6" s="1">
        <v>12</v>
      </c>
      <c r="AK6" s="1">
        <v>21</v>
      </c>
      <c r="AL6" s="1"/>
      <c r="AM6" s="1"/>
      <c r="AN6" s="76"/>
      <c r="AO6" s="65" t="s">
        <v>257</v>
      </c>
      <c r="AP6" s="66">
        <f>COUNT(AL4:AL31)</f>
        <v>1</v>
      </c>
      <c r="AQ6"/>
      <c r="AT6"/>
    </row>
    <row r="7" spans="1:47" x14ac:dyDescent="0.25">
      <c r="A7" s="16" t="s">
        <v>208</v>
      </c>
      <c r="C7" s="16" t="s">
        <v>248</v>
      </c>
      <c r="D7" s="5">
        <v>4</v>
      </c>
      <c r="E7" s="4" t="str">
        <f t="shared" si="1"/>
        <v>2347</v>
      </c>
      <c r="F7" s="4" t="str">
        <f t="shared" si="2"/>
        <v>169.13</v>
      </c>
      <c r="G7" s="4" t="str">
        <f t="shared" si="3"/>
        <v>0.96983</v>
      </c>
      <c r="H7" s="4" t="str">
        <f t="shared" si="4"/>
        <v>217.20</v>
      </c>
      <c r="I7" s="4" t="str">
        <f t="shared" si="5"/>
        <v>173.10</v>
      </c>
      <c r="J7" s="4" t="str">
        <f t="shared" si="6"/>
        <v>187.89</v>
      </c>
      <c r="K7" s="12"/>
      <c r="L7" s="17">
        <v>8</v>
      </c>
      <c r="M7" s="13">
        <v>15</v>
      </c>
      <c r="O7" s="10"/>
      <c r="P7"/>
      <c r="Q7" s="50">
        <v>8</v>
      </c>
      <c r="R7" s="55">
        <v>2474</v>
      </c>
      <c r="S7" s="55">
        <v>173.6</v>
      </c>
      <c r="T7" s="55">
        <v>0.96936999999999995</v>
      </c>
      <c r="U7" s="55">
        <v>215.24</v>
      </c>
      <c r="V7" s="55">
        <v>170.33</v>
      </c>
      <c r="W7" s="55">
        <v>185.97</v>
      </c>
      <c r="X7" s="51" t="s">
        <v>260</v>
      </c>
      <c r="Y7" s="4"/>
      <c r="Z7" s="69"/>
      <c r="AA7" s="57" t="s">
        <v>259</v>
      </c>
      <c r="AB7" s="57">
        <f>MAX(R14:R22)</f>
        <v>4795</v>
      </c>
      <c r="AC7" s="57">
        <f t="shared" ref="AC7:AG7" si="9">MAX(S14:S22)</f>
        <v>252.27</v>
      </c>
      <c r="AD7" s="57">
        <f t="shared" si="9"/>
        <v>1.3548</v>
      </c>
      <c r="AE7" s="57">
        <f t="shared" si="9"/>
        <v>221.82</v>
      </c>
      <c r="AF7" s="57">
        <f t="shared" si="9"/>
        <v>187.73</v>
      </c>
      <c r="AG7" s="57">
        <f t="shared" si="9"/>
        <v>200.73</v>
      </c>
      <c r="AH7" s="62"/>
      <c r="AI7" s="1">
        <v>5</v>
      </c>
      <c r="AJ7" s="1">
        <v>15</v>
      </c>
      <c r="AK7" s="1"/>
      <c r="AL7" s="1"/>
      <c r="AM7" s="1"/>
      <c r="AN7" s="77"/>
      <c r="AO7" s="67" t="s">
        <v>85</v>
      </c>
      <c r="AP7" s="68">
        <f>COUNT(D4:D45)-AP3-AP4-AP5-AP6</f>
        <v>1</v>
      </c>
      <c r="AQ7"/>
      <c r="AT7"/>
    </row>
    <row r="8" spans="1:47" x14ac:dyDescent="0.25">
      <c r="A8" s="16" t="s">
        <v>209</v>
      </c>
      <c r="C8" s="16" t="s">
        <v>248</v>
      </c>
      <c r="D8" s="5">
        <v>5</v>
      </c>
      <c r="E8" s="4" t="str">
        <f t="shared" si="1"/>
        <v>2406</v>
      </c>
      <c r="F8" s="4" t="str">
        <f t="shared" si="2"/>
        <v>172.01</v>
      </c>
      <c r="G8" s="4" t="str">
        <f t="shared" si="3"/>
        <v>0.97862</v>
      </c>
      <c r="H8" s="4" t="str">
        <f t="shared" si="4"/>
        <v>217.83</v>
      </c>
      <c r="I8" s="4" t="str">
        <f t="shared" si="5"/>
        <v>175.27</v>
      </c>
      <c r="J8" s="4" t="str">
        <f t="shared" si="6"/>
        <v>189.12</v>
      </c>
      <c r="K8" s="12"/>
      <c r="L8" s="17">
        <v>20</v>
      </c>
      <c r="M8" s="13">
        <v>15</v>
      </c>
      <c r="O8" s="10"/>
      <c r="P8"/>
      <c r="Q8" s="50">
        <v>20</v>
      </c>
      <c r="R8" s="55">
        <v>1883</v>
      </c>
      <c r="S8" s="55">
        <v>151.32</v>
      </c>
      <c r="T8" s="55">
        <v>0.96767999999999998</v>
      </c>
      <c r="U8" s="55">
        <v>216.67</v>
      </c>
      <c r="V8" s="55">
        <v>170.25</v>
      </c>
      <c r="W8" s="55">
        <v>187.71</v>
      </c>
      <c r="X8" s="51" t="s">
        <v>260</v>
      </c>
      <c r="Y8" s="4"/>
      <c r="Z8" s="69" t="s">
        <v>262</v>
      </c>
      <c r="AA8" s="57" t="s">
        <v>258</v>
      </c>
      <c r="AB8" s="57">
        <f>MIN(R23:R25)</f>
        <v>44</v>
      </c>
      <c r="AC8" s="57">
        <f t="shared" ref="AC8:AG8" si="10">MIN(S23:S25)</f>
        <v>21.8</v>
      </c>
      <c r="AD8" s="57">
        <f t="shared" si="10"/>
        <v>0.85951</v>
      </c>
      <c r="AE8" s="57">
        <f t="shared" si="10"/>
        <v>207.97</v>
      </c>
      <c r="AF8" s="57">
        <f t="shared" si="10"/>
        <v>177.73</v>
      </c>
      <c r="AG8" s="57">
        <f t="shared" si="10"/>
        <v>210.34</v>
      </c>
      <c r="AH8" s="62"/>
      <c r="AI8" s="1">
        <v>6</v>
      </c>
      <c r="AJ8" s="1">
        <v>18</v>
      </c>
      <c r="AK8" s="1"/>
      <c r="AL8" s="1"/>
      <c r="AM8" s="1"/>
      <c r="AN8" s="70" t="s">
        <v>86</v>
      </c>
      <c r="AO8" s="70"/>
      <c r="AP8" s="70">
        <f>SUM(AP3:AP7)</f>
        <v>42</v>
      </c>
      <c r="AQ8"/>
      <c r="AT8"/>
    </row>
    <row r="9" spans="1:47" x14ac:dyDescent="0.25">
      <c r="A9" s="16" t="s">
        <v>210</v>
      </c>
      <c r="C9" s="16" t="s">
        <v>248</v>
      </c>
      <c r="D9" s="5">
        <v>6</v>
      </c>
      <c r="E9" s="4" t="str">
        <f t="shared" si="1"/>
        <v>1885</v>
      </c>
      <c r="F9" s="4" t="str">
        <f t="shared" si="2"/>
        <v>151.32</v>
      </c>
      <c r="G9" s="4" t="str">
        <f t="shared" si="3"/>
        <v>0.96665</v>
      </c>
      <c r="H9" s="4" t="str">
        <f t="shared" si="4"/>
        <v>212.99</v>
      </c>
      <c r="I9" s="4" t="str">
        <f t="shared" si="5"/>
        <v>164.43</v>
      </c>
      <c r="J9" s="4" t="str">
        <f t="shared" si="6"/>
        <v>182.89</v>
      </c>
      <c r="K9" s="12"/>
      <c r="L9" s="17">
        <v>24</v>
      </c>
      <c r="M9" s="13">
        <v>18</v>
      </c>
      <c r="O9" s="1"/>
      <c r="P9"/>
      <c r="Q9" s="50">
        <v>24</v>
      </c>
      <c r="R9" s="55">
        <v>1789</v>
      </c>
      <c r="S9" s="55">
        <v>147.94999999999999</v>
      </c>
      <c r="T9" s="55">
        <v>0.97360999999999998</v>
      </c>
      <c r="U9" s="55">
        <v>214.62</v>
      </c>
      <c r="V9" s="55">
        <v>167.56</v>
      </c>
      <c r="W9" s="55">
        <v>185.36</v>
      </c>
      <c r="X9" s="51" t="s">
        <v>260</v>
      </c>
      <c r="Y9" s="4"/>
      <c r="Z9" s="69"/>
      <c r="AA9" s="57" t="s">
        <v>259</v>
      </c>
      <c r="AB9" s="57">
        <f>MAX(R23:R25)</f>
        <v>745</v>
      </c>
      <c r="AC9" s="57">
        <f t="shared" ref="AC9:AG9" si="11">MAX(S23:S25)</f>
        <v>102.91</v>
      </c>
      <c r="AD9" s="57">
        <f t="shared" si="11"/>
        <v>1.1313</v>
      </c>
      <c r="AE9" s="57">
        <f t="shared" si="11"/>
        <v>216.3</v>
      </c>
      <c r="AF9" s="57">
        <f t="shared" si="11"/>
        <v>192.43</v>
      </c>
      <c r="AG9" s="57">
        <f t="shared" si="11"/>
        <v>214.16</v>
      </c>
      <c r="AH9" s="62"/>
      <c r="AI9" s="1">
        <v>7</v>
      </c>
      <c r="AJ9" s="1">
        <v>23</v>
      </c>
      <c r="AK9" s="1"/>
      <c r="AL9" s="1"/>
      <c r="AM9" s="1"/>
      <c r="AN9" s="70"/>
      <c r="AO9" s="70"/>
      <c r="AP9" s="70"/>
      <c r="AQ9"/>
      <c r="AT9"/>
    </row>
    <row r="10" spans="1:47" x14ac:dyDescent="0.25">
      <c r="A10" s="16" t="s">
        <v>211</v>
      </c>
      <c r="C10" s="16" t="s">
        <v>248</v>
      </c>
      <c r="D10" s="5">
        <v>7</v>
      </c>
      <c r="E10" s="4" t="str">
        <f t="shared" si="1"/>
        <v>1934</v>
      </c>
      <c r="F10" s="4" t="str">
        <f t="shared" si="2"/>
        <v>154.04</v>
      </c>
      <c r="G10" s="4" t="str">
        <f t="shared" si="3"/>
        <v>0.97635</v>
      </c>
      <c r="H10" s="4" t="str">
        <f t="shared" si="4"/>
        <v>216.38</v>
      </c>
      <c r="I10" s="4" t="str">
        <f t="shared" si="5"/>
        <v>172.28</v>
      </c>
      <c r="J10" s="4" t="str">
        <f t="shared" si="6"/>
        <v>188.23</v>
      </c>
      <c r="K10" s="12"/>
      <c r="L10" s="17">
        <v>30</v>
      </c>
      <c r="M10" s="13">
        <v>23</v>
      </c>
      <c r="O10" s="1"/>
      <c r="P10"/>
      <c r="Q10" s="50">
        <v>30</v>
      </c>
      <c r="R10" s="55">
        <v>1906</v>
      </c>
      <c r="S10" s="55">
        <v>152.09</v>
      </c>
      <c r="T10" s="55">
        <v>0.96575</v>
      </c>
      <c r="U10" s="55">
        <v>212.83</v>
      </c>
      <c r="V10" s="55">
        <v>165.72</v>
      </c>
      <c r="W10" s="55">
        <v>185.25</v>
      </c>
      <c r="X10" s="51" t="s">
        <v>260</v>
      </c>
      <c r="Y10" s="4"/>
      <c r="Z10" s="69" t="s">
        <v>265</v>
      </c>
      <c r="AA10" s="57" t="s">
        <v>258</v>
      </c>
      <c r="AB10" s="57">
        <f>MIN(R26)</f>
        <v>5447</v>
      </c>
      <c r="AC10" s="57">
        <f t="shared" ref="AC10:AG10" si="12">MIN(S26)</f>
        <v>272.12</v>
      </c>
      <c r="AD10" s="57">
        <f t="shared" si="12"/>
        <v>1.0818000000000001</v>
      </c>
      <c r="AE10" s="57">
        <f t="shared" si="12"/>
        <v>159.63</v>
      </c>
      <c r="AF10" s="57">
        <f t="shared" si="12"/>
        <v>123.14</v>
      </c>
      <c r="AG10" s="57">
        <f t="shared" si="12"/>
        <v>189.61</v>
      </c>
      <c r="AH10" s="62"/>
      <c r="AI10" s="1">
        <v>8</v>
      </c>
      <c r="AJ10" s="1">
        <v>32</v>
      </c>
      <c r="AK10" s="1"/>
      <c r="AL10" s="1"/>
      <c r="AM10" s="1"/>
      <c r="AN10"/>
      <c r="AO10" s="16"/>
      <c r="AQ10"/>
      <c r="AT10"/>
    </row>
    <row r="11" spans="1:47" x14ac:dyDescent="0.25">
      <c r="A11" s="16" t="s">
        <v>212</v>
      </c>
      <c r="C11" s="16" t="s">
        <v>248</v>
      </c>
      <c r="D11" s="5">
        <v>8</v>
      </c>
      <c r="E11" s="4" t="str">
        <f t="shared" si="1"/>
        <v>2474</v>
      </c>
      <c r="F11" s="4" t="str">
        <f t="shared" si="2"/>
        <v>173.60</v>
      </c>
      <c r="G11" s="4" t="str">
        <f t="shared" si="3"/>
        <v>0.96937</v>
      </c>
      <c r="H11" s="4" t="str">
        <f t="shared" si="4"/>
        <v>215.24</v>
      </c>
      <c r="I11" s="4" t="str">
        <f t="shared" si="5"/>
        <v>170.33</v>
      </c>
      <c r="J11" s="4" t="str">
        <f t="shared" si="6"/>
        <v>185.97</v>
      </c>
      <c r="K11" s="12"/>
      <c r="L11" s="17">
        <v>31</v>
      </c>
      <c r="M11" s="13">
        <v>36</v>
      </c>
      <c r="O11" s="1"/>
      <c r="P11"/>
      <c r="Q11" s="50">
        <v>31</v>
      </c>
      <c r="R11" s="55">
        <v>2436</v>
      </c>
      <c r="S11" s="55">
        <v>171.89</v>
      </c>
      <c r="T11" s="55">
        <v>0.96516999999999997</v>
      </c>
      <c r="U11" s="55">
        <v>213.21</v>
      </c>
      <c r="V11" s="55">
        <v>167.07</v>
      </c>
      <c r="W11" s="55">
        <v>185.36</v>
      </c>
      <c r="X11" s="51" t="s">
        <v>260</v>
      </c>
      <c r="Y11" s="4"/>
      <c r="Z11" s="69"/>
      <c r="AA11" s="57" t="s">
        <v>259</v>
      </c>
      <c r="AB11" s="57">
        <f>MAX(R26)</f>
        <v>5447</v>
      </c>
      <c r="AC11" s="57">
        <f t="shared" ref="AC11:AG11" si="13">MAX(S26)</f>
        <v>272.12</v>
      </c>
      <c r="AD11" s="57">
        <f t="shared" si="13"/>
        <v>1.0818000000000001</v>
      </c>
      <c r="AE11" s="57">
        <f t="shared" si="13"/>
        <v>159.63</v>
      </c>
      <c r="AF11" s="57">
        <f t="shared" si="13"/>
        <v>123.14</v>
      </c>
      <c r="AG11" s="57">
        <f t="shared" si="13"/>
        <v>189.61</v>
      </c>
      <c r="AH11" s="62"/>
      <c r="AI11" s="1">
        <v>9</v>
      </c>
      <c r="AJ11" s="1">
        <v>36</v>
      </c>
      <c r="AK11" s="1"/>
      <c r="AL11" s="1"/>
      <c r="AM11" s="1"/>
      <c r="AN11"/>
      <c r="AO11" s="16"/>
      <c r="AQ11"/>
      <c r="AT11"/>
    </row>
    <row r="12" spans="1:47" x14ac:dyDescent="0.25">
      <c r="A12" s="16" t="s">
        <v>213</v>
      </c>
      <c r="C12" s="16" t="s">
        <v>248</v>
      </c>
      <c r="D12" s="5">
        <v>9</v>
      </c>
      <c r="E12" s="4" t="str">
        <f t="shared" si="1"/>
        <v>2141</v>
      </c>
      <c r="F12" s="4" t="str">
        <f t="shared" si="2"/>
        <v>161.42</v>
      </c>
      <c r="G12" s="4" t="str">
        <f t="shared" si="3"/>
        <v>0.96845</v>
      </c>
      <c r="H12" s="4" t="str">
        <f t="shared" si="4"/>
        <v>217.08</v>
      </c>
      <c r="I12" s="4" t="str">
        <f t="shared" si="5"/>
        <v>171.33</v>
      </c>
      <c r="J12" s="4" t="str">
        <f t="shared" si="6"/>
        <v>187.11</v>
      </c>
      <c r="K12" s="12"/>
      <c r="L12" s="17">
        <v>41</v>
      </c>
      <c r="M12" s="13">
        <v>40</v>
      </c>
      <c r="N12" s="1"/>
      <c r="O12" s="1"/>
      <c r="P12"/>
      <c r="Q12" s="50">
        <v>41</v>
      </c>
      <c r="R12" s="55">
        <v>2255</v>
      </c>
      <c r="S12" s="55">
        <v>165.76</v>
      </c>
      <c r="T12" s="55">
        <v>0.96962000000000004</v>
      </c>
      <c r="U12" s="55">
        <v>215.34</v>
      </c>
      <c r="V12" s="55">
        <v>171.24</v>
      </c>
      <c r="W12" s="55">
        <v>187.5</v>
      </c>
      <c r="X12" s="51" t="s">
        <v>260</v>
      </c>
      <c r="Y12" s="4"/>
      <c r="Z12" s="4"/>
      <c r="AA12"/>
      <c r="AB12"/>
      <c r="AC12"/>
      <c r="AD12"/>
      <c r="AE12"/>
      <c r="AF12"/>
      <c r="AG12"/>
      <c r="AH12" s="9"/>
      <c r="AI12" s="1">
        <v>13</v>
      </c>
      <c r="AJ12" s="1">
        <v>40</v>
      </c>
      <c r="AK12" s="1"/>
      <c r="AL12" s="1"/>
      <c r="AM12" s="1"/>
      <c r="AN12"/>
      <c r="AO12" s="16"/>
      <c r="AQ12"/>
      <c r="AT12"/>
    </row>
    <row r="13" spans="1:47" x14ac:dyDescent="0.25">
      <c r="A13" s="16" t="s">
        <v>214</v>
      </c>
      <c r="C13" s="16" t="s">
        <v>248</v>
      </c>
      <c r="D13" s="5">
        <v>10</v>
      </c>
      <c r="E13" s="4" t="str">
        <f t="shared" si="1"/>
        <v>2254</v>
      </c>
      <c r="F13" s="4" t="str">
        <f t="shared" si="2"/>
        <v>171.02</v>
      </c>
      <c r="G13" s="4" t="str">
        <f t="shared" si="3"/>
        <v>1.03260</v>
      </c>
      <c r="H13" s="4" t="str">
        <f t="shared" si="4"/>
        <v>215.67</v>
      </c>
      <c r="I13" s="4" t="str">
        <f t="shared" si="5"/>
        <v>171.15</v>
      </c>
      <c r="J13" s="4" t="str">
        <f t="shared" si="6"/>
        <v>186.87</v>
      </c>
      <c r="K13" s="12"/>
      <c r="L13" s="17">
        <v>42</v>
      </c>
      <c r="N13" s="1"/>
      <c r="O13" s="1"/>
      <c r="P13"/>
      <c r="Q13" s="52">
        <v>42</v>
      </c>
      <c r="R13" s="56">
        <v>2033</v>
      </c>
      <c r="S13" s="56">
        <v>156.94999999999999</v>
      </c>
      <c r="T13" s="56">
        <v>0.96423999999999999</v>
      </c>
      <c r="U13" s="56">
        <v>211.58</v>
      </c>
      <c r="V13" s="56">
        <v>167.24</v>
      </c>
      <c r="W13" s="56">
        <v>184.38</v>
      </c>
      <c r="X13" s="53" t="s">
        <v>260</v>
      </c>
      <c r="Y13" s="4"/>
      <c r="Z13" s="4"/>
      <c r="AA13"/>
      <c r="AB13"/>
      <c r="AC13"/>
      <c r="AD13"/>
      <c r="AE13"/>
      <c r="AF13"/>
      <c r="AG13"/>
      <c r="AH13" s="9"/>
      <c r="AI13" s="1">
        <v>14</v>
      </c>
      <c r="AJ13" s="1"/>
      <c r="AK13" s="1"/>
      <c r="AL13" s="1"/>
      <c r="AM13" s="1"/>
      <c r="AN13"/>
      <c r="AO13" s="16"/>
      <c r="AQ13"/>
      <c r="AT13"/>
    </row>
    <row r="14" spans="1:47" x14ac:dyDescent="0.25">
      <c r="A14" s="16" t="s">
        <v>215</v>
      </c>
      <c r="C14" s="16" t="s">
        <v>248</v>
      </c>
      <c r="D14" s="5">
        <v>11</v>
      </c>
      <c r="E14" s="4" t="str">
        <f t="shared" si="1"/>
        <v>4225</v>
      </c>
      <c r="F14" s="4" t="str">
        <f t="shared" si="2"/>
        <v>244.10</v>
      </c>
      <c r="G14" s="4" t="str">
        <f t="shared" si="3"/>
        <v>1.12220</v>
      </c>
      <c r="H14" s="4" t="str">
        <f t="shared" si="4"/>
        <v>221.82</v>
      </c>
      <c r="I14" s="4" t="str">
        <f t="shared" si="5"/>
        <v>184.96</v>
      </c>
      <c r="J14" s="4" t="str">
        <f t="shared" si="6"/>
        <v>198.23</v>
      </c>
      <c r="K14" s="12"/>
      <c r="N14" s="1"/>
      <c r="O14" s="1"/>
      <c r="P14"/>
      <c r="Q14" s="50">
        <v>10</v>
      </c>
      <c r="R14" s="55">
        <v>2254</v>
      </c>
      <c r="S14" s="55">
        <v>171.02</v>
      </c>
      <c r="T14" s="55">
        <v>1.0326</v>
      </c>
      <c r="U14" s="55">
        <v>215.67</v>
      </c>
      <c r="V14" s="55">
        <v>171.15</v>
      </c>
      <c r="W14" s="55">
        <v>186.87</v>
      </c>
      <c r="X14" s="51" t="s">
        <v>261</v>
      </c>
      <c r="Y14" s="4"/>
      <c r="Z14" s="69"/>
      <c r="AA14" s="69"/>
      <c r="AB14" s="58" t="s">
        <v>75</v>
      </c>
      <c r="AC14" s="58" t="s">
        <v>251</v>
      </c>
      <c r="AD14" s="58" t="s">
        <v>252</v>
      </c>
      <c r="AE14" s="58" t="s">
        <v>253</v>
      </c>
      <c r="AF14" s="58" t="s">
        <v>254</v>
      </c>
      <c r="AG14" s="58" t="s">
        <v>255</v>
      </c>
      <c r="AH14" s="61"/>
      <c r="AI14" s="1">
        <v>19</v>
      </c>
      <c r="AJ14" s="1"/>
      <c r="AK14" s="1"/>
      <c r="AL14" s="1"/>
      <c r="AM14" s="1"/>
      <c r="AN14"/>
      <c r="AO14" s="16"/>
      <c r="AQ14"/>
      <c r="AT14"/>
    </row>
    <row r="15" spans="1:47" x14ac:dyDescent="0.25">
      <c r="A15" s="16" t="s">
        <v>216</v>
      </c>
      <c r="C15" s="16" t="s">
        <v>248</v>
      </c>
      <c r="D15" s="5">
        <v>12</v>
      </c>
      <c r="E15" s="4" t="str">
        <f t="shared" si="1"/>
        <v>3738</v>
      </c>
      <c r="F15" s="4" t="str">
        <f t="shared" si="2"/>
        <v>252.27</v>
      </c>
      <c r="G15" s="4" t="str">
        <f t="shared" si="3"/>
        <v>1.35480</v>
      </c>
      <c r="H15" s="4" t="str">
        <f t="shared" si="4"/>
        <v>221.28</v>
      </c>
      <c r="I15" s="4" t="str">
        <f t="shared" si="5"/>
        <v>187.73</v>
      </c>
      <c r="J15" s="4" t="str">
        <f t="shared" si="6"/>
        <v>200.73</v>
      </c>
      <c r="K15" s="12"/>
      <c r="M15" s="1"/>
      <c r="N15" s="1"/>
      <c r="O15" s="1"/>
      <c r="P15"/>
      <c r="Q15" s="50">
        <v>11</v>
      </c>
      <c r="R15" s="55">
        <v>4225</v>
      </c>
      <c r="S15" s="55">
        <v>244.1</v>
      </c>
      <c r="T15" s="55">
        <v>1.1222000000000001</v>
      </c>
      <c r="U15" s="55">
        <v>221.82</v>
      </c>
      <c r="V15" s="55">
        <v>184.96</v>
      </c>
      <c r="W15" s="55">
        <v>198.23</v>
      </c>
      <c r="X15" s="51" t="s">
        <v>261</v>
      </c>
      <c r="Y15" s="4"/>
      <c r="Z15" s="69" t="s">
        <v>260</v>
      </c>
      <c r="AA15" s="69"/>
      <c r="AB15" s="57" t="s">
        <v>266</v>
      </c>
      <c r="AC15" s="57" t="s">
        <v>267</v>
      </c>
      <c r="AD15" s="57" t="s">
        <v>268</v>
      </c>
      <c r="AE15" s="57"/>
      <c r="AF15" s="57"/>
      <c r="AG15" s="57"/>
      <c r="AH15" s="62"/>
      <c r="AI15" s="1">
        <v>20</v>
      </c>
      <c r="AJ15" s="1"/>
      <c r="AK15" s="1"/>
      <c r="AL15" s="1"/>
      <c r="AM15" s="1"/>
      <c r="AN15"/>
      <c r="AO15" s="16"/>
      <c r="AQ15"/>
      <c r="AT15"/>
    </row>
    <row r="16" spans="1:47" x14ac:dyDescent="0.25">
      <c r="A16" s="16" t="s">
        <v>217</v>
      </c>
      <c r="C16" s="16" t="s">
        <v>248</v>
      </c>
      <c r="D16" s="5">
        <v>13</v>
      </c>
      <c r="E16" s="4" t="str">
        <f t="shared" si="1"/>
        <v>2309</v>
      </c>
      <c r="F16" s="4" t="str">
        <f t="shared" si="2"/>
        <v>167.69</v>
      </c>
      <c r="G16" s="4" t="str">
        <f t="shared" si="3"/>
        <v>0.96918</v>
      </c>
      <c r="H16" s="4" t="str">
        <f t="shared" si="4"/>
        <v>219.50</v>
      </c>
      <c r="I16" s="4" t="str">
        <f t="shared" si="5"/>
        <v>176.44</v>
      </c>
      <c r="J16" s="4" t="str">
        <f t="shared" si="6"/>
        <v>191.1</v>
      </c>
      <c r="K16" s="12"/>
      <c r="M16" s="1"/>
      <c r="N16" s="1"/>
      <c r="O16" s="1"/>
      <c r="P16"/>
      <c r="Q16" s="50">
        <v>12</v>
      </c>
      <c r="R16" s="55">
        <v>3738</v>
      </c>
      <c r="S16" s="55">
        <v>252.27</v>
      </c>
      <c r="T16" s="55">
        <v>1.3548</v>
      </c>
      <c r="U16" s="55">
        <v>221.28</v>
      </c>
      <c r="V16" s="55">
        <v>187.73</v>
      </c>
      <c r="W16" s="55">
        <v>200.73</v>
      </c>
      <c r="X16" s="51" t="s">
        <v>261</v>
      </c>
      <c r="Y16" s="4"/>
      <c r="Z16" s="69" t="s">
        <v>264</v>
      </c>
      <c r="AA16" s="69"/>
      <c r="AB16" s="57" t="s">
        <v>266</v>
      </c>
      <c r="AC16" s="57" t="s">
        <v>273</v>
      </c>
      <c r="AD16" s="57" t="s">
        <v>269</v>
      </c>
      <c r="AE16" s="57"/>
      <c r="AF16" s="57"/>
      <c r="AG16" s="57"/>
      <c r="AH16" s="62"/>
      <c r="AI16" s="1">
        <v>22</v>
      </c>
      <c r="AJ16" s="1"/>
      <c r="AK16" s="1"/>
      <c r="AL16" s="1"/>
      <c r="AM16" s="1"/>
      <c r="AN16"/>
      <c r="AO16" s="16"/>
      <c r="AQ16"/>
      <c r="AT16"/>
    </row>
    <row r="17" spans="1:46" x14ac:dyDescent="0.25">
      <c r="A17" s="16" t="s">
        <v>218</v>
      </c>
      <c r="C17" s="16" t="s">
        <v>248</v>
      </c>
      <c r="D17" s="5">
        <v>14</v>
      </c>
      <c r="E17" s="4" t="str">
        <f t="shared" si="1"/>
        <v>2158</v>
      </c>
      <c r="F17" s="4" t="str">
        <f t="shared" si="2"/>
        <v>161.73</v>
      </c>
      <c r="G17" s="4" t="str">
        <f t="shared" si="3"/>
        <v>0.96456</v>
      </c>
      <c r="H17" s="4" t="str">
        <f t="shared" si="4"/>
        <v>214.05</v>
      </c>
      <c r="I17" s="4" t="str">
        <f t="shared" si="5"/>
        <v>167.67</v>
      </c>
      <c r="J17" s="4" t="str">
        <f t="shared" si="6"/>
        <v>184.79</v>
      </c>
      <c r="K17" s="12"/>
      <c r="M17" s="1"/>
      <c r="N17" s="1"/>
      <c r="O17" s="1"/>
      <c r="P17"/>
      <c r="Q17" s="50">
        <v>15</v>
      </c>
      <c r="R17" s="55">
        <v>1778</v>
      </c>
      <c r="S17" s="55">
        <v>153.72</v>
      </c>
      <c r="T17" s="55">
        <v>1.0576000000000001</v>
      </c>
      <c r="U17" s="55">
        <v>216.59</v>
      </c>
      <c r="V17" s="55">
        <v>171.1</v>
      </c>
      <c r="W17" s="55">
        <v>187.79</v>
      </c>
      <c r="X17" s="51" t="s">
        <v>261</v>
      </c>
      <c r="Y17" s="4"/>
      <c r="Z17" s="69" t="s">
        <v>262</v>
      </c>
      <c r="AA17" s="69"/>
      <c r="AB17" s="57" t="s">
        <v>270</v>
      </c>
      <c r="AC17" s="57" t="s">
        <v>271</v>
      </c>
      <c r="AD17" s="57" t="s">
        <v>272</v>
      </c>
      <c r="AE17" s="57"/>
      <c r="AF17" s="57"/>
      <c r="AG17" s="57"/>
      <c r="AH17" s="62"/>
      <c r="AI17" s="1">
        <v>24</v>
      </c>
      <c r="AJ17" s="1"/>
      <c r="AK17" s="1"/>
      <c r="AL17" s="1"/>
      <c r="AM17" s="1"/>
      <c r="AN17"/>
      <c r="AO17" s="16"/>
      <c r="AQ17"/>
      <c r="AT17"/>
    </row>
    <row r="18" spans="1:46" x14ac:dyDescent="0.25">
      <c r="A18" s="16" t="s">
        <v>219</v>
      </c>
      <c r="C18" s="16" t="s">
        <v>248</v>
      </c>
      <c r="D18" s="5">
        <v>15</v>
      </c>
      <c r="E18" s="4" t="str">
        <f t="shared" si="1"/>
        <v>1778</v>
      </c>
      <c r="F18" s="4" t="str">
        <f t="shared" si="2"/>
        <v>153.72</v>
      </c>
      <c r="G18" s="4" t="str">
        <f t="shared" si="3"/>
        <v>1.05760</v>
      </c>
      <c r="H18" s="4" t="str">
        <f t="shared" si="4"/>
        <v>216.59</v>
      </c>
      <c r="I18" s="4" t="str">
        <f t="shared" si="5"/>
        <v>171.10</v>
      </c>
      <c r="J18" s="4" t="str">
        <f t="shared" si="6"/>
        <v>187.79</v>
      </c>
      <c r="K18" s="12"/>
      <c r="M18" s="1"/>
      <c r="N18" s="1"/>
      <c r="O18" s="1"/>
      <c r="P18"/>
      <c r="Q18" s="50">
        <v>15</v>
      </c>
      <c r="R18" s="55">
        <v>1778</v>
      </c>
      <c r="S18" s="55">
        <v>153.72</v>
      </c>
      <c r="T18" s="55">
        <v>1.0576000000000001</v>
      </c>
      <c r="U18" s="55">
        <v>216.59</v>
      </c>
      <c r="V18" s="55">
        <v>171.1</v>
      </c>
      <c r="W18" s="55">
        <v>187.79</v>
      </c>
      <c r="X18" s="51" t="s">
        <v>261</v>
      </c>
      <c r="Y18" s="4"/>
      <c r="Z18" s="69" t="s">
        <v>263</v>
      </c>
      <c r="AA18" s="69"/>
      <c r="AB18" s="57"/>
      <c r="AC18" s="57"/>
      <c r="AD18" s="57"/>
      <c r="AE18" s="57"/>
      <c r="AF18" s="57"/>
      <c r="AG18" s="57"/>
      <c r="AH18" s="62"/>
      <c r="AI18" s="1">
        <v>25</v>
      </c>
      <c r="AJ18" s="1"/>
      <c r="AK18" s="1"/>
      <c r="AL18" s="1"/>
      <c r="AM18" s="1"/>
      <c r="AN18"/>
      <c r="AO18" s="16"/>
      <c r="AQ18"/>
      <c r="AT18"/>
    </row>
    <row r="19" spans="1:46" x14ac:dyDescent="0.25">
      <c r="A19" s="16" t="s">
        <v>220</v>
      </c>
      <c r="C19" s="16" t="s">
        <v>248</v>
      </c>
      <c r="D19" s="5">
        <v>16</v>
      </c>
      <c r="E19" s="4" t="str">
        <f t="shared" si="1"/>
        <v>44.0</v>
      </c>
      <c r="F19" s="4" t="str">
        <f t="shared" si="2"/>
        <v>21.800</v>
      </c>
      <c r="G19" s="4" t="str">
        <f t="shared" si="3"/>
        <v>0.85951</v>
      </c>
      <c r="H19" s="4" t="str">
        <f t="shared" si="4"/>
        <v>216.30</v>
      </c>
      <c r="I19" s="4" t="str">
        <f t="shared" si="5"/>
        <v>192.43</v>
      </c>
      <c r="J19" s="4" t="str">
        <f t="shared" si="6"/>
        <v>214.16</v>
      </c>
      <c r="K19" s="12"/>
      <c r="M19" s="1"/>
      <c r="N19" s="1"/>
      <c r="O19" s="1"/>
      <c r="P19"/>
      <c r="Q19" s="50">
        <v>18</v>
      </c>
      <c r="R19" s="55">
        <v>1770</v>
      </c>
      <c r="S19" s="55">
        <v>150.1</v>
      </c>
      <c r="T19" s="55">
        <v>1.0128999999999999</v>
      </c>
      <c r="U19" s="55">
        <v>213.2</v>
      </c>
      <c r="V19" s="55">
        <v>165.57</v>
      </c>
      <c r="W19" s="55">
        <v>184.42</v>
      </c>
      <c r="X19" s="51" t="s">
        <v>261</v>
      </c>
      <c r="Y19" s="4"/>
      <c r="Z19" s="4"/>
      <c r="AA19" s="59"/>
      <c r="AB19"/>
      <c r="AC19"/>
      <c r="AD19"/>
      <c r="AE19"/>
      <c r="AF19"/>
      <c r="AG19"/>
      <c r="AH19" s="9"/>
      <c r="AI19" s="1">
        <v>27</v>
      </c>
      <c r="AJ19" s="1"/>
      <c r="AK19" s="1"/>
      <c r="AL19" s="1"/>
      <c r="AM19" s="1"/>
      <c r="AN19"/>
      <c r="AO19" s="16"/>
      <c r="AQ19"/>
      <c r="AT19"/>
    </row>
    <row r="20" spans="1:46" x14ac:dyDescent="0.25">
      <c r="A20" s="16" t="s">
        <v>246</v>
      </c>
      <c r="C20" s="16" t="s">
        <v>248</v>
      </c>
      <c r="D20" s="5">
        <v>17</v>
      </c>
      <c r="E20" s="4" t="str">
        <f t="shared" si="1"/>
        <v>0123</v>
      </c>
      <c r="F20" s="4" t="str">
        <f t="shared" si="2"/>
        <v>38.862</v>
      </c>
      <c r="G20" s="4" t="str">
        <f t="shared" si="3"/>
        <v>0.97709</v>
      </c>
      <c r="H20" s="4" t="str">
        <f t="shared" si="4"/>
        <v>216.20</v>
      </c>
      <c r="I20" s="4" t="str">
        <f t="shared" si="5"/>
        <v>184.77</v>
      </c>
      <c r="J20" s="4" t="str">
        <f t="shared" si="6"/>
        <v>213.45</v>
      </c>
      <c r="K20" s="12"/>
      <c r="M20" s="1"/>
      <c r="N20" s="1"/>
      <c r="O20" s="1"/>
      <c r="P20"/>
      <c r="Q20" s="50">
        <v>23</v>
      </c>
      <c r="R20" s="55">
        <v>1911</v>
      </c>
      <c r="S20" s="55">
        <v>158.99</v>
      </c>
      <c r="T20" s="55">
        <v>1.0526</v>
      </c>
      <c r="U20" s="55">
        <v>215.68</v>
      </c>
      <c r="V20" s="55">
        <v>168.36</v>
      </c>
      <c r="W20" s="55">
        <v>187.77</v>
      </c>
      <c r="X20" s="51" t="s">
        <v>261</v>
      </c>
      <c r="Y20" s="4"/>
      <c r="Z20" s="4"/>
      <c r="AA20" s="59"/>
      <c r="AC20"/>
      <c r="AD20"/>
      <c r="AE20"/>
      <c r="AF20"/>
      <c r="AG20"/>
      <c r="AH20" s="9"/>
      <c r="AI20" s="1">
        <v>28</v>
      </c>
      <c r="AJ20" s="1"/>
      <c r="AK20" s="1"/>
      <c r="AL20" s="1"/>
      <c r="AM20" s="1"/>
      <c r="AN20"/>
      <c r="AO20" s="16"/>
      <c r="AQ20"/>
      <c r="AT20"/>
    </row>
    <row r="21" spans="1:46" x14ac:dyDescent="0.25">
      <c r="A21" s="16" t="s">
        <v>221</v>
      </c>
      <c r="C21" s="16" t="s">
        <v>248</v>
      </c>
      <c r="D21" s="5">
        <v>18</v>
      </c>
      <c r="E21" s="4" t="str">
        <f t="shared" si="1"/>
        <v>1770</v>
      </c>
      <c r="F21" s="4" t="str">
        <f t="shared" si="2"/>
        <v>150.10</v>
      </c>
      <c r="G21" s="4" t="str">
        <f t="shared" si="3"/>
        <v>1.01290</v>
      </c>
      <c r="H21" s="4" t="str">
        <f t="shared" si="4"/>
        <v>213.20</v>
      </c>
      <c r="I21" s="4" t="str">
        <f t="shared" si="5"/>
        <v>165.57</v>
      </c>
      <c r="J21" s="4" t="str">
        <f t="shared" si="6"/>
        <v>184.42</v>
      </c>
      <c r="K21" s="12"/>
      <c r="M21" s="1"/>
      <c r="N21" s="1"/>
      <c r="O21" s="1"/>
      <c r="P21"/>
      <c r="Q21" s="50">
        <v>36</v>
      </c>
      <c r="R21" s="55">
        <v>4795</v>
      </c>
      <c r="S21" s="55">
        <v>250.16</v>
      </c>
      <c r="T21" s="55">
        <v>1.0386</v>
      </c>
      <c r="U21" s="55">
        <v>219.16</v>
      </c>
      <c r="V21" s="55">
        <v>183.58</v>
      </c>
      <c r="W21" s="55">
        <v>196.33</v>
      </c>
      <c r="X21" s="51" t="s">
        <v>261</v>
      </c>
      <c r="Y21" s="4"/>
      <c r="Z21" s="4"/>
      <c r="AA21" s="59"/>
      <c r="AC21"/>
      <c r="AD21"/>
      <c r="AE21"/>
      <c r="AF21"/>
      <c r="AG21"/>
      <c r="AH21" s="9"/>
      <c r="AI21" s="1">
        <v>29</v>
      </c>
      <c r="AJ21" s="1"/>
      <c r="AK21" s="1"/>
      <c r="AL21" s="1"/>
      <c r="AM21" s="1"/>
      <c r="AN21"/>
      <c r="AO21" s="16"/>
      <c r="AQ21"/>
      <c r="AT21"/>
    </row>
    <row r="22" spans="1:46" x14ac:dyDescent="0.25">
      <c r="A22" s="16" t="s">
        <v>222</v>
      </c>
      <c r="C22" s="16" t="s">
        <v>248</v>
      </c>
      <c r="D22" s="5">
        <v>19</v>
      </c>
      <c r="E22" s="4" t="str">
        <f t="shared" si="1"/>
        <v>3021</v>
      </c>
      <c r="F22" s="4" t="str">
        <f t="shared" si="2"/>
        <v>193.87</v>
      </c>
      <c r="G22" s="4" t="str">
        <f t="shared" si="3"/>
        <v>0.99006</v>
      </c>
      <c r="H22" s="4" t="str">
        <f t="shared" si="4"/>
        <v>218.12</v>
      </c>
      <c r="I22" s="4" t="str">
        <f t="shared" si="5"/>
        <v>175.92</v>
      </c>
      <c r="J22" s="4" t="str">
        <f t="shared" si="6"/>
        <v>190.34</v>
      </c>
      <c r="K22" s="12"/>
      <c r="M22" s="1"/>
      <c r="N22" s="1"/>
      <c r="O22" s="1"/>
      <c r="P22"/>
      <c r="Q22" s="52">
        <v>40</v>
      </c>
      <c r="R22" s="56">
        <v>3434</v>
      </c>
      <c r="S22" s="56">
        <v>226.88</v>
      </c>
      <c r="T22" s="56">
        <v>1.1928000000000001</v>
      </c>
      <c r="U22" s="56">
        <v>216.63</v>
      </c>
      <c r="V22" s="56">
        <v>179.48</v>
      </c>
      <c r="W22" s="56">
        <v>192.66</v>
      </c>
      <c r="X22" s="53" t="s">
        <v>261</v>
      </c>
      <c r="Y22" s="4"/>
      <c r="Z22" s="4"/>
      <c r="AA22" s="59"/>
      <c r="AC22"/>
      <c r="AD22"/>
      <c r="AE22"/>
      <c r="AF22"/>
      <c r="AG22"/>
      <c r="AH22" s="9"/>
      <c r="AI22" s="1">
        <v>30</v>
      </c>
      <c r="AJ22" s="1"/>
      <c r="AK22" s="1"/>
      <c r="AL22" s="1"/>
      <c r="AM22" s="1"/>
      <c r="AN22"/>
      <c r="AO22" s="16"/>
      <c r="AQ22"/>
      <c r="AT22"/>
    </row>
    <row r="23" spans="1:46" x14ac:dyDescent="0.25">
      <c r="A23" s="16" t="s">
        <v>223</v>
      </c>
      <c r="C23" s="16" t="s">
        <v>248</v>
      </c>
      <c r="D23" s="5">
        <v>20</v>
      </c>
      <c r="E23" s="4" t="str">
        <f t="shared" si="1"/>
        <v>1883</v>
      </c>
      <c r="F23" s="4" t="str">
        <f t="shared" si="2"/>
        <v>151.32</v>
      </c>
      <c r="G23" s="4" t="str">
        <f t="shared" si="3"/>
        <v>0.96768</v>
      </c>
      <c r="H23" s="4" t="str">
        <f t="shared" si="4"/>
        <v>216.67</v>
      </c>
      <c r="I23" s="4" t="str">
        <f t="shared" si="5"/>
        <v>170.25</v>
      </c>
      <c r="J23" s="4" t="str">
        <f t="shared" si="6"/>
        <v>187.71</v>
      </c>
      <c r="K23" s="12"/>
      <c r="L23" s="1"/>
      <c r="M23" s="1"/>
      <c r="N23" s="1"/>
      <c r="O23" s="1"/>
      <c r="P23"/>
      <c r="Q23" s="50">
        <v>16</v>
      </c>
      <c r="R23" s="55">
        <v>44</v>
      </c>
      <c r="S23" s="55">
        <v>21.8</v>
      </c>
      <c r="T23" s="55">
        <v>0.85951</v>
      </c>
      <c r="U23" s="55">
        <v>216.3</v>
      </c>
      <c r="V23" s="55">
        <v>192.43</v>
      </c>
      <c r="W23" s="55">
        <v>214.16</v>
      </c>
      <c r="X23" s="51" t="s">
        <v>262</v>
      </c>
      <c r="Y23" s="4"/>
      <c r="Z23" s="4"/>
      <c r="AA23"/>
      <c r="AC23"/>
      <c r="AD23"/>
      <c r="AE23"/>
      <c r="AF23"/>
      <c r="AG23"/>
      <c r="AH23" s="9"/>
      <c r="AI23" s="1">
        <v>31</v>
      </c>
      <c r="AJ23" s="1"/>
      <c r="AK23" s="1"/>
      <c r="AL23" s="1"/>
      <c r="AM23" s="1"/>
      <c r="AN23"/>
      <c r="AO23" s="16"/>
      <c r="AQ23"/>
      <c r="AT23"/>
    </row>
    <row r="24" spans="1:46" x14ac:dyDescent="0.25">
      <c r="A24" s="16" t="s">
        <v>224</v>
      </c>
      <c r="C24" s="16" t="s">
        <v>248</v>
      </c>
      <c r="D24" s="5">
        <v>21</v>
      </c>
      <c r="E24" s="4" t="str">
        <f t="shared" si="1"/>
        <v xml:space="preserve">745 </v>
      </c>
      <c r="F24" s="4" t="str">
        <f t="shared" si="2"/>
        <v>102.91</v>
      </c>
      <c r="G24" s="4" t="str">
        <f t="shared" si="3"/>
        <v>1.13130</v>
      </c>
      <c r="H24" s="4" t="str">
        <f t="shared" si="4"/>
        <v>207.97</v>
      </c>
      <c r="I24" s="4" t="str">
        <f t="shared" si="5"/>
        <v>177.73</v>
      </c>
      <c r="J24" s="4" t="str">
        <f t="shared" si="6"/>
        <v>210.34</v>
      </c>
      <c r="K24" s="12"/>
      <c r="L24" s="1"/>
      <c r="M24" s="1"/>
      <c r="N24" s="1"/>
      <c r="O24" s="1"/>
      <c r="P24"/>
      <c r="Q24" s="50">
        <v>17</v>
      </c>
      <c r="R24" s="55">
        <v>123</v>
      </c>
      <c r="S24" s="55">
        <v>38.862000000000002</v>
      </c>
      <c r="T24" s="55">
        <v>0.97709000000000001</v>
      </c>
      <c r="U24" s="55">
        <v>216.2</v>
      </c>
      <c r="V24" s="55">
        <v>184.77</v>
      </c>
      <c r="W24" s="55">
        <v>213.45</v>
      </c>
      <c r="X24" s="51" t="s">
        <v>262</v>
      </c>
      <c r="Y24" s="4"/>
      <c r="Z24" s="4"/>
      <c r="AA24"/>
      <c r="AC24"/>
      <c r="AD24"/>
      <c r="AE24"/>
      <c r="AF24"/>
      <c r="AG24"/>
      <c r="AH24" s="9"/>
      <c r="AI24" s="1">
        <v>33</v>
      </c>
      <c r="AJ24" s="1"/>
      <c r="AK24" s="1"/>
      <c r="AL24" s="1"/>
      <c r="AM24" s="1"/>
      <c r="AN24"/>
      <c r="AO24" s="16"/>
      <c r="AQ24"/>
      <c r="AT24"/>
    </row>
    <row r="25" spans="1:46" x14ac:dyDescent="0.25">
      <c r="A25" s="16" t="s">
        <v>225</v>
      </c>
      <c r="C25" s="16" t="s">
        <v>248</v>
      </c>
      <c r="D25" s="5">
        <v>22</v>
      </c>
      <c r="E25" s="4" t="str">
        <f t="shared" si="1"/>
        <v>2420</v>
      </c>
      <c r="F25" s="4" t="str">
        <f t="shared" si="2"/>
        <v>171.71</v>
      </c>
      <c r="G25" s="4" t="str">
        <f t="shared" si="3"/>
        <v>0.96959</v>
      </c>
      <c r="H25" s="4" t="str">
        <f t="shared" si="4"/>
        <v>215.17</v>
      </c>
      <c r="I25" s="4" t="str">
        <f t="shared" si="5"/>
        <v>168.84</v>
      </c>
      <c r="J25" s="4" t="str">
        <f t="shared" si="6"/>
        <v>186.63</v>
      </c>
      <c r="K25" s="12"/>
      <c r="L25" s="1"/>
      <c r="M25" s="1"/>
      <c r="N25" s="1"/>
      <c r="O25" s="1"/>
      <c r="P25"/>
      <c r="Q25" s="52">
        <v>21</v>
      </c>
      <c r="R25" s="56">
        <v>745</v>
      </c>
      <c r="S25" s="56">
        <v>102.91</v>
      </c>
      <c r="T25" s="56">
        <v>1.1313</v>
      </c>
      <c r="U25" s="56">
        <v>207.97</v>
      </c>
      <c r="V25" s="56">
        <v>177.73</v>
      </c>
      <c r="W25" s="56">
        <v>210.34</v>
      </c>
      <c r="X25" s="53" t="s">
        <v>262</v>
      </c>
      <c r="Y25" s="4"/>
      <c r="Z25" s="4"/>
      <c r="AA25"/>
      <c r="AC25"/>
      <c r="AD25"/>
      <c r="AE25"/>
      <c r="AF25"/>
      <c r="AG25"/>
      <c r="AH25" s="9"/>
      <c r="AI25" s="1">
        <v>34</v>
      </c>
      <c r="AJ25" s="1"/>
      <c r="AK25" s="1"/>
      <c r="AL25" s="1"/>
      <c r="AM25" s="1"/>
      <c r="AN25"/>
      <c r="AO25" s="16"/>
      <c r="AQ25"/>
      <c r="AT25"/>
    </row>
    <row r="26" spans="1:46" x14ac:dyDescent="0.25">
      <c r="A26" s="16" t="s">
        <v>226</v>
      </c>
      <c r="C26" s="16" t="s">
        <v>248</v>
      </c>
      <c r="D26" s="5">
        <v>23</v>
      </c>
      <c r="E26" s="4" t="str">
        <f t="shared" si="1"/>
        <v>1911</v>
      </c>
      <c r="F26" s="4" t="str">
        <f t="shared" si="2"/>
        <v>158.99</v>
      </c>
      <c r="G26" s="4" t="str">
        <f t="shared" si="3"/>
        <v>1.05260</v>
      </c>
      <c r="H26" s="4" t="str">
        <f t="shared" si="4"/>
        <v>215.68</v>
      </c>
      <c r="I26" s="4" t="str">
        <f t="shared" si="5"/>
        <v>168.36</v>
      </c>
      <c r="J26" s="4" t="str">
        <f t="shared" si="6"/>
        <v>187.77</v>
      </c>
      <c r="K26" s="12"/>
      <c r="L26" s="1"/>
      <c r="M26" s="1"/>
      <c r="N26" s="1"/>
      <c r="O26" s="1"/>
      <c r="P26"/>
      <c r="Q26" s="52">
        <v>26</v>
      </c>
      <c r="R26" s="56">
        <v>5447</v>
      </c>
      <c r="S26" s="56">
        <v>272.12</v>
      </c>
      <c r="T26" s="56">
        <v>1.0818000000000001</v>
      </c>
      <c r="U26" s="56">
        <v>159.63</v>
      </c>
      <c r="V26" s="56">
        <v>123.14</v>
      </c>
      <c r="W26" s="56">
        <v>189.61</v>
      </c>
      <c r="X26" s="53" t="s">
        <v>263</v>
      </c>
      <c r="Y26" s="4"/>
      <c r="Z26" s="4"/>
      <c r="AA26"/>
      <c r="AC26"/>
      <c r="AD26"/>
      <c r="AE26"/>
      <c r="AF26"/>
      <c r="AG26"/>
      <c r="AH26" s="9"/>
      <c r="AI26" s="1">
        <v>35</v>
      </c>
      <c r="AJ26" s="1"/>
      <c r="AK26" s="1"/>
      <c r="AL26" s="1"/>
      <c r="AM26" s="1"/>
      <c r="AN26"/>
      <c r="AO26" s="16"/>
      <c r="AQ26"/>
      <c r="AT26"/>
    </row>
    <row r="27" spans="1:46" x14ac:dyDescent="0.25">
      <c r="A27" s="16" t="s">
        <v>227</v>
      </c>
      <c r="C27" s="16" t="s">
        <v>248</v>
      </c>
      <c r="D27" s="5">
        <v>24</v>
      </c>
      <c r="E27" s="4" t="str">
        <f t="shared" si="1"/>
        <v>1789</v>
      </c>
      <c r="F27" s="4" t="str">
        <f t="shared" si="2"/>
        <v>147.95</v>
      </c>
      <c r="G27" s="4" t="str">
        <f t="shared" si="3"/>
        <v>0.97361</v>
      </c>
      <c r="H27" s="4" t="str">
        <f t="shared" si="4"/>
        <v>214.62</v>
      </c>
      <c r="I27" s="4" t="str">
        <f t="shared" si="5"/>
        <v>167.56</v>
      </c>
      <c r="J27" s="4" t="str">
        <f t="shared" si="6"/>
        <v>185.36</v>
      </c>
      <c r="K27" s="12"/>
      <c r="L27" s="1"/>
      <c r="M27" s="1"/>
      <c r="N27" s="1"/>
      <c r="O27" s="1"/>
      <c r="P27"/>
      <c r="Q27" s="1"/>
      <c r="R27" s="1"/>
      <c r="S27" s="1"/>
      <c r="T27" s="1"/>
      <c r="U27" s="1"/>
      <c r="V27" s="1"/>
      <c r="W27" s="1"/>
      <c r="X27" s="1"/>
      <c r="Y27" s="1"/>
      <c r="Z27" s="1"/>
      <c r="AA27"/>
      <c r="AC27"/>
      <c r="AD27"/>
      <c r="AE27"/>
      <c r="AF27"/>
      <c r="AG27"/>
      <c r="AH27" s="9"/>
      <c r="AI27" s="1">
        <v>37</v>
      </c>
      <c r="AJ27" s="1"/>
      <c r="AK27" s="1"/>
      <c r="AL27" s="1"/>
      <c r="AM27" s="1"/>
      <c r="AN27"/>
      <c r="AO27" s="16"/>
      <c r="AQ27"/>
      <c r="AT27"/>
    </row>
    <row r="28" spans="1:46" x14ac:dyDescent="0.25">
      <c r="A28" s="16" t="s">
        <v>228</v>
      </c>
      <c r="C28" s="16" t="s">
        <v>248</v>
      </c>
      <c r="D28" s="5">
        <v>25</v>
      </c>
      <c r="E28" s="4" t="str">
        <f t="shared" si="1"/>
        <v>2096</v>
      </c>
      <c r="F28" s="4" t="str">
        <f t="shared" si="2"/>
        <v>161.36</v>
      </c>
      <c r="G28" s="4" t="str">
        <f t="shared" si="3"/>
        <v>0.98853</v>
      </c>
      <c r="H28" s="4" t="str">
        <f t="shared" si="4"/>
        <v>213.38</v>
      </c>
      <c r="I28" s="4" t="str">
        <f t="shared" si="5"/>
        <v>165.60</v>
      </c>
      <c r="J28" s="4" t="str">
        <f t="shared" si="6"/>
        <v>184.09</v>
      </c>
      <c r="K28" s="12"/>
      <c r="L28" s="1"/>
      <c r="M28" s="1"/>
      <c r="N28" s="1"/>
      <c r="O28" s="1"/>
      <c r="P28"/>
      <c r="Q28" s="41"/>
      <c r="R28" s="41"/>
      <c r="S28" s="41"/>
      <c r="T28" s="64"/>
      <c r="U28" s="64"/>
      <c r="V28" s="64"/>
      <c r="W28" s="64"/>
      <c r="X28" s="1"/>
      <c r="Y28" s="1"/>
      <c r="Z28" s="1"/>
      <c r="AA28"/>
      <c r="AC28"/>
      <c r="AD28"/>
      <c r="AE28"/>
      <c r="AF28"/>
      <c r="AG28"/>
      <c r="AH28" s="9"/>
      <c r="AI28" s="1">
        <v>38</v>
      </c>
      <c r="AJ28" s="1"/>
      <c r="AK28" s="1"/>
      <c r="AL28" s="1"/>
      <c r="AM28" s="1"/>
      <c r="AN28"/>
      <c r="AO28" s="16"/>
      <c r="AQ28"/>
      <c r="AT28"/>
    </row>
    <row r="29" spans="1:46" x14ac:dyDescent="0.25">
      <c r="A29" s="16" t="s">
        <v>229</v>
      </c>
      <c r="C29" s="16" t="s">
        <v>248</v>
      </c>
      <c r="D29" s="5">
        <v>26</v>
      </c>
      <c r="E29" s="4" t="str">
        <f t="shared" si="1"/>
        <v>5447</v>
      </c>
      <c r="F29" s="4" t="str">
        <f t="shared" si="2"/>
        <v>272.12</v>
      </c>
      <c r="G29" s="4" t="str">
        <f t="shared" si="3"/>
        <v>1.08180</v>
      </c>
      <c r="H29" s="4" t="str">
        <f t="shared" si="4"/>
        <v>159.63</v>
      </c>
      <c r="I29" s="4" t="str">
        <f t="shared" si="5"/>
        <v>123.14</v>
      </c>
      <c r="J29" s="4" t="str">
        <f t="shared" si="6"/>
        <v>189.61</v>
      </c>
      <c r="K29" s="12"/>
      <c r="L29" s="1"/>
      <c r="M29" s="1"/>
      <c r="N29" s="1"/>
      <c r="O29" s="1"/>
      <c r="P29"/>
      <c r="Q29" s="41"/>
      <c r="R29" s="41"/>
      <c r="S29" s="41"/>
      <c r="T29" s="64"/>
      <c r="U29" s="64"/>
      <c r="V29" s="64"/>
      <c r="W29" s="64"/>
      <c r="X29" s="16"/>
      <c r="Y29" s="16"/>
      <c r="Z29" s="16"/>
      <c r="AA29"/>
      <c r="AC29"/>
      <c r="AD29"/>
      <c r="AE29"/>
      <c r="AF29"/>
      <c r="AG29"/>
      <c r="AH29" s="9"/>
      <c r="AI29" s="12">
        <v>39</v>
      </c>
      <c r="AJ29" s="1"/>
      <c r="AK29" s="1"/>
      <c r="AL29" s="1"/>
      <c r="AM29" s="1"/>
      <c r="AN29"/>
      <c r="AO29" s="16"/>
      <c r="AQ29"/>
      <c r="AT29"/>
    </row>
    <row r="30" spans="1:46" x14ac:dyDescent="0.25">
      <c r="A30" s="16" t="s">
        <v>230</v>
      </c>
      <c r="C30" s="16" t="s">
        <v>248</v>
      </c>
      <c r="D30" s="5">
        <v>27</v>
      </c>
      <c r="E30" s="4" t="str">
        <f t="shared" si="1"/>
        <v>2202</v>
      </c>
      <c r="F30" s="4" t="str">
        <f t="shared" si="2"/>
        <v>163.20</v>
      </c>
      <c r="G30" s="4" t="str">
        <f t="shared" si="3"/>
        <v>0.96248</v>
      </c>
      <c r="H30" s="4" t="str">
        <f t="shared" si="4"/>
        <v>213.54</v>
      </c>
      <c r="I30" s="4" t="str">
        <f t="shared" si="5"/>
        <v>165.10</v>
      </c>
      <c r="J30" s="4" t="str">
        <f t="shared" si="6"/>
        <v>184.18</v>
      </c>
      <c r="K30" s="12"/>
      <c r="L30" s="1"/>
      <c r="M30" s="1"/>
      <c r="N30" s="1"/>
      <c r="O30" s="1"/>
      <c r="P30"/>
      <c r="Q30" s="64"/>
      <c r="R30" s="64"/>
      <c r="S30" s="1"/>
      <c r="T30" s="1"/>
      <c r="U30" s="63"/>
      <c r="V30" s="41"/>
      <c r="W30" s="1"/>
      <c r="X30" s="16"/>
      <c r="Y30" s="16"/>
      <c r="Z30" s="16"/>
      <c r="AA30"/>
      <c r="AC30"/>
      <c r="AD30"/>
      <c r="AE30"/>
      <c r="AF30"/>
      <c r="AG30"/>
      <c r="AH30" s="9"/>
      <c r="AI30" s="12">
        <v>41</v>
      </c>
      <c r="AJ30" s="1"/>
      <c r="AK30" s="1"/>
      <c r="AL30" s="1"/>
      <c r="AM30" s="1"/>
      <c r="AN30"/>
      <c r="AO30" s="16"/>
      <c r="AQ30"/>
      <c r="AT30"/>
    </row>
    <row r="31" spans="1:46" x14ac:dyDescent="0.25">
      <c r="A31" s="16" t="s">
        <v>231</v>
      </c>
      <c r="C31" s="16" t="s">
        <v>248</v>
      </c>
      <c r="D31" s="5">
        <v>28</v>
      </c>
      <c r="E31" s="4" t="str">
        <f t="shared" si="1"/>
        <v>2406</v>
      </c>
      <c r="F31" s="4" t="str">
        <f t="shared" si="2"/>
        <v>172.53</v>
      </c>
      <c r="G31" s="4" t="str">
        <f t="shared" si="3"/>
        <v>0.98446</v>
      </c>
      <c r="H31" s="4" t="str">
        <f t="shared" si="4"/>
        <v>216.20</v>
      </c>
      <c r="I31" s="4" t="str">
        <f t="shared" si="5"/>
        <v>172.55</v>
      </c>
      <c r="J31" s="4" t="str">
        <f t="shared" si="6"/>
        <v>189.84</v>
      </c>
      <c r="K31" s="12"/>
      <c r="L31" s="1"/>
      <c r="M31" s="1"/>
      <c r="N31" s="1"/>
      <c r="O31" s="1"/>
      <c r="P31"/>
      <c r="Q31" s="64"/>
      <c r="R31" s="64"/>
      <c r="S31" s="1"/>
      <c r="T31" s="1"/>
      <c r="U31" s="41"/>
      <c r="V31" s="41"/>
      <c r="W31" s="1"/>
      <c r="X31" s="16"/>
      <c r="Y31" s="16"/>
      <c r="Z31" s="16"/>
      <c r="AA31"/>
      <c r="AC31"/>
      <c r="AD31"/>
      <c r="AE31"/>
      <c r="AF31"/>
      <c r="AG31"/>
      <c r="AH31" s="9"/>
      <c r="AI31" s="12">
        <v>42</v>
      </c>
      <c r="AJ31" s="1"/>
      <c r="AK31" s="1"/>
      <c r="AL31" s="1"/>
      <c r="AM31" s="1"/>
      <c r="AN31"/>
      <c r="AO31" s="16"/>
      <c r="AQ31"/>
      <c r="AT31"/>
    </row>
    <row r="32" spans="1:46" x14ac:dyDescent="0.25">
      <c r="A32" s="16" t="s">
        <v>232</v>
      </c>
      <c r="C32" s="16" t="s">
        <v>248</v>
      </c>
      <c r="D32" s="5">
        <v>29</v>
      </c>
      <c r="E32" s="4" t="str">
        <f t="shared" si="1"/>
        <v>2507</v>
      </c>
      <c r="F32" s="4" t="str">
        <f t="shared" si="2"/>
        <v>174.64</v>
      </c>
      <c r="G32" s="4" t="str">
        <f t="shared" si="3"/>
        <v>0.96813</v>
      </c>
      <c r="H32" s="4" t="str">
        <f t="shared" si="4"/>
        <v>214.07</v>
      </c>
      <c r="I32" s="4" t="str">
        <f t="shared" si="5"/>
        <v>168.33</v>
      </c>
      <c r="J32" s="4" t="str">
        <f t="shared" si="6"/>
        <v>185.9</v>
      </c>
      <c r="K32" s="12"/>
      <c r="L32" s="1"/>
      <c r="M32" s="1"/>
      <c r="N32" s="1"/>
      <c r="O32" s="1"/>
      <c r="P32"/>
      <c r="Q32" s="64"/>
      <c r="R32" s="64"/>
      <c r="S32" s="1"/>
      <c r="T32" s="1"/>
      <c r="U32" s="41"/>
      <c r="V32" s="41"/>
      <c r="W32" s="1"/>
      <c r="X32" s="16"/>
      <c r="Y32" s="16"/>
      <c r="Z32" s="16"/>
      <c r="AA32"/>
      <c r="AC32"/>
      <c r="AD32"/>
      <c r="AE32"/>
      <c r="AF32"/>
      <c r="AG32"/>
      <c r="AH32" s="9"/>
      <c r="AI32" s="1"/>
      <c r="AJ32" s="1"/>
      <c r="AK32" s="1"/>
      <c r="AL32" s="1"/>
      <c r="AM32" s="1"/>
      <c r="AN32"/>
      <c r="AO32" s="16"/>
      <c r="AQ32"/>
      <c r="AT32"/>
    </row>
    <row r="33" spans="1:46" x14ac:dyDescent="0.25">
      <c r="A33" s="16" t="s">
        <v>233</v>
      </c>
      <c r="C33" s="16" t="s">
        <v>248</v>
      </c>
      <c r="D33" s="5">
        <v>30</v>
      </c>
      <c r="E33" s="4" t="str">
        <f t="shared" si="1"/>
        <v>1906</v>
      </c>
      <c r="F33" s="4" t="str">
        <f t="shared" si="2"/>
        <v>152.09</v>
      </c>
      <c r="G33" s="4" t="str">
        <f t="shared" si="3"/>
        <v>0.96575</v>
      </c>
      <c r="H33" s="4" t="str">
        <f t="shared" si="4"/>
        <v>212.83</v>
      </c>
      <c r="I33" s="4" t="str">
        <f t="shared" si="5"/>
        <v>165.72</v>
      </c>
      <c r="J33" s="4" t="str">
        <f t="shared" si="6"/>
        <v>185.25</v>
      </c>
      <c r="K33" s="12"/>
      <c r="L33" s="1"/>
      <c r="M33" s="1"/>
      <c r="N33" s="1"/>
      <c r="O33" s="1"/>
      <c r="P33"/>
      <c r="Q33" s="64"/>
      <c r="R33" s="64"/>
      <c r="S33" s="1"/>
      <c r="T33" s="1"/>
      <c r="U33" s="41"/>
      <c r="V33" s="41"/>
      <c r="W33" s="1"/>
      <c r="X33" s="16"/>
      <c r="Y33" s="16"/>
      <c r="Z33" s="16"/>
      <c r="AA33"/>
      <c r="AC33"/>
      <c r="AD33"/>
      <c r="AE33"/>
      <c r="AF33"/>
      <c r="AG33"/>
      <c r="AH33" s="9"/>
      <c r="AI33" s="1"/>
      <c r="AJ33" s="1"/>
      <c r="AK33" s="1"/>
      <c r="AL33" s="1"/>
      <c r="AM33" s="1"/>
      <c r="AN33"/>
      <c r="AO33" s="16"/>
      <c r="AQ33"/>
      <c r="AT33"/>
    </row>
    <row r="34" spans="1:46" x14ac:dyDescent="0.25">
      <c r="A34" s="16" t="s">
        <v>234</v>
      </c>
      <c r="C34" s="16" t="s">
        <v>248</v>
      </c>
      <c r="D34" s="5">
        <v>31</v>
      </c>
      <c r="E34" s="4" t="str">
        <f t="shared" si="1"/>
        <v>2436</v>
      </c>
      <c r="F34" s="4" t="str">
        <f t="shared" si="2"/>
        <v>171.89</v>
      </c>
      <c r="G34" s="4" t="str">
        <f t="shared" si="3"/>
        <v>0.96517</v>
      </c>
      <c r="H34" s="4" t="str">
        <f t="shared" si="4"/>
        <v>213.21</v>
      </c>
      <c r="I34" s="4" t="str">
        <f t="shared" si="5"/>
        <v>167.07</v>
      </c>
      <c r="J34" s="4" t="str">
        <f t="shared" si="6"/>
        <v>185.36</v>
      </c>
      <c r="K34" s="12"/>
      <c r="L34" s="1"/>
      <c r="M34" s="1"/>
      <c r="N34" s="1"/>
      <c r="O34" s="1"/>
      <c r="P34"/>
      <c r="Q34" s="64"/>
      <c r="R34" s="64"/>
      <c r="S34" s="1"/>
      <c r="T34" s="1"/>
      <c r="U34" s="41"/>
      <c r="V34" s="41"/>
      <c r="W34" s="1"/>
      <c r="X34" s="16"/>
      <c r="Y34" s="16"/>
      <c r="Z34" s="16"/>
      <c r="AA34"/>
      <c r="AC34"/>
      <c r="AD34"/>
      <c r="AE34"/>
      <c r="AF34"/>
      <c r="AG34"/>
      <c r="AH34" s="9"/>
      <c r="AI34" s="1"/>
      <c r="AJ34" s="1"/>
      <c r="AK34" s="1"/>
      <c r="AL34" s="1"/>
      <c r="AM34" s="1"/>
      <c r="AN34"/>
      <c r="AO34" s="16"/>
      <c r="AQ34"/>
      <c r="AT34"/>
    </row>
    <row r="35" spans="1:46" x14ac:dyDescent="0.25">
      <c r="A35" s="16" t="s">
        <v>235</v>
      </c>
      <c r="C35" s="16" t="s">
        <v>248</v>
      </c>
      <c r="D35" s="5">
        <v>32</v>
      </c>
      <c r="E35" s="4" t="str">
        <f t="shared" si="1"/>
        <v>3249</v>
      </c>
      <c r="F35" s="4" t="str">
        <f t="shared" si="2"/>
        <v>238.24</v>
      </c>
      <c r="G35" s="4" t="str">
        <f t="shared" si="3"/>
        <v>1.39020</v>
      </c>
      <c r="H35" s="4" t="str">
        <f t="shared" si="4"/>
        <v>223.37</v>
      </c>
      <c r="I35" s="4" t="str">
        <f t="shared" si="5"/>
        <v>194.85</v>
      </c>
      <c r="J35" s="4" t="str">
        <f t="shared" si="6"/>
        <v>205.79</v>
      </c>
      <c r="K35" s="12"/>
      <c r="L35" s="1"/>
      <c r="M35" s="1"/>
      <c r="N35" s="1"/>
      <c r="O35" s="1"/>
      <c r="P35"/>
      <c r="Q35" s="64"/>
      <c r="R35" s="64"/>
      <c r="S35" s="1"/>
      <c r="T35" s="1"/>
      <c r="U35" s="41"/>
      <c r="V35" s="41"/>
      <c r="W35" s="1"/>
      <c r="X35" s="16"/>
      <c r="Y35" s="16"/>
      <c r="Z35" s="16"/>
      <c r="AA35"/>
      <c r="AC35"/>
      <c r="AD35"/>
      <c r="AE35"/>
      <c r="AF35"/>
      <c r="AG35"/>
      <c r="AH35" s="9"/>
      <c r="AI35" s="1"/>
      <c r="AJ35" s="1"/>
      <c r="AK35" s="1"/>
      <c r="AL35" s="1"/>
      <c r="AM35" s="1"/>
      <c r="AN35"/>
      <c r="AO35" s="16"/>
      <c r="AQ35"/>
      <c r="AT35"/>
    </row>
    <row r="36" spans="1:46" x14ac:dyDescent="0.25">
      <c r="A36" s="16" t="s">
        <v>236</v>
      </c>
      <c r="C36" s="16" t="s">
        <v>248</v>
      </c>
      <c r="D36" s="5">
        <v>33</v>
      </c>
      <c r="E36" s="4" t="str">
        <f t="shared" si="1"/>
        <v>2414</v>
      </c>
      <c r="F36" s="4" t="str">
        <f t="shared" si="2"/>
        <v>172.49</v>
      </c>
      <c r="G36" s="4" t="str">
        <f t="shared" si="3"/>
        <v>0.98082</v>
      </c>
      <c r="H36" s="4" t="str">
        <f t="shared" si="4"/>
        <v>214.68</v>
      </c>
      <c r="I36" s="4" t="str">
        <f t="shared" si="5"/>
        <v>170.47</v>
      </c>
      <c r="J36" s="4" t="str">
        <f t="shared" si="6"/>
        <v>187.73</v>
      </c>
      <c r="K36" s="12"/>
      <c r="L36" s="1"/>
      <c r="M36" s="1"/>
      <c r="N36" s="1"/>
      <c r="O36" s="1"/>
      <c r="P36"/>
      <c r="Q36" s="64"/>
      <c r="R36" s="64"/>
      <c r="S36" s="1"/>
      <c r="T36" s="1"/>
      <c r="U36" s="41"/>
      <c r="V36" s="41"/>
      <c r="W36" s="1"/>
      <c r="X36" s="16"/>
      <c r="Y36" s="16"/>
      <c r="Z36" s="16"/>
      <c r="AA36"/>
      <c r="AC36"/>
      <c r="AD36"/>
      <c r="AE36"/>
      <c r="AF36"/>
      <c r="AG36"/>
      <c r="AH36" s="9"/>
      <c r="AI36" s="1"/>
      <c r="AJ36" s="1"/>
      <c r="AK36" s="1"/>
      <c r="AL36" s="1"/>
      <c r="AM36" s="1"/>
      <c r="AN36"/>
      <c r="AO36" s="16"/>
      <c r="AQ36"/>
      <c r="AT36"/>
    </row>
    <row r="37" spans="1:46" x14ac:dyDescent="0.25">
      <c r="A37" s="16" t="s">
        <v>237</v>
      </c>
      <c r="C37" s="16" t="s">
        <v>248</v>
      </c>
      <c r="D37" s="5">
        <v>34</v>
      </c>
      <c r="E37" s="4" t="str">
        <f t="shared" si="1"/>
        <v>2262</v>
      </c>
      <c r="F37" s="4" t="str">
        <f t="shared" si="2"/>
        <v>165.45</v>
      </c>
      <c r="G37" s="4" t="str">
        <f t="shared" si="3"/>
        <v>0.96306</v>
      </c>
      <c r="H37" s="4" t="str">
        <f t="shared" si="4"/>
        <v>214.57</v>
      </c>
      <c r="I37" s="4" t="str">
        <f t="shared" si="5"/>
        <v>170.16</v>
      </c>
      <c r="J37" s="4" t="str">
        <f t="shared" si="6"/>
        <v>186.92</v>
      </c>
      <c r="K37" s="12"/>
      <c r="L37" s="1"/>
      <c r="M37" s="1"/>
      <c r="N37" s="1"/>
      <c r="O37" s="1"/>
      <c r="P37"/>
      <c r="Q37" s="64"/>
      <c r="R37" s="64"/>
      <c r="S37" s="1"/>
      <c r="T37" s="1"/>
      <c r="U37" s="41"/>
      <c r="V37" s="41"/>
      <c r="W37" s="1"/>
      <c r="X37" s="16"/>
      <c r="Y37" s="16"/>
      <c r="Z37" s="16"/>
      <c r="AA37"/>
      <c r="AC37"/>
      <c r="AD37"/>
      <c r="AE37"/>
      <c r="AF37"/>
      <c r="AG37"/>
      <c r="AH37" s="9"/>
      <c r="AI37" s="1"/>
      <c r="AJ37" s="1"/>
      <c r="AK37" s="1"/>
      <c r="AL37" s="1"/>
      <c r="AM37" s="1"/>
      <c r="AN37"/>
      <c r="AO37" s="16"/>
      <c r="AQ37"/>
      <c r="AT37"/>
    </row>
    <row r="38" spans="1:46" x14ac:dyDescent="0.25">
      <c r="A38" s="16" t="s">
        <v>238</v>
      </c>
      <c r="C38" s="16" t="s">
        <v>248</v>
      </c>
      <c r="D38" s="5">
        <v>35</v>
      </c>
      <c r="E38" s="4" t="str">
        <f t="shared" si="1"/>
        <v>2513</v>
      </c>
      <c r="F38" s="4" t="str">
        <f t="shared" si="2"/>
        <v>175.20</v>
      </c>
      <c r="G38" s="4" t="str">
        <f t="shared" si="3"/>
        <v>0.97195</v>
      </c>
      <c r="H38" s="4" t="str">
        <f t="shared" si="4"/>
        <v>212.97</v>
      </c>
      <c r="I38" s="4" t="str">
        <f t="shared" si="5"/>
        <v>166.13</v>
      </c>
      <c r="J38" s="4" t="str">
        <f t="shared" si="6"/>
        <v>184.19</v>
      </c>
      <c r="K38" s="12"/>
      <c r="L38" s="1"/>
      <c r="M38" s="1"/>
      <c r="N38" s="1"/>
      <c r="O38" s="1"/>
      <c r="P38"/>
      <c r="Q38" s="64"/>
      <c r="R38" s="64"/>
      <c r="S38" s="1"/>
      <c r="T38" s="1"/>
      <c r="U38" s="41"/>
      <c r="V38" s="41"/>
      <c r="W38" s="1"/>
      <c r="X38" s="16"/>
      <c r="Y38" s="16"/>
      <c r="Z38" s="16"/>
      <c r="AA38"/>
      <c r="AC38"/>
      <c r="AD38"/>
      <c r="AE38"/>
      <c r="AF38"/>
      <c r="AG38"/>
      <c r="AH38" s="9"/>
      <c r="AI38" s="1"/>
      <c r="AJ38" s="1"/>
      <c r="AK38" s="1"/>
      <c r="AL38" s="1"/>
      <c r="AM38" s="1"/>
      <c r="AN38"/>
      <c r="AO38" s="16"/>
      <c r="AQ38"/>
      <c r="AT38"/>
    </row>
    <row r="39" spans="1:46" x14ac:dyDescent="0.25">
      <c r="A39" s="16" t="s">
        <v>239</v>
      </c>
      <c r="C39" s="16" t="s">
        <v>248</v>
      </c>
      <c r="D39" s="5">
        <v>36</v>
      </c>
      <c r="E39" s="4" t="str">
        <f t="shared" si="1"/>
        <v>4795</v>
      </c>
      <c r="F39" s="4" t="str">
        <f t="shared" si="2"/>
        <v>250.16</v>
      </c>
      <c r="G39" s="4" t="str">
        <f t="shared" si="3"/>
        <v>1.03860</v>
      </c>
      <c r="H39" s="4" t="str">
        <f t="shared" si="4"/>
        <v>219.16</v>
      </c>
      <c r="I39" s="4" t="str">
        <f t="shared" si="5"/>
        <v>183.58</v>
      </c>
      <c r="J39" s="4" t="str">
        <f t="shared" si="6"/>
        <v>196.33</v>
      </c>
      <c r="K39" s="12"/>
      <c r="L39" s="1"/>
      <c r="M39" s="1"/>
      <c r="N39" s="1"/>
      <c r="O39" s="1"/>
      <c r="P39"/>
      <c r="Q39" s="64"/>
      <c r="R39" s="64"/>
      <c r="S39" s="1"/>
      <c r="T39" s="1"/>
      <c r="U39" s="41"/>
      <c r="V39" s="41"/>
      <c r="W39" s="1"/>
      <c r="X39" s="16"/>
      <c r="Y39" s="16"/>
      <c r="Z39" s="16"/>
      <c r="AA39"/>
      <c r="AC39"/>
      <c r="AD39"/>
      <c r="AE39"/>
      <c r="AF39"/>
      <c r="AG39"/>
      <c r="AH39" s="9"/>
      <c r="AI39" s="1"/>
      <c r="AJ39" s="1"/>
      <c r="AK39" s="1"/>
      <c r="AL39" s="1"/>
      <c r="AM39" s="1"/>
      <c r="AN39"/>
      <c r="AO39" s="16"/>
      <c r="AQ39"/>
      <c r="AT39"/>
    </row>
    <row r="40" spans="1:46" x14ac:dyDescent="0.25">
      <c r="A40" s="16" t="s">
        <v>240</v>
      </c>
      <c r="C40" s="16" t="s">
        <v>248</v>
      </c>
      <c r="D40" s="5">
        <v>37</v>
      </c>
      <c r="E40" s="4" t="str">
        <f t="shared" si="1"/>
        <v>4252</v>
      </c>
      <c r="F40" s="4" t="str">
        <f t="shared" si="2"/>
        <v>230.57</v>
      </c>
      <c r="G40" s="4" t="str">
        <f t="shared" si="3"/>
        <v>0.99499</v>
      </c>
      <c r="H40" s="4" t="str">
        <f t="shared" si="4"/>
        <v>217.77</v>
      </c>
      <c r="I40" s="4" t="str">
        <f t="shared" si="5"/>
        <v>179.33</v>
      </c>
      <c r="J40" s="4" t="str">
        <f t="shared" si="6"/>
        <v>192.77</v>
      </c>
      <c r="K40" s="12"/>
      <c r="L40" s="1"/>
      <c r="M40" s="1"/>
      <c r="N40" s="1"/>
      <c r="O40" s="1"/>
      <c r="P40"/>
      <c r="Q40" s="64"/>
      <c r="R40" s="64"/>
      <c r="S40" s="1"/>
      <c r="T40" s="1"/>
      <c r="U40" s="41"/>
      <c r="V40" s="41"/>
      <c r="W40" s="1"/>
      <c r="X40" s="16"/>
      <c r="Y40" s="16"/>
      <c r="Z40" s="16"/>
      <c r="AA40"/>
      <c r="AC40"/>
      <c r="AD40"/>
      <c r="AE40"/>
      <c r="AF40"/>
      <c r="AG40"/>
      <c r="AH40" s="9"/>
      <c r="AI40" s="1"/>
      <c r="AJ40" s="1"/>
      <c r="AK40" s="1"/>
      <c r="AL40" s="1"/>
      <c r="AM40" s="1"/>
      <c r="AN40"/>
      <c r="AO40" s="16"/>
      <c r="AQ40"/>
      <c r="AT40"/>
    </row>
    <row r="41" spans="1:46" x14ac:dyDescent="0.25">
      <c r="A41" s="16" t="s">
        <v>241</v>
      </c>
      <c r="C41" s="16" t="s">
        <v>248</v>
      </c>
      <c r="D41" s="5">
        <v>38</v>
      </c>
      <c r="E41" s="4" t="str">
        <f t="shared" si="1"/>
        <v>2293</v>
      </c>
      <c r="F41" s="4" t="str">
        <f t="shared" si="2"/>
        <v>167.15</v>
      </c>
      <c r="G41" s="4" t="str">
        <f t="shared" si="3"/>
        <v>0.96960</v>
      </c>
      <c r="H41" s="4" t="str">
        <f t="shared" si="4"/>
        <v>215.43</v>
      </c>
      <c r="I41" s="4" t="str">
        <f t="shared" si="5"/>
        <v>172.73</v>
      </c>
      <c r="J41" s="4" t="str">
        <f t="shared" si="6"/>
        <v>188.71</v>
      </c>
      <c r="K41" s="12"/>
      <c r="L41" s="1"/>
      <c r="M41" s="1"/>
      <c r="N41" s="1"/>
      <c r="O41" s="1"/>
      <c r="P41"/>
      <c r="Q41" s="64"/>
      <c r="R41" s="64"/>
      <c r="S41" s="1"/>
      <c r="T41" s="1"/>
      <c r="U41" s="41"/>
      <c r="V41" s="41"/>
      <c r="W41" s="1"/>
      <c r="X41" s="16"/>
      <c r="Y41" s="16"/>
      <c r="Z41" s="16"/>
      <c r="AA41"/>
      <c r="AC41"/>
      <c r="AD41"/>
      <c r="AE41"/>
      <c r="AF41"/>
      <c r="AG41"/>
      <c r="AH41" s="9"/>
      <c r="AI41" s="1"/>
      <c r="AJ41" s="1"/>
      <c r="AK41" s="1"/>
      <c r="AL41" s="1"/>
      <c r="AM41" s="1"/>
      <c r="AN41"/>
      <c r="AO41" s="16"/>
      <c r="AQ41"/>
      <c r="AT41"/>
    </row>
    <row r="42" spans="1:46" x14ac:dyDescent="0.25">
      <c r="A42" s="16" t="s">
        <v>242</v>
      </c>
      <c r="C42" s="16" t="s">
        <v>248</v>
      </c>
      <c r="D42" s="5">
        <v>39</v>
      </c>
      <c r="E42" s="4" t="str">
        <f t="shared" si="1"/>
        <v>2354</v>
      </c>
      <c r="F42" s="4" t="str">
        <f t="shared" si="2"/>
        <v>169.60</v>
      </c>
      <c r="G42" s="4" t="str">
        <f t="shared" si="3"/>
        <v>0.97234</v>
      </c>
      <c r="H42" s="4" t="str">
        <f t="shared" si="4"/>
        <v>212.42</v>
      </c>
      <c r="I42" s="4" t="str">
        <f t="shared" si="5"/>
        <v>167.90</v>
      </c>
      <c r="J42" s="4" t="str">
        <f t="shared" si="6"/>
        <v>185.11</v>
      </c>
      <c r="K42" s="12"/>
      <c r="L42" s="1"/>
      <c r="M42" s="1"/>
      <c r="N42" s="1"/>
      <c r="O42" s="1"/>
      <c r="P42"/>
      <c r="Q42" s="41"/>
      <c r="R42" s="41"/>
      <c r="S42" s="1"/>
      <c r="T42" s="1"/>
      <c r="U42" s="1"/>
      <c r="V42" s="1"/>
      <c r="W42" s="1"/>
      <c r="X42" s="16"/>
      <c r="Y42" s="16"/>
      <c r="Z42" s="16"/>
      <c r="AA42"/>
      <c r="AC42"/>
      <c r="AD42"/>
      <c r="AE42"/>
      <c r="AF42"/>
      <c r="AG42"/>
      <c r="AH42" s="9"/>
      <c r="AI42" s="1"/>
      <c r="AJ42" s="1"/>
      <c r="AK42" s="1"/>
      <c r="AL42" s="1"/>
      <c r="AM42" s="1"/>
      <c r="AN42"/>
      <c r="AO42" s="16"/>
      <c r="AQ42"/>
      <c r="AT42"/>
    </row>
    <row r="43" spans="1:46" x14ac:dyDescent="0.25">
      <c r="A43" s="16" t="s">
        <v>243</v>
      </c>
      <c r="C43" s="16" t="s">
        <v>248</v>
      </c>
      <c r="D43" s="5">
        <v>40</v>
      </c>
      <c r="E43" s="4" t="str">
        <f t="shared" si="1"/>
        <v>3434</v>
      </c>
      <c r="F43" s="4" t="str">
        <f t="shared" si="2"/>
        <v>226.88</v>
      </c>
      <c r="G43" s="4" t="str">
        <f t="shared" si="3"/>
        <v>1.19280</v>
      </c>
      <c r="H43" s="4" t="str">
        <f t="shared" si="4"/>
        <v>216.63</v>
      </c>
      <c r="I43" s="4" t="str">
        <f t="shared" si="5"/>
        <v>179.48</v>
      </c>
      <c r="J43" s="4" t="str">
        <f t="shared" si="6"/>
        <v>192.66</v>
      </c>
      <c r="K43" s="12"/>
      <c r="L43" s="1"/>
      <c r="M43" s="1"/>
      <c r="N43" s="1"/>
      <c r="O43" s="1"/>
      <c r="P43"/>
      <c r="Q43" s="1"/>
      <c r="R43" s="1"/>
      <c r="S43" s="1"/>
      <c r="T43" s="1"/>
      <c r="U43" s="1"/>
      <c r="V43" s="1"/>
      <c r="W43" s="1"/>
      <c r="X43" s="16"/>
      <c r="Y43" s="16"/>
      <c r="Z43" s="16"/>
      <c r="AA43"/>
      <c r="AC43"/>
      <c r="AD43"/>
      <c r="AE43"/>
      <c r="AF43"/>
      <c r="AG43"/>
      <c r="AH43" s="9"/>
      <c r="AI43" s="1"/>
      <c r="AJ43" s="1"/>
      <c r="AK43" s="1"/>
      <c r="AL43" s="1"/>
      <c r="AM43" s="1"/>
      <c r="AN43"/>
      <c r="AO43" s="16"/>
      <c r="AQ43"/>
      <c r="AT43"/>
    </row>
    <row r="44" spans="1:46" x14ac:dyDescent="0.25">
      <c r="A44" s="16" t="s">
        <v>244</v>
      </c>
      <c r="C44" s="16" t="s">
        <v>248</v>
      </c>
      <c r="D44" s="5">
        <v>41</v>
      </c>
      <c r="E44" s="4" t="str">
        <f t="shared" si="1"/>
        <v>2255</v>
      </c>
      <c r="F44" s="4" t="str">
        <f t="shared" si="2"/>
        <v>165.76</v>
      </c>
      <c r="G44" s="4" t="str">
        <f t="shared" si="3"/>
        <v>0.96962</v>
      </c>
      <c r="H44" s="4" t="str">
        <f t="shared" si="4"/>
        <v>215.34</v>
      </c>
      <c r="I44" s="4" t="str">
        <f t="shared" si="5"/>
        <v>171.24</v>
      </c>
      <c r="J44" s="4" t="str">
        <f t="shared" si="6"/>
        <v>187.5</v>
      </c>
      <c r="K44" s="12"/>
      <c r="L44" s="1"/>
      <c r="M44" s="1"/>
      <c r="N44" s="1"/>
      <c r="O44" s="1"/>
      <c r="P44"/>
      <c r="Q44" s="1"/>
      <c r="R44" s="1"/>
      <c r="S44" s="1"/>
      <c r="T44" s="1"/>
      <c r="U44" s="1"/>
      <c r="V44" s="1"/>
      <c r="W44" s="1"/>
      <c r="X44" s="16"/>
      <c r="Y44" s="16"/>
      <c r="Z44" s="16"/>
      <c r="AA44"/>
      <c r="AC44"/>
      <c r="AD44"/>
      <c r="AE44"/>
      <c r="AF44"/>
      <c r="AG44"/>
      <c r="AH44" s="9"/>
      <c r="AI44" s="1"/>
      <c r="AJ44" s="1"/>
      <c r="AK44" s="1"/>
      <c r="AL44" s="1"/>
      <c r="AM44" s="1"/>
      <c r="AN44"/>
      <c r="AO44" s="16"/>
      <c r="AQ44"/>
      <c r="AT44"/>
    </row>
    <row r="45" spans="1:46" x14ac:dyDescent="0.25">
      <c r="A45" s="16" t="s">
        <v>245</v>
      </c>
      <c r="C45" s="16" t="s">
        <v>248</v>
      </c>
      <c r="D45" s="5">
        <v>42</v>
      </c>
      <c r="E45" s="4" t="str">
        <f t="shared" si="1"/>
        <v>2033</v>
      </c>
      <c r="F45" s="4" t="str">
        <f t="shared" si="2"/>
        <v>156.95</v>
      </c>
      <c r="G45" s="4" t="str">
        <f t="shared" si="3"/>
        <v>0.96424</v>
      </c>
      <c r="H45" s="4" t="str">
        <f t="shared" si="4"/>
        <v>211.58</v>
      </c>
      <c r="I45" s="4" t="str">
        <f t="shared" si="5"/>
        <v>167.24</v>
      </c>
      <c r="J45" s="4" t="str">
        <f t="shared" si="6"/>
        <v>184.38</v>
      </c>
      <c r="K45" s="12"/>
      <c r="L45" s="1"/>
      <c r="M45" s="1"/>
      <c r="N45" s="1"/>
      <c r="O45" s="1"/>
      <c r="P45"/>
      <c r="Q45" s="1"/>
      <c r="R45" s="1"/>
      <c r="S45" s="1"/>
      <c r="T45" s="1"/>
      <c r="U45" s="1"/>
      <c r="V45" s="1"/>
      <c r="W45" s="1"/>
      <c r="X45" s="16"/>
      <c r="Y45" s="16"/>
      <c r="Z45" s="16"/>
      <c r="AA45"/>
      <c r="AC45"/>
      <c r="AD45"/>
      <c r="AE45"/>
      <c r="AF45"/>
      <c r="AG45"/>
      <c r="AH45" s="9"/>
      <c r="AI45" s="1"/>
      <c r="AJ45" s="1"/>
      <c r="AK45" s="1"/>
      <c r="AL45" s="1"/>
      <c r="AM45" s="1"/>
      <c r="AN45"/>
      <c r="AO45" s="16"/>
      <c r="AQ45"/>
      <c r="AT45"/>
    </row>
    <row r="46" spans="1:46" x14ac:dyDescent="0.25">
      <c r="E46" s="4"/>
      <c r="F46" s="4"/>
      <c r="G46" s="4"/>
      <c r="H46" s="4"/>
      <c r="I46" s="4"/>
      <c r="J46" s="4"/>
      <c r="K46" s="10"/>
      <c r="P46" s="12"/>
      <c r="AA46" s="12"/>
      <c r="AC46" s="12"/>
      <c r="AD46" s="12"/>
      <c r="AE46" s="12"/>
      <c r="AF46" s="12"/>
      <c r="AG46" s="12"/>
      <c r="AH46" s="12"/>
      <c r="AN46"/>
      <c r="AO46" s="16"/>
    </row>
    <row r="47" spans="1:46" x14ac:dyDescent="0.25">
      <c r="E47" s="4"/>
      <c r="F47" s="4"/>
      <c r="G47" s="4"/>
      <c r="H47" s="4"/>
      <c r="I47" s="4"/>
      <c r="J47" s="4"/>
      <c r="K47" s="10"/>
      <c r="P47" s="12"/>
      <c r="AA47" s="12"/>
      <c r="AC47" s="12"/>
      <c r="AD47" s="12"/>
      <c r="AE47" s="12"/>
      <c r="AF47" s="12"/>
      <c r="AG47" s="12"/>
      <c r="AH47" s="12"/>
      <c r="AN47" s="12"/>
    </row>
    <row r="48" spans="1:46" x14ac:dyDescent="0.25">
      <c r="E48" s="4"/>
      <c r="F48" s="4"/>
      <c r="G48" s="4"/>
      <c r="H48" s="4"/>
      <c r="I48" s="4"/>
      <c r="J48" s="4"/>
      <c r="K48" s="10"/>
      <c r="P48" s="12"/>
      <c r="AA48" s="12"/>
      <c r="AC48" s="12"/>
      <c r="AD48" s="12"/>
      <c r="AE48" s="12"/>
      <c r="AF48" s="12"/>
      <c r="AG48" s="12"/>
      <c r="AH48" s="12"/>
      <c r="AN48" s="12"/>
    </row>
    <row r="49" spans="5:40" x14ac:dyDescent="0.25">
      <c r="E49" s="4"/>
      <c r="F49" s="4"/>
      <c r="G49" s="4"/>
      <c r="H49" s="4"/>
      <c r="I49" s="4"/>
      <c r="J49" s="4"/>
      <c r="K49" s="10"/>
      <c r="P49" s="12"/>
      <c r="AA49" s="12"/>
      <c r="AB49" s="12"/>
      <c r="AC49" s="12"/>
      <c r="AD49" s="12"/>
      <c r="AE49" s="12"/>
      <c r="AF49" s="12"/>
      <c r="AG49" s="12"/>
      <c r="AH49" s="12"/>
      <c r="AN49" s="12"/>
    </row>
    <row r="50" spans="5:40" x14ac:dyDescent="0.25">
      <c r="E50" s="4"/>
      <c r="F50" s="4"/>
      <c r="G50" s="4"/>
      <c r="H50" s="4"/>
      <c r="I50" s="4"/>
      <c r="J50" s="4"/>
      <c r="K50" s="10"/>
      <c r="P50" s="12"/>
      <c r="AA50" s="12"/>
      <c r="AB50" s="12"/>
      <c r="AC50" s="12"/>
      <c r="AD50" s="12"/>
      <c r="AE50" s="12"/>
      <c r="AF50" s="12"/>
      <c r="AG50" s="12"/>
      <c r="AH50" s="12"/>
      <c r="AN50" s="12"/>
    </row>
    <row r="51" spans="5:40" x14ac:dyDescent="0.25">
      <c r="E51" s="4"/>
      <c r="F51" s="4"/>
      <c r="G51" s="4"/>
      <c r="H51" s="4"/>
      <c r="I51" s="4"/>
      <c r="J51" s="4"/>
      <c r="K51" s="10"/>
      <c r="P51" s="12"/>
      <c r="AA51" s="12"/>
      <c r="AB51" s="12"/>
      <c r="AC51" s="12"/>
      <c r="AD51" s="12"/>
      <c r="AE51" s="12"/>
      <c r="AF51" s="12"/>
      <c r="AG51" s="12"/>
      <c r="AH51" s="12"/>
      <c r="AN51" s="12"/>
    </row>
    <row r="52" spans="5:40" x14ac:dyDescent="0.25">
      <c r="E52" s="4"/>
      <c r="F52" s="4"/>
      <c r="G52" s="4"/>
      <c r="H52" s="4"/>
      <c r="I52" s="4"/>
      <c r="J52" s="4"/>
      <c r="K52" s="10"/>
      <c r="P52" s="12"/>
      <c r="AA52" s="12"/>
      <c r="AB52" s="12"/>
      <c r="AC52" s="12"/>
      <c r="AD52" s="12"/>
      <c r="AE52" s="12"/>
      <c r="AF52" s="12"/>
      <c r="AG52" s="12"/>
      <c r="AH52" s="12"/>
      <c r="AN52" s="12"/>
    </row>
    <row r="53" spans="5:40" x14ac:dyDescent="0.25">
      <c r="E53" s="4"/>
      <c r="F53" s="4"/>
      <c r="G53" s="4"/>
      <c r="H53" s="4"/>
      <c r="I53" s="4"/>
      <c r="J53" s="4"/>
      <c r="K53" s="10"/>
      <c r="P53" s="12"/>
      <c r="AA53" s="12"/>
      <c r="AB53" s="12"/>
      <c r="AC53" s="12"/>
      <c r="AD53" s="12"/>
      <c r="AE53" s="12"/>
      <c r="AF53" s="12"/>
      <c r="AG53" s="12"/>
      <c r="AH53" s="12"/>
      <c r="AN53" s="12"/>
    </row>
    <row r="54" spans="5:40" x14ac:dyDescent="0.25">
      <c r="E54" s="4"/>
      <c r="F54" s="4"/>
      <c r="G54" s="4"/>
      <c r="H54" s="4"/>
      <c r="I54" s="4"/>
      <c r="J54" s="4"/>
      <c r="K54" s="10"/>
      <c r="P54" s="12"/>
      <c r="AA54" s="12"/>
      <c r="AB54" s="12"/>
      <c r="AC54" s="12"/>
      <c r="AD54" s="12"/>
      <c r="AE54" s="12"/>
      <c r="AF54" s="12"/>
      <c r="AG54" s="12"/>
      <c r="AH54" s="12"/>
      <c r="AN54" s="12"/>
    </row>
    <row r="55" spans="5:40" x14ac:dyDescent="0.25">
      <c r="E55" s="4"/>
      <c r="F55" s="4"/>
      <c r="G55" s="4"/>
      <c r="H55" s="4"/>
      <c r="I55" s="4"/>
      <c r="J55" s="4"/>
      <c r="K55" s="10"/>
      <c r="P55" s="12"/>
      <c r="AA55" s="12"/>
      <c r="AB55" s="12"/>
      <c r="AC55" s="12"/>
      <c r="AD55" s="12"/>
      <c r="AE55" s="12"/>
      <c r="AF55" s="12"/>
      <c r="AG55" s="12"/>
      <c r="AH55" s="12"/>
      <c r="AN55" s="12"/>
    </row>
    <row r="56" spans="5:40" x14ac:dyDescent="0.25">
      <c r="E56" s="4"/>
      <c r="F56" s="4"/>
      <c r="G56" s="4"/>
      <c r="H56" s="4"/>
      <c r="I56" s="4"/>
      <c r="J56" s="4"/>
      <c r="K56" s="10"/>
      <c r="P56" s="12"/>
      <c r="AA56" s="12"/>
      <c r="AB56" s="12"/>
      <c r="AC56" s="12"/>
      <c r="AD56" s="12"/>
      <c r="AE56" s="12"/>
      <c r="AF56" s="12"/>
      <c r="AG56" s="12"/>
      <c r="AH56" s="12"/>
      <c r="AN56" s="12"/>
    </row>
    <row r="57" spans="5:40" x14ac:dyDescent="0.25">
      <c r="E57" s="4"/>
      <c r="F57" s="4"/>
      <c r="G57" s="4"/>
      <c r="H57" s="4"/>
      <c r="I57" s="4"/>
      <c r="J57" s="4"/>
      <c r="K57" s="10"/>
      <c r="P57" s="12"/>
      <c r="AA57" s="12"/>
      <c r="AB57" s="12"/>
      <c r="AC57" s="12"/>
      <c r="AD57" s="12"/>
      <c r="AE57" s="12"/>
      <c r="AF57" s="12"/>
      <c r="AG57" s="12"/>
      <c r="AH57" s="12"/>
      <c r="AN57" s="12"/>
    </row>
    <row r="58" spans="5:40" x14ac:dyDescent="0.25">
      <c r="E58" s="4"/>
      <c r="F58" s="4"/>
      <c r="G58" s="4"/>
      <c r="H58" s="4"/>
      <c r="I58" s="4"/>
      <c r="J58" s="4"/>
      <c r="K58" s="10"/>
      <c r="P58" s="12"/>
      <c r="AA58" s="12"/>
      <c r="AB58" s="12"/>
      <c r="AC58" s="12"/>
      <c r="AD58" s="12"/>
      <c r="AE58" s="12"/>
      <c r="AF58" s="12"/>
      <c r="AG58" s="12"/>
      <c r="AH58" s="12"/>
      <c r="AN58" s="12"/>
    </row>
    <row r="59" spans="5:40" x14ac:dyDescent="0.25">
      <c r="E59" s="4"/>
      <c r="F59" s="4"/>
      <c r="G59" s="4"/>
      <c r="H59" s="4"/>
      <c r="I59" s="4"/>
      <c r="J59" s="4"/>
      <c r="K59" s="10"/>
      <c r="P59" s="12"/>
      <c r="AA59" s="12"/>
      <c r="AB59" s="12"/>
      <c r="AC59" s="12"/>
      <c r="AD59" s="12"/>
      <c r="AE59" s="12"/>
      <c r="AF59" s="12"/>
      <c r="AG59" s="12"/>
      <c r="AH59" s="12"/>
      <c r="AN59" s="12"/>
    </row>
    <row r="60" spans="5:40" x14ac:dyDescent="0.25">
      <c r="E60" s="4"/>
      <c r="F60" s="4"/>
      <c r="G60" s="4"/>
      <c r="H60" s="4"/>
      <c r="I60" s="4"/>
      <c r="J60" s="4"/>
      <c r="K60" s="10"/>
      <c r="P60" s="12"/>
      <c r="AA60" s="12"/>
      <c r="AB60" s="12"/>
      <c r="AC60" s="12"/>
      <c r="AD60" s="12"/>
      <c r="AE60" s="12"/>
      <c r="AF60" s="12"/>
      <c r="AG60" s="12"/>
      <c r="AH60" s="12"/>
      <c r="AN60" s="12"/>
    </row>
    <row r="61" spans="5:40" x14ac:dyDescent="0.25">
      <c r="E61" s="4"/>
      <c r="F61" s="4"/>
      <c r="G61" s="4"/>
      <c r="H61" s="4"/>
      <c r="I61" s="4"/>
      <c r="J61" s="4"/>
      <c r="K61" s="10"/>
      <c r="P61" s="12"/>
      <c r="AA61" s="12"/>
      <c r="AB61" s="12"/>
      <c r="AC61" s="12"/>
      <c r="AD61" s="12"/>
      <c r="AE61" s="12"/>
      <c r="AF61" s="12"/>
      <c r="AG61" s="12"/>
      <c r="AH61" s="12"/>
      <c r="AN61" s="12"/>
    </row>
    <row r="62" spans="5:40" x14ac:dyDescent="0.25">
      <c r="E62" s="4"/>
      <c r="F62" s="4"/>
      <c r="G62" s="4"/>
      <c r="H62" s="4"/>
      <c r="I62" s="4"/>
      <c r="J62" s="4"/>
      <c r="K62" s="10"/>
      <c r="P62" s="12"/>
      <c r="AA62" s="12"/>
      <c r="AB62" s="12"/>
      <c r="AC62" s="12"/>
      <c r="AD62" s="12"/>
      <c r="AE62" s="12"/>
      <c r="AF62" s="12"/>
      <c r="AG62" s="12"/>
      <c r="AH62" s="12"/>
      <c r="AN62" s="12"/>
    </row>
    <row r="63" spans="5:40" x14ac:dyDescent="0.25">
      <c r="E63" s="4"/>
      <c r="F63" s="4"/>
      <c r="G63" s="4"/>
      <c r="H63" s="4"/>
      <c r="I63" s="4"/>
      <c r="J63" s="4"/>
      <c r="K63" s="10"/>
      <c r="P63" s="12"/>
      <c r="AA63" s="12"/>
      <c r="AB63" s="12"/>
      <c r="AC63" s="12"/>
      <c r="AD63" s="12"/>
      <c r="AE63" s="12"/>
      <c r="AF63" s="12"/>
      <c r="AG63" s="12"/>
      <c r="AH63" s="12"/>
      <c r="AN63" s="12"/>
    </row>
    <row r="64" spans="5:40" x14ac:dyDescent="0.25">
      <c r="E64" s="4"/>
      <c r="F64" s="4"/>
      <c r="G64" s="4"/>
      <c r="H64" s="4"/>
      <c r="I64" s="4"/>
      <c r="J64" s="4"/>
      <c r="K64" s="10"/>
      <c r="P64" s="12"/>
      <c r="AA64" s="12"/>
      <c r="AB64" s="12"/>
      <c r="AC64" s="12"/>
      <c r="AD64" s="12"/>
      <c r="AE64" s="12"/>
      <c r="AF64" s="12"/>
      <c r="AG64" s="12"/>
      <c r="AH64" s="12"/>
      <c r="AN64" s="12"/>
    </row>
    <row r="65" spans="5:40" x14ac:dyDescent="0.25">
      <c r="E65" s="4"/>
      <c r="F65" s="4"/>
      <c r="G65" s="4"/>
      <c r="H65" s="4"/>
      <c r="I65" s="4"/>
      <c r="J65" s="4"/>
      <c r="K65" s="10"/>
      <c r="P65" s="12"/>
      <c r="AA65" s="12"/>
      <c r="AB65" s="12"/>
      <c r="AC65" s="12"/>
      <c r="AD65" s="12"/>
      <c r="AE65" s="12"/>
      <c r="AF65" s="12"/>
      <c r="AG65" s="12"/>
      <c r="AH65" s="12"/>
      <c r="AN65" s="12"/>
    </row>
    <row r="66" spans="5:40" x14ac:dyDescent="0.25">
      <c r="E66" s="4"/>
      <c r="F66" s="4"/>
      <c r="G66" s="4"/>
      <c r="H66" s="4"/>
      <c r="I66" s="4"/>
      <c r="J66" s="4"/>
      <c r="K66" s="10"/>
      <c r="P66" s="12"/>
      <c r="AA66" s="12"/>
      <c r="AB66" s="12"/>
      <c r="AC66" s="12"/>
      <c r="AD66" s="12"/>
      <c r="AE66" s="12"/>
      <c r="AF66" s="12"/>
      <c r="AG66" s="12"/>
      <c r="AH66" s="12"/>
      <c r="AN66" s="12"/>
    </row>
    <row r="67" spans="5:40" x14ac:dyDescent="0.25">
      <c r="E67" s="4"/>
      <c r="F67" s="4"/>
      <c r="G67" s="4"/>
      <c r="H67" s="4"/>
      <c r="I67" s="4"/>
      <c r="J67" s="4"/>
      <c r="K67" s="10"/>
      <c r="P67" s="12"/>
      <c r="AA67" s="12"/>
      <c r="AB67" s="12"/>
      <c r="AC67" s="12"/>
      <c r="AD67" s="12"/>
      <c r="AE67" s="12"/>
      <c r="AF67" s="12"/>
      <c r="AG67" s="12"/>
      <c r="AH67" s="12"/>
      <c r="AN67" s="12"/>
    </row>
    <row r="68" spans="5:40" x14ac:dyDescent="0.25">
      <c r="E68" s="4"/>
      <c r="F68" s="4"/>
      <c r="G68" s="4"/>
      <c r="H68" s="4"/>
      <c r="I68" s="4"/>
      <c r="J68" s="4"/>
      <c r="K68" s="10"/>
      <c r="P68" s="12"/>
      <c r="AA68" s="12"/>
      <c r="AB68" s="12"/>
      <c r="AC68" s="12"/>
      <c r="AD68" s="12"/>
      <c r="AE68" s="12"/>
      <c r="AF68" s="12"/>
      <c r="AG68" s="12"/>
      <c r="AH68" s="12"/>
      <c r="AN68" s="12"/>
    </row>
    <row r="69" spans="5:40" x14ac:dyDescent="0.25">
      <c r="E69" s="4"/>
      <c r="F69" s="4"/>
      <c r="G69" s="4"/>
      <c r="H69" s="4"/>
      <c r="I69" s="4"/>
      <c r="J69" s="4"/>
      <c r="K69" s="10"/>
      <c r="P69" s="12"/>
      <c r="AA69" s="12"/>
      <c r="AB69" s="12"/>
      <c r="AC69" s="12"/>
      <c r="AD69" s="12"/>
      <c r="AE69" s="12"/>
      <c r="AF69" s="12"/>
      <c r="AG69" s="12"/>
      <c r="AH69" s="12"/>
      <c r="AN69" s="12"/>
    </row>
    <row r="70" spans="5:40" x14ac:dyDescent="0.25">
      <c r="E70" s="4"/>
      <c r="F70" s="4"/>
      <c r="G70" s="4"/>
      <c r="H70" s="4"/>
      <c r="I70" s="4"/>
      <c r="J70" s="4"/>
      <c r="K70" s="10"/>
      <c r="P70" s="12"/>
      <c r="AA70" s="12"/>
      <c r="AB70" s="12"/>
      <c r="AC70" s="12"/>
      <c r="AD70" s="12"/>
      <c r="AE70" s="12"/>
      <c r="AF70" s="12"/>
      <c r="AG70" s="12"/>
      <c r="AH70" s="12"/>
      <c r="AN70" s="12"/>
    </row>
    <row r="71" spans="5:40" x14ac:dyDescent="0.25">
      <c r="E71" s="4"/>
      <c r="F71" s="4"/>
      <c r="G71" s="4"/>
      <c r="H71" s="4"/>
      <c r="I71" s="4"/>
      <c r="J71" s="4"/>
      <c r="K71" s="10"/>
      <c r="P71" s="12"/>
      <c r="AA71" s="12"/>
      <c r="AB71" s="12"/>
      <c r="AC71" s="12"/>
      <c r="AD71" s="12"/>
      <c r="AE71" s="12"/>
      <c r="AF71" s="12"/>
      <c r="AG71" s="12"/>
      <c r="AH71" s="12"/>
      <c r="AN71" s="12"/>
    </row>
    <row r="72" spans="5:40" x14ac:dyDescent="0.25">
      <c r="E72" s="4"/>
      <c r="F72" s="4"/>
      <c r="G72" s="4"/>
      <c r="H72" s="4"/>
      <c r="I72" s="4"/>
      <c r="J72" s="4"/>
      <c r="K72" s="10"/>
      <c r="P72" s="12"/>
      <c r="AA72" s="12"/>
      <c r="AB72" s="12"/>
      <c r="AC72" s="12"/>
      <c r="AD72" s="12"/>
      <c r="AE72" s="12"/>
      <c r="AF72" s="12"/>
      <c r="AG72" s="12"/>
      <c r="AH72" s="12"/>
      <c r="AN72" s="12"/>
    </row>
    <row r="73" spans="5:40" x14ac:dyDescent="0.25">
      <c r="E73" s="4"/>
      <c r="F73" s="4"/>
      <c r="G73" s="4"/>
      <c r="H73" s="4"/>
      <c r="I73" s="4"/>
      <c r="J73" s="4"/>
      <c r="K73" s="10"/>
      <c r="P73" s="12"/>
      <c r="AA73" s="12"/>
      <c r="AB73" s="12"/>
      <c r="AC73" s="12"/>
      <c r="AD73" s="12"/>
      <c r="AE73" s="12"/>
      <c r="AF73" s="12"/>
      <c r="AG73" s="12"/>
      <c r="AH73" s="12"/>
      <c r="AN73" s="12"/>
    </row>
    <row r="74" spans="5:40" x14ac:dyDescent="0.25">
      <c r="E74" s="4"/>
      <c r="F74" s="4"/>
      <c r="G74" s="4"/>
      <c r="H74" s="4"/>
      <c r="I74" s="4"/>
      <c r="J74" s="4"/>
      <c r="K74" s="10"/>
      <c r="P74" s="12"/>
      <c r="AA74" s="12"/>
      <c r="AB74" s="12"/>
      <c r="AC74" s="12"/>
      <c r="AD74" s="12"/>
      <c r="AE74" s="12"/>
      <c r="AF74" s="12"/>
      <c r="AG74" s="12"/>
      <c r="AH74" s="12"/>
      <c r="AN74" s="12"/>
    </row>
    <row r="75" spans="5:40" x14ac:dyDescent="0.25">
      <c r="E75" s="4"/>
      <c r="F75" s="4"/>
      <c r="G75" s="4"/>
      <c r="H75" s="4"/>
      <c r="I75" s="4"/>
      <c r="J75" s="4"/>
      <c r="K75" s="10"/>
      <c r="P75" s="12"/>
      <c r="AA75" s="12"/>
      <c r="AB75" s="12"/>
      <c r="AC75" s="12"/>
      <c r="AD75" s="12"/>
      <c r="AE75" s="12"/>
      <c r="AF75" s="12"/>
      <c r="AG75" s="12"/>
      <c r="AH75" s="12"/>
      <c r="AN75" s="12"/>
    </row>
    <row r="76" spans="5:40" x14ac:dyDescent="0.25">
      <c r="E76" s="4"/>
      <c r="F76" s="4"/>
      <c r="G76" s="4"/>
      <c r="H76" s="4"/>
      <c r="I76" s="4"/>
      <c r="J76" s="4"/>
      <c r="K76" s="10"/>
      <c r="P76" s="12"/>
      <c r="AA76" s="12"/>
      <c r="AB76" s="12"/>
      <c r="AC76" s="12"/>
      <c r="AD76" s="12"/>
      <c r="AE76" s="12"/>
      <c r="AF76" s="12"/>
      <c r="AG76" s="12"/>
      <c r="AH76" s="12"/>
      <c r="AN76" s="12"/>
    </row>
    <row r="77" spans="5:40" x14ac:dyDescent="0.25">
      <c r="E77" s="4"/>
      <c r="F77" s="4"/>
      <c r="G77" s="4"/>
      <c r="H77" s="4"/>
      <c r="I77" s="4"/>
      <c r="J77" s="4"/>
      <c r="K77" s="10"/>
      <c r="P77" s="12"/>
      <c r="AA77" s="12"/>
      <c r="AB77" s="12"/>
      <c r="AC77" s="12"/>
      <c r="AD77" s="12"/>
      <c r="AE77" s="12"/>
      <c r="AF77" s="12"/>
      <c r="AG77" s="12"/>
      <c r="AH77" s="12"/>
      <c r="AN77" s="12"/>
    </row>
    <row r="78" spans="5:40" x14ac:dyDescent="0.25">
      <c r="E78" s="4"/>
      <c r="F78" s="4"/>
      <c r="G78" s="4"/>
      <c r="H78" s="4"/>
      <c r="I78" s="4"/>
      <c r="J78" s="4"/>
      <c r="K78" s="10"/>
      <c r="P78" s="12"/>
      <c r="AA78" s="12"/>
      <c r="AB78" s="12"/>
      <c r="AC78" s="12"/>
      <c r="AD78" s="12"/>
      <c r="AE78" s="12"/>
      <c r="AF78" s="12"/>
      <c r="AG78" s="12"/>
      <c r="AH78" s="12"/>
      <c r="AN78" s="12"/>
    </row>
    <row r="79" spans="5:40" x14ac:dyDescent="0.25">
      <c r="E79" s="4"/>
      <c r="F79" s="4"/>
      <c r="G79" s="4"/>
      <c r="H79" s="4"/>
      <c r="I79" s="4"/>
      <c r="J79" s="4"/>
      <c r="K79" s="10"/>
      <c r="P79" s="12"/>
      <c r="AA79" s="12"/>
      <c r="AB79" s="12"/>
      <c r="AC79" s="12"/>
      <c r="AD79" s="12"/>
      <c r="AE79" s="12"/>
      <c r="AF79" s="12"/>
      <c r="AG79" s="12"/>
      <c r="AH79" s="12"/>
      <c r="AN79" s="12"/>
    </row>
    <row r="80" spans="5:40" x14ac:dyDescent="0.25">
      <c r="E80" s="4"/>
      <c r="F80" s="4"/>
      <c r="G80" s="4"/>
      <c r="H80" s="4"/>
      <c r="I80" s="4"/>
      <c r="J80" s="4"/>
      <c r="K80" s="10"/>
      <c r="P80" s="12"/>
      <c r="AA80" s="12"/>
      <c r="AB80" s="12"/>
      <c r="AC80" s="12"/>
      <c r="AD80" s="12"/>
      <c r="AE80" s="12"/>
      <c r="AF80" s="12"/>
      <c r="AG80" s="12"/>
      <c r="AH80" s="12"/>
      <c r="AN80" s="12"/>
    </row>
    <row r="81" spans="5:40" x14ac:dyDescent="0.25">
      <c r="E81" s="4"/>
      <c r="F81" s="4"/>
      <c r="G81" s="4"/>
      <c r="H81" s="4"/>
      <c r="I81" s="4"/>
      <c r="J81" s="4"/>
      <c r="K81" s="10"/>
      <c r="P81" s="12"/>
      <c r="AA81" s="12"/>
      <c r="AB81" s="12"/>
      <c r="AC81" s="12"/>
      <c r="AD81" s="12"/>
      <c r="AE81" s="12"/>
      <c r="AF81" s="12"/>
      <c r="AG81" s="12"/>
      <c r="AH81" s="12"/>
      <c r="AN81" s="12"/>
    </row>
    <row r="82" spans="5:40" x14ac:dyDescent="0.25">
      <c r="E82" s="4"/>
      <c r="F82" s="4"/>
      <c r="G82" s="4"/>
      <c r="H82" s="4"/>
      <c r="I82" s="4"/>
      <c r="J82" s="4"/>
      <c r="K82" s="10"/>
      <c r="P82" s="12"/>
      <c r="AA82" s="12"/>
      <c r="AB82" s="12"/>
      <c r="AC82" s="12"/>
      <c r="AD82" s="12"/>
      <c r="AE82" s="12"/>
      <c r="AF82" s="12"/>
      <c r="AG82" s="12"/>
      <c r="AH82" s="12"/>
      <c r="AN82" s="12"/>
    </row>
    <row r="83" spans="5:40" x14ac:dyDescent="0.25">
      <c r="E83" s="4"/>
      <c r="F83" s="4"/>
      <c r="G83" s="4"/>
      <c r="H83" s="4"/>
      <c r="I83" s="4"/>
      <c r="J83" s="4"/>
      <c r="K83" s="10"/>
      <c r="P83" s="12"/>
      <c r="AA83" s="12"/>
      <c r="AB83" s="12"/>
      <c r="AC83" s="12"/>
      <c r="AD83" s="12"/>
      <c r="AE83" s="12"/>
      <c r="AF83" s="12"/>
      <c r="AG83" s="12"/>
      <c r="AH83" s="12"/>
      <c r="AN83" s="12"/>
    </row>
    <row r="84" spans="5:40" x14ac:dyDescent="0.25">
      <c r="E84" s="4"/>
      <c r="F84" s="4"/>
      <c r="G84" s="4"/>
      <c r="H84" s="4"/>
      <c r="I84" s="4"/>
      <c r="J84" s="4"/>
      <c r="K84" s="10"/>
      <c r="P84" s="12"/>
      <c r="AA84" s="12"/>
      <c r="AB84" s="12"/>
      <c r="AC84" s="12"/>
      <c r="AD84" s="12"/>
      <c r="AE84" s="12"/>
      <c r="AF84" s="12"/>
      <c r="AG84" s="12"/>
      <c r="AH84" s="12"/>
      <c r="AN84" s="12"/>
    </row>
    <row r="85" spans="5:40" x14ac:dyDescent="0.25">
      <c r="E85" s="4"/>
      <c r="F85" s="4"/>
      <c r="G85" s="4"/>
      <c r="H85" s="4"/>
      <c r="I85" s="4"/>
      <c r="J85" s="4"/>
      <c r="K85" s="10"/>
      <c r="P85" s="12"/>
      <c r="AA85" s="12"/>
      <c r="AB85" s="12"/>
      <c r="AC85" s="12"/>
      <c r="AD85" s="12"/>
      <c r="AE85" s="12"/>
      <c r="AF85" s="12"/>
      <c r="AG85" s="12"/>
      <c r="AH85" s="12"/>
      <c r="AN85" s="12"/>
    </row>
    <row r="86" spans="5:40" x14ac:dyDescent="0.25">
      <c r="E86" s="4"/>
      <c r="F86" s="4"/>
      <c r="G86" s="4"/>
      <c r="H86" s="4"/>
      <c r="I86" s="4"/>
      <c r="J86" s="4"/>
      <c r="K86" s="10"/>
      <c r="P86" s="12"/>
      <c r="AA86" s="12"/>
      <c r="AB86" s="12"/>
      <c r="AC86" s="12"/>
      <c r="AD86" s="12"/>
      <c r="AE86" s="12"/>
      <c r="AF86" s="12"/>
      <c r="AG86" s="12"/>
      <c r="AH86" s="12"/>
      <c r="AN86" s="12"/>
    </row>
    <row r="87" spans="5:40" x14ac:dyDescent="0.25">
      <c r="K87" s="10"/>
      <c r="AN87" s="12"/>
    </row>
    <row r="88" spans="5:40" x14ac:dyDescent="0.25">
      <c r="K88" s="10"/>
    </row>
    <row r="89" spans="5:40" x14ac:dyDescent="0.25">
      <c r="K89" s="10"/>
    </row>
  </sheetData>
  <sortState ref="N4:N6">
    <sortCondition ref="N4"/>
  </sortState>
  <mergeCells count="20">
    <mergeCell ref="AS2:AU2"/>
    <mergeCell ref="D1:J1"/>
    <mergeCell ref="AP8:AP9"/>
    <mergeCell ref="D2:J2"/>
    <mergeCell ref="L2:O2"/>
    <mergeCell ref="Q2:X2"/>
    <mergeCell ref="Z2:AG2"/>
    <mergeCell ref="AI2:AL2"/>
    <mergeCell ref="AN3:AN7"/>
    <mergeCell ref="AO2:AQ2"/>
    <mergeCell ref="Z4:Z5"/>
    <mergeCell ref="Z6:Z7"/>
    <mergeCell ref="Z8:Z9"/>
    <mergeCell ref="Z10:Z11"/>
    <mergeCell ref="AN8:AO9"/>
    <mergeCell ref="Z14:AA14"/>
    <mergeCell ref="Z15:AA15"/>
    <mergeCell ref="Z16:AA16"/>
    <mergeCell ref="Z17:AA17"/>
    <mergeCell ref="Z18:AA18"/>
  </mergeCells>
  <conditionalFormatting sqref="L24:N42">
    <cfRule type="duplicateValues" dxfId="3" priority="1"/>
  </conditionalFormatting>
  <pageMargins left="0.7" right="0.7" top="0.75" bottom="0.75" header="0.3" footer="0.3"/>
  <pageSetup orientation="portrait" r:id="rId1"/>
  <ignoredErrors>
    <ignoredError sqref="AB4:AG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FA57-A4B0-4F44-8AE8-0ED2BB629F01}">
  <dimension ref="B1:Y86"/>
  <sheetViews>
    <sheetView zoomScale="80" zoomScaleNormal="80" workbookViewId="0">
      <selection activeCell="U11" sqref="U11"/>
    </sheetView>
  </sheetViews>
  <sheetFormatPr defaultRowHeight="15" x14ac:dyDescent="0.25"/>
  <cols>
    <col min="1" max="1" width="4.28515625" customWidth="1"/>
    <col min="2" max="2" width="3" style="1" customWidth="1"/>
    <col min="3" max="4" width="3" customWidth="1"/>
    <col min="5" max="8" width="3" style="1" customWidth="1"/>
    <col min="9" max="9" width="13.5703125" style="5" customWidth="1"/>
    <col min="10" max="12" width="13.5703125" style="6" customWidth="1"/>
    <col min="13" max="13" width="9.140625" style="1"/>
    <col min="14" max="16" width="14.85546875" style="9" customWidth="1"/>
    <col min="17" max="17" width="15" style="11" customWidth="1"/>
    <col min="18" max="18" width="5.28515625" style="11" customWidth="1"/>
    <col min="19" max="19" width="13.42578125" style="1" customWidth="1"/>
    <col min="20" max="20" width="13.42578125" customWidth="1"/>
    <col min="21" max="21" width="13.42578125" style="1" customWidth="1"/>
    <col min="22" max="22" width="4.28515625" customWidth="1"/>
    <col min="24" max="24" width="17.7109375" style="16" customWidth="1"/>
  </cols>
  <sheetData>
    <row r="1" spans="2:25" ht="28.5" customHeight="1" x14ac:dyDescent="0.4">
      <c r="I1" s="80" t="s">
        <v>83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2:25" ht="23.25" customHeight="1" x14ac:dyDescent="0.35">
      <c r="N2" s="74" t="s">
        <v>78</v>
      </c>
      <c r="O2" s="74"/>
      <c r="P2" s="74"/>
      <c r="Q2" s="74"/>
      <c r="R2" s="14"/>
      <c r="S2" s="78" t="s">
        <v>0</v>
      </c>
      <c r="T2" s="78"/>
      <c r="U2" s="78"/>
      <c r="W2" s="81" t="s">
        <v>84</v>
      </c>
      <c r="X2" s="81"/>
      <c r="Y2" s="81"/>
    </row>
    <row r="3" spans="2:25" s="2" customFormat="1" x14ac:dyDescent="0.25">
      <c r="B3" s="3" t="s">
        <v>0</v>
      </c>
      <c r="C3" s="3" t="s">
        <v>1</v>
      </c>
      <c r="E3" s="2" t="s">
        <v>75</v>
      </c>
      <c r="F3" s="2" t="s">
        <v>76</v>
      </c>
      <c r="G3" s="2" t="s">
        <v>77</v>
      </c>
      <c r="I3" s="7" t="s">
        <v>0</v>
      </c>
      <c r="J3" s="7" t="s">
        <v>75</v>
      </c>
      <c r="K3" s="7" t="s">
        <v>76</v>
      </c>
      <c r="L3" s="7" t="s">
        <v>77</v>
      </c>
      <c r="N3" s="7" t="s">
        <v>0</v>
      </c>
      <c r="O3" s="7" t="s">
        <v>75</v>
      </c>
      <c r="P3" s="7" t="s">
        <v>76</v>
      </c>
      <c r="Q3" s="7" t="s">
        <v>77</v>
      </c>
      <c r="R3" s="15"/>
      <c r="S3" s="18" t="s">
        <v>81</v>
      </c>
      <c r="T3" s="19" t="s">
        <v>82</v>
      </c>
      <c r="U3" s="20" t="s">
        <v>79</v>
      </c>
      <c r="W3" s="82" t="s">
        <v>80</v>
      </c>
      <c r="X3" s="22" t="s">
        <v>81</v>
      </c>
      <c r="Y3" s="23">
        <f>COUNT(S4:S23)</f>
        <v>19</v>
      </c>
    </row>
    <row r="4" spans="2:25" x14ac:dyDescent="0.25">
      <c r="B4" s="1">
        <v>1</v>
      </c>
      <c r="C4" t="s">
        <v>2</v>
      </c>
      <c r="E4" s="1" t="str">
        <f>LEFT(C4,8)</f>
        <v>|1.8340|</v>
      </c>
      <c r="F4" s="1" t="str">
        <f>MID(C4,8,8)</f>
        <v>|0.1499|</v>
      </c>
      <c r="G4" s="1" t="str">
        <f>RIGHT(C4,7)</f>
        <v>|0.0010</v>
      </c>
      <c r="I4" s="5">
        <f>B4</f>
        <v>1</v>
      </c>
      <c r="J4" s="4" t="str">
        <f>MID(E4,2,6)</f>
        <v>1.8340</v>
      </c>
      <c r="K4" s="4" t="str">
        <f t="shared" ref="K4:L4" si="0">MID(F4,2,6)</f>
        <v>0.1499</v>
      </c>
      <c r="L4" s="4" t="str">
        <f t="shared" si="0"/>
        <v>0.0010</v>
      </c>
      <c r="M4" s="8">
        <v>1</v>
      </c>
      <c r="N4" s="10">
        <v>10</v>
      </c>
      <c r="O4" s="10">
        <v>1</v>
      </c>
      <c r="P4" s="10">
        <v>0</v>
      </c>
      <c r="Q4" s="12">
        <v>0</v>
      </c>
      <c r="R4" s="12"/>
      <c r="S4" s="17">
        <v>1</v>
      </c>
      <c r="T4" s="13">
        <v>3</v>
      </c>
      <c r="U4" s="21">
        <v>24</v>
      </c>
      <c r="W4" s="82"/>
      <c r="X4" s="24" t="s">
        <v>82</v>
      </c>
      <c r="Y4" s="25">
        <f>COUNT(T4:T23)</f>
        <v>11</v>
      </c>
    </row>
    <row r="5" spans="2:25" x14ac:dyDescent="0.25">
      <c r="B5" s="1">
        <v>2</v>
      </c>
      <c r="C5" t="s">
        <v>3</v>
      </c>
      <c r="E5" s="1" t="str">
        <f t="shared" ref="E5:E68" si="1">LEFT(C5,8)</f>
        <v>|0.4340|</v>
      </c>
      <c r="F5" s="1" t="str">
        <f t="shared" ref="F5:F68" si="2">MID(C5,8,8)</f>
        <v>|0.0857|</v>
      </c>
      <c r="G5" s="1" t="str">
        <f t="shared" ref="G5:G68" si="3">RIGHT(C5,7)</f>
        <v>|0.0013</v>
      </c>
      <c r="I5" s="5">
        <f t="shared" ref="I5:I68" si="4">B5</f>
        <v>2</v>
      </c>
      <c r="J5" s="4" t="str">
        <f t="shared" ref="J5:J68" si="5">MID(E5,2,6)</f>
        <v>0.4340</v>
      </c>
      <c r="K5" s="4" t="str">
        <f t="shared" ref="K5:L12" si="6">MID(F5,2,6)</f>
        <v>0.0857</v>
      </c>
      <c r="L5" s="4" t="str">
        <f t="shared" si="6"/>
        <v>0.0013</v>
      </c>
      <c r="M5" s="8">
        <v>2</v>
      </c>
      <c r="N5" s="10">
        <v>27</v>
      </c>
      <c r="O5" s="10">
        <v>1</v>
      </c>
      <c r="P5" s="10">
        <v>0</v>
      </c>
      <c r="Q5" s="12">
        <v>0</v>
      </c>
      <c r="R5" s="12"/>
      <c r="S5" s="17">
        <v>11</v>
      </c>
      <c r="T5" s="13">
        <v>12</v>
      </c>
      <c r="U5" s="21">
        <v>25</v>
      </c>
      <c r="W5" s="82"/>
      <c r="X5" s="26" t="s">
        <v>79</v>
      </c>
      <c r="Y5" s="27">
        <f>COUNT(U4:U23)</f>
        <v>8</v>
      </c>
    </row>
    <row r="6" spans="2:25" x14ac:dyDescent="0.25">
      <c r="B6" s="1">
        <v>3</v>
      </c>
      <c r="C6" t="s">
        <v>4</v>
      </c>
      <c r="E6" s="1" t="str">
        <f t="shared" si="1"/>
        <v>|2.0140|</v>
      </c>
      <c r="F6" s="1" t="str">
        <f t="shared" si="2"/>
        <v>|0.2520|</v>
      </c>
      <c r="G6" s="1" t="str">
        <f t="shared" si="3"/>
        <v>|0.0025</v>
      </c>
      <c r="I6" s="5">
        <f t="shared" si="4"/>
        <v>3</v>
      </c>
      <c r="J6" s="4" t="str">
        <f t="shared" si="5"/>
        <v>2.0140</v>
      </c>
      <c r="K6" s="4" t="str">
        <f t="shared" si="6"/>
        <v>0.2520</v>
      </c>
      <c r="L6" s="4" t="str">
        <f t="shared" si="6"/>
        <v>0.0025</v>
      </c>
      <c r="M6" s="8">
        <v>3</v>
      </c>
      <c r="N6" s="10">
        <v>43</v>
      </c>
      <c r="O6" s="10">
        <v>1</v>
      </c>
      <c r="P6" s="10">
        <v>0</v>
      </c>
      <c r="Q6" s="12">
        <v>0</v>
      </c>
      <c r="R6" s="12"/>
      <c r="S6" s="17">
        <v>13</v>
      </c>
      <c r="T6" s="13">
        <v>14</v>
      </c>
      <c r="U6" s="21">
        <v>40</v>
      </c>
      <c r="W6" s="82"/>
      <c r="X6" s="28" t="s">
        <v>85</v>
      </c>
      <c r="Y6" s="29">
        <f>COUNT(M4:M86)-Y3-Y4-Y5</f>
        <v>45</v>
      </c>
    </row>
    <row r="7" spans="2:25" x14ac:dyDescent="0.25">
      <c r="B7" s="1">
        <v>4</v>
      </c>
      <c r="C7" t="s">
        <v>5</v>
      </c>
      <c r="E7" s="1" t="str">
        <f t="shared" si="1"/>
        <v>|1.8160|</v>
      </c>
      <c r="F7" s="1" t="str">
        <f t="shared" si="2"/>
        <v>|0.1531|</v>
      </c>
      <c r="G7" s="1" t="str">
        <f t="shared" si="3"/>
        <v>|0.0010</v>
      </c>
      <c r="I7" s="5">
        <f t="shared" si="4"/>
        <v>4</v>
      </c>
      <c r="J7" s="4" t="str">
        <f t="shared" si="5"/>
        <v>1.8160</v>
      </c>
      <c r="K7" s="4" t="str">
        <f t="shared" si="6"/>
        <v>0.1531</v>
      </c>
      <c r="L7" s="4" t="str">
        <f t="shared" si="6"/>
        <v>0.0010</v>
      </c>
      <c r="M7" s="8">
        <v>4</v>
      </c>
      <c r="N7" s="10">
        <v>46</v>
      </c>
      <c r="O7" s="10">
        <v>1</v>
      </c>
      <c r="P7" s="10">
        <v>0</v>
      </c>
      <c r="Q7" s="12">
        <v>0</v>
      </c>
      <c r="R7" s="12"/>
      <c r="S7" s="17">
        <v>16</v>
      </c>
      <c r="T7" s="13">
        <v>23</v>
      </c>
      <c r="U7" s="21">
        <v>51</v>
      </c>
      <c r="W7" s="70" t="s">
        <v>86</v>
      </c>
      <c r="X7" s="70"/>
      <c r="Y7" s="70">
        <f>SUM(Y3:Y6)</f>
        <v>83</v>
      </c>
    </row>
    <row r="8" spans="2:25" x14ac:dyDescent="0.25">
      <c r="B8" s="1">
        <v>5</v>
      </c>
      <c r="C8" t="s">
        <v>6</v>
      </c>
      <c r="E8" s="1" t="str">
        <f t="shared" si="1"/>
        <v>|1.2960|</v>
      </c>
      <c r="F8" s="1" t="str">
        <f t="shared" si="2"/>
        <v>|0.1493|</v>
      </c>
      <c r="G8" s="1" t="str">
        <f t="shared" si="3"/>
        <v>|0.0014</v>
      </c>
      <c r="I8" s="5">
        <f t="shared" si="4"/>
        <v>5</v>
      </c>
      <c r="J8" s="4" t="str">
        <f t="shared" si="5"/>
        <v>1.2960</v>
      </c>
      <c r="K8" s="4" t="str">
        <f t="shared" si="6"/>
        <v>0.1493</v>
      </c>
      <c r="L8" s="4" t="str">
        <f t="shared" si="6"/>
        <v>0.0014</v>
      </c>
      <c r="M8" s="8">
        <v>5</v>
      </c>
      <c r="N8" s="10">
        <v>59</v>
      </c>
      <c r="O8" s="10">
        <v>1</v>
      </c>
      <c r="P8" s="10">
        <v>0</v>
      </c>
      <c r="Q8" s="12">
        <v>0</v>
      </c>
      <c r="R8" s="12"/>
      <c r="S8" s="17">
        <v>18</v>
      </c>
      <c r="T8" s="13">
        <v>28</v>
      </c>
      <c r="U8" s="21">
        <v>58</v>
      </c>
      <c r="W8" s="70"/>
      <c r="X8" s="70"/>
      <c r="Y8" s="70"/>
    </row>
    <row r="9" spans="2:25" x14ac:dyDescent="0.25">
      <c r="B9" s="1">
        <v>6</v>
      </c>
      <c r="C9" t="s">
        <v>7</v>
      </c>
      <c r="E9" s="1" t="str">
        <f t="shared" si="1"/>
        <v>|0.0560|</v>
      </c>
      <c r="F9" s="1" t="str">
        <f t="shared" si="2"/>
        <v>|0.0421|</v>
      </c>
      <c r="G9" s="1" t="str">
        <f t="shared" si="3"/>
        <v>|0.0025</v>
      </c>
      <c r="I9" s="5">
        <f t="shared" si="4"/>
        <v>6</v>
      </c>
      <c r="J9" s="4" t="str">
        <f t="shared" si="5"/>
        <v>0.0560</v>
      </c>
      <c r="K9" s="4" t="str">
        <f t="shared" si="6"/>
        <v>0.0421</v>
      </c>
      <c r="L9" s="4" t="str">
        <f t="shared" si="6"/>
        <v>0.0025</v>
      </c>
      <c r="M9" s="8">
        <v>6</v>
      </c>
      <c r="N9" s="10">
        <v>60</v>
      </c>
      <c r="O9" s="10">
        <v>1</v>
      </c>
      <c r="P9" s="10">
        <v>0</v>
      </c>
      <c r="Q9" s="12">
        <v>0</v>
      </c>
      <c r="R9" s="12"/>
      <c r="S9" s="17">
        <v>29</v>
      </c>
      <c r="T9" s="13">
        <v>52</v>
      </c>
      <c r="U9" s="21">
        <v>68</v>
      </c>
    </row>
    <row r="10" spans="2:25" x14ac:dyDescent="0.25">
      <c r="B10" s="1">
        <v>7</v>
      </c>
      <c r="C10" t="s">
        <v>8</v>
      </c>
      <c r="E10" s="1" t="str">
        <f t="shared" si="1"/>
        <v>|1.0080|</v>
      </c>
      <c r="F10" s="1" t="str">
        <f t="shared" si="2"/>
        <v>|0.1338|</v>
      </c>
      <c r="G10" s="1" t="str">
        <f t="shared" si="3"/>
        <v>|0.0014</v>
      </c>
      <c r="I10" s="5">
        <f t="shared" si="4"/>
        <v>7</v>
      </c>
      <c r="J10" s="4" t="str">
        <f t="shared" si="5"/>
        <v>1.0080</v>
      </c>
      <c r="K10" s="4" t="str">
        <f t="shared" si="6"/>
        <v>0.1338</v>
      </c>
      <c r="L10" s="4" t="str">
        <f t="shared" si="6"/>
        <v>0.0014</v>
      </c>
      <c r="M10" s="8">
        <v>7</v>
      </c>
      <c r="N10" s="10">
        <v>61</v>
      </c>
      <c r="O10" s="10">
        <v>1</v>
      </c>
      <c r="P10" s="10">
        <v>0</v>
      </c>
      <c r="Q10" s="12">
        <v>0</v>
      </c>
      <c r="R10" s="12"/>
      <c r="S10" s="17">
        <v>30</v>
      </c>
      <c r="T10" s="13">
        <v>54</v>
      </c>
      <c r="U10" s="21">
        <v>69</v>
      </c>
    </row>
    <row r="11" spans="2:25" x14ac:dyDescent="0.25">
      <c r="B11" s="1">
        <v>8</v>
      </c>
      <c r="C11" t="s">
        <v>9</v>
      </c>
      <c r="E11" s="1" t="str">
        <f t="shared" si="1"/>
        <v>|2.2970|</v>
      </c>
      <c r="F11" s="1" t="str">
        <f t="shared" si="2"/>
        <v>|0.1700|</v>
      </c>
      <c r="G11" s="1" t="str">
        <f t="shared" si="3"/>
        <v>|0.0010</v>
      </c>
      <c r="I11" s="5">
        <f t="shared" si="4"/>
        <v>8</v>
      </c>
      <c r="J11" s="4" t="str">
        <f t="shared" si="5"/>
        <v>2.2970</v>
      </c>
      <c r="K11" s="4" t="str">
        <f t="shared" si="6"/>
        <v>0.1700</v>
      </c>
      <c r="L11" s="4" t="str">
        <f t="shared" si="6"/>
        <v>0.0010</v>
      </c>
      <c r="M11" s="8">
        <v>8</v>
      </c>
      <c r="N11" s="10">
        <v>64</v>
      </c>
      <c r="O11" s="10">
        <v>1</v>
      </c>
      <c r="P11" s="10">
        <v>0</v>
      </c>
      <c r="Q11" s="12">
        <v>0</v>
      </c>
      <c r="R11" s="12"/>
      <c r="S11" s="17">
        <v>33</v>
      </c>
      <c r="T11" s="13">
        <v>62</v>
      </c>
      <c r="U11" s="21">
        <v>75</v>
      </c>
    </row>
    <row r="12" spans="2:25" x14ac:dyDescent="0.25">
      <c r="B12" s="1">
        <v>9</v>
      </c>
      <c r="C12" t="s">
        <v>10</v>
      </c>
      <c r="E12" s="1" t="str">
        <f t="shared" si="1"/>
        <v>|0.3300|</v>
      </c>
      <c r="F12" s="1" t="str">
        <f t="shared" si="2"/>
        <v>|0.0909|</v>
      </c>
      <c r="G12" s="1" t="str">
        <f t="shared" si="3"/>
        <v>|0.0020</v>
      </c>
      <c r="I12" s="5">
        <f t="shared" si="4"/>
        <v>9</v>
      </c>
      <c r="J12" s="4" t="str">
        <f t="shared" si="5"/>
        <v>0.3300</v>
      </c>
      <c r="K12" s="4" t="str">
        <f t="shared" si="6"/>
        <v>0.0909</v>
      </c>
      <c r="L12" s="4" t="str">
        <f t="shared" si="6"/>
        <v>0.0020</v>
      </c>
      <c r="M12" s="8">
        <v>9</v>
      </c>
      <c r="N12" s="10">
        <v>73</v>
      </c>
      <c r="O12" s="10">
        <v>1</v>
      </c>
      <c r="P12" s="10">
        <v>0</v>
      </c>
      <c r="Q12" s="12">
        <v>0</v>
      </c>
      <c r="R12" s="12"/>
      <c r="S12" s="17">
        <v>35</v>
      </c>
      <c r="T12" s="13">
        <v>70</v>
      </c>
    </row>
    <row r="13" spans="2:25" x14ac:dyDescent="0.25">
      <c r="B13" s="1">
        <v>10</v>
      </c>
      <c r="C13" t="s">
        <v>11</v>
      </c>
      <c r="E13" s="1" t="str">
        <f t="shared" si="1"/>
        <v>|0.0010|</v>
      </c>
      <c r="F13" s="1">
        <v>0</v>
      </c>
      <c r="G13" s="1">
        <v>0</v>
      </c>
      <c r="I13" s="5">
        <f t="shared" si="4"/>
        <v>10</v>
      </c>
      <c r="J13" s="4" t="str">
        <f t="shared" si="5"/>
        <v>0.0010</v>
      </c>
      <c r="K13" s="4">
        <v>0</v>
      </c>
      <c r="L13" s="4">
        <v>0</v>
      </c>
      <c r="M13" s="8">
        <v>10</v>
      </c>
      <c r="N13" s="10">
        <v>11</v>
      </c>
      <c r="O13" s="10">
        <v>2</v>
      </c>
      <c r="P13" s="10">
        <v>2</v>
      </c>
      <c r="Q13" s="12">
        <v>0.2</v>
      </c>
      <c r="R13" s="12"/>
      <c r="S13" s="17">
        <v>38</v>
      </c>
      <c r="T13" s="13">
        <v>78</v>
      </c>
    </row>
    <row r="14" spans="2:25" x14ac:dyDescent="0.25">
      <c r="B14" s="1">
        <v>11</v>
      </c>
      <c r="C14" t="s">
        <v>12</v>
      </c>
      <c r="E14" s="1" t="str">
        <f t="shared" si="1"/>
        <v>|0.0020|</v>
      </c>
      <c r="F14" s="1" t="str">
        <f t="shared" si="2"/>
        <v>|0.0020|</v>
      </c>
      <c r="G14" s="1" t="str">
        <f t="shared" si="3"/>
        <v>|0.0002</v>
      </c>
      <c r="I14" s="5">
        <f t="shared" si="4"/>
        <v>11</v>
      </c>
      <c r="J14" s="4" t="str">
        <f t="shared" si="5"/>
        <v>0.0020</v>
      </c>
      <c r="K14" s="4" t="str">
        <f t="shared" ref="K14:K29" si="7">MID(F14,2,6)</f>
        <v>0.0020</v>
      </c>
      <c r="L14" s="4" t="str">
        <f t="shared" ref="L14:L29" si="8">MID(G14,2,6)</f>
        <v>0.0002</v>
      </c>
      <c r="M14" s="8">
        <v>11</v>
      </c>
      <c r="N14" s="10">
        <v>30</v>
      </c>
      <c r="O14" s="10">
        <v>2</v>
      </c>
      <c r="P14" s="10">
        <v>2</v>
      </c>
      <c r="Q14" s="12">
        <v>0.2</v>
      </c>
      <c r="R14" s="12"/>
      <c r="S14" s="17">
        <v>47</v>
      </c>
      <c r="T14" s="13">
        <v>79</v>
      </c>
    </row>
    <row r="15" spans="2:25" x14ac:dyDescent="0.25">
      <c r="B15" s="1">
        <v>12</v>
      </c>
      <c r="C15" t="s">
        <v>13</v>
      </c>
      <c r="E15" s="1" t="str">
        <f t="shared" si="1"/>
        <v>|2.7570|</v>
      </c>
      <c r="F15" s="1" t="str">
        <f>MID(C15,8,8)</f>
        <v>|0.1867|</v>
      </c>
      <c r="G15" s="1" t="str">
        <f t="shared" si="3"/>
        <v>|0.0010</v>
      </c>
      <c r="I15" s="5">
        <f t="shared" si="4"/>
        <v>12</v>
      </c>
      <c r="J15" s="4" t="str">
        <f t="shared" si="5"/>
        <v>2.7570</v>
      </c>
      <c r="K15" s="4" t="str">
        <f t="shared" si="7"/>
        <v>0.1867</v>
      </c>
      <c r="L15" s="4" t="str">
        <f t="shared" si="8"/>
        <v>0.0010</v>
      </c>
      <c r="M15" s="8">
        <v>12</v>
      </c>
      <c r="N15" s="10">
        <v>35</v>
      </c>
      <c r="O15" s="10">
        <v>2</v>
      </c>
      <c r="P15" s="10">
        <v>2</v>
      </c>
      <c r="Q15" s="12">
        <v>0.2</v>
      </c>
      <c r="R15" s="12"/>
      <c r="S15" s="17">
        <v>48</v>
      </c>
    </row>
    <row r="16" spans="2:25" x14ac:dyDescent="0.25">
      <c r="B16" s="1">
        <v>13</v>
      </c>
      <c r="C16" t="s">
        <v>14</v>
      </c>
      <c r="E16" s="1" t="str">
        <f t="shared" si="1"/>
        <v>|2.3180|</v>
      </c>
      <c r="F16" s="1" t="str">
        <f t="shared" si="2"/>
        <v>|0.1686|</v>
      </c>
      <c r="G16" s="1" t="str">
        <f t="shared" si="3"/>
        <v>|0.0010</v>
      </c>
      <c r="I16" s="5">
        <f t="shared" si="4"/>
        <v>13</v>
      </c>
      <c r="J16" s="4" t="str">
        <f t="shared" si="5"/>
        <v>2.3180</v>
      </c>
      <c r="K16" s="4" t="str">
        <f t="shared" si="7"/>
        <v>0.1686</v>
      </c>
      <c r="L16" s="4" t="str">
        <f t="shared" si="8"/>
        <v>0.0010</v>
      </c>
      <c r="M16" s="8">
        <v>13</v>
      </c>
      <c r="N16" s="10">
        <v>33</v>
      </c>
      <c r="O16" s="10">
        <v>3</v>
      </c>
      <c r="P16" s="10">
        <v>3.1</v>
      </c>
      <c r="Q16" s="12">
        <v>0.3</v>
      </c>
      <c r="R16" s="12"/>
      <c r="S16" s="17">
        <v>55</v>
      </c>
    </row>
    <row r="17" spans="2:19" x14ac:dyDescent="0.25">
      <c r="B17" s="1">
        <v>14</v>
      </c>
      <c r="C17" t="s">
        <v>15</v>
      </c>
      <c r="E17" s="1" t="str">
        <f t="shared" si="1"/>
        <v>|2.3720|</v>
      </c>
      <c r="F17" s="1" t="str">
        <f t="shared" si="2"/>
        <v>|0.1752|</v>
      </c>
      <c r="G17" s="1" t="str">
        <f t="shared" si="3"/>
        <v>|0.0010</v>
      </c>
      <c r="I17" s="5">
        <f t="shared" si="4"/>
        <v>14</v>
      </c>
      <c r="J17" s="4" t="str">
        <f t="shared" si="5"/>
        <v>2.3720</v>
      </c>
      <c r="K17" s="4" t="str">
        <f t="shared" si="7"/>
        <v>0.1752</v>
      </c>
      <c r="L17" s="4" t="str">
        <f t="shared" si="8"/>
        <v>0.0010</v>
      </c>
      <c r="M17" s="8">
        <v>14</v>
      </c>
      <c r="N17" s="10">
        <v>66</v>
      </c>
      <c r="O17" s="10">
        <v>4</v>
      </c>
      <c r="P17" s="10">
        <v>3.6</v>
      </c>
      <c r="Q17" s="12">
        <v>0.3</v>
      </c>
      <c r="R17" s="12"/>
      <c r="S17" s="17">
        <v>65</v>
      </c>
    </row>
    <row r="18" spans="2:19" x14ac:dyDescent="0.25">
      <c r="B18" s="1">
        <v>15</v>
      </c>
      <c r="C18" t="s">
        <v>16</v>
      </c>
      <c r="E18" s="1" t="str">
        <f t="shared" si="1"/>
        <v>|2.4210|</v>
      </c>
      <c r="F18" s="1" t="str">
        <f t="shared" si="2"/>
        <v>|0.1737|</v>
      </c>
      <c r="G18" s="1" t="str">
        <f t="shared" si="3"/>
        <v>|0.0010</v>
      </c>
      <c r="I18" s="5">
        <f t="shared" si="4"/>
        <v>15</v>
      </c>
      <c r="J18" s="4" t="str">
        <f t="shared" si="5"/>
        <v>2.4210</v>
      </c>
      <c r="K18" s="4" t="str">
        <f t="shared" si="7"/>
        <v>0.1737</v>
      </c>
      <c r="L18" s="4" t="str">
        <f t="shared" si="8"/>
        <v>0.0010</v>
      </c>
      <c r="M18" s="8">
        <v>15</v>
      </c>
      <c r="N18" s="10">
        <v>65</v>
      </c>
      <c r="O18" s="10">
        <v>4</v>
      </c>
      <c r="P18" s="10">
        <v>4.4000000000000004</v>
      </c>
      <c r="Q18" s="12">
        <v>0.4</v>
      </c>
      <c r="R18" s="12"/>
      <c r="S18" s="17">
        <v>66</v>
      </c>
    </row>
    <row r="19" spans="2:19" x14ac:dyDescent="0.25">
      <c r="B19" s="1">
        <v>16</v>
      </c>
      <c r="C19" t="s">
        <v>17</v>
      </c>
      <c r="E19" s="1" t="str">
        <f t="shared" si="1"/>
        <v>|0.0040|</v>
      </c>
      <c r="F19" s="1" t="str">
        <f t="shared" si="2"/>
        <v>|0.0046|</v>
      </c>
      <c r="G19" s="1" t="str">
        <f t="shared" si="3"/>
        <v>|0.0004</v>
      </c>
      <c r="I19" s="5">
        <f t="shared" si="4"/>
        <v>16</v>
      </c>
      <c r="J19" s="4" t="str">
        <f t="shared" si="5"/>
        <v>0.0040</v>
      </c>
      <c r="K19" s="4" t="str">
        <f t="shared" si="7"/>
        <v>0.0046</v>
      </c>
      <c r="L19" s="4" t="str">
        <f t="shared" si="8"/>
        <v>0.0004</v>
      </c>
      <c r="M19" s="8">
        <v>16</v>
      </c>
      <c r="N19" s="10">
        <v>16</v>
      </c>
      <c r="O19" s="10">
        <v>4</v>
      </c>
      <c r="P19" s="10">
        <v>4.5999999999999996</v>
      </c>
      <c r="Q19" s="12">
        <v>0.4</v>
      </c>
      <c r="R19" s="12"/>
      <c r="S19" s="17">
        <v>71</v>
      </c>
    </row>
    <row r="20" spans="2:19" x14ac:dyDescent="0.25">
      <c r="B20" s="1">
        <v>17</v>
      </c>
      <c r="C20" t="s">
        <v>18</v>
      </c>
      <c r="E20" s="1" t="str">
        <f t="shared" si="1"/>
        <v>|0.2660|</v>
      </c>
      <c r="F20" s="1" t="str">
        <f t="shared" si="2"/>
        <v>|0.0871|</v>
      </c>
      <c r="G20" s="1" t="str">
        <f t="shared" si="3"/>
        <v>|0.0023</v>
      </c>
      <c r="I20" s="5">
        <f t="shared" si="4"/>
        <v>17</v>
      </c>
      <c r="J20" s="4" t="str">
        <f t="shared" si="5"/>
        <v>0.2660</v>
      </c>
      <c r="K20" s="4" t="str">
        <f t="shared" si="7"/>
        <v>0.0871</v>
      </c>
      <c r="L20" s="4" t="str">
        <f t="shared" si="8"/>
        <v>0.0023</v>
      </c>
      <c r="M20" s="8">
        <v>17</v>
      </c>
      <c r="N20" s="10">
        <v>72</v>
      </c>
      <c r="O20" s="10">
        <v>4</v>
      </c>
      <c r="P20" s="10">
        <v>5.1000000000000005</v>
      </c>
      <c r="Q20" s="12">
        <v>0.5</v>
      </c>
      <c r="R20" s="12"/>
      <c r="S20" s="17">
        <v>72</v>
      </c>
    </row>
    <row r="21" spans="2:19" x14ac:dyDescent="0.25">
      <c r="B21" s="1">
        <v>18</v>
      </c>
      <c r="C21" t="s">
        <v>19</v>
      </c>
      <c r="E21" s="1" t="str">
        <f t="shared" si="1"/>
        <v>|1.9000|</v>
      </c>
      <c r="F21" s="1" t="str">
        <f t="shared" si="2"/>
        <v>|0.1540|</v>
      </c>
      <c r="G21" s="1" t="str">
        <f t="shared" si="3"/>
        <v>|0.0010</v>
      </c>
      <c r="I21" s="5">
        <f t="shared" si="4"/>
        <v>18</v>
      </c>
      <c r="J21" s="4" t="str">
        <f t="shared" si="5"/>
        <v>1.9000</v>
      </c>
      <c r="K21" s="4" t="str">
        <f t="shared" si="7"/>
        <v>0.1540</v>
      </c>
      <c r="L21" s="4" t="str">
        <f t="shared" si="8"/>
        <v>0.0010</v>
      </c>
      <c r="M21" s="8">
        <v>18</v>
      </c>
      <c r="N21" s="10">
        <v>71</v>
      </c>
      <c r="O21" s="10">
        <v>7</v>
      </c>
      <c r="P21" s="10">
        <v>6.8999999999999995</v>
      </c>
      <c r="Q21" s="12">
        <v>0.5</v>
      </c>
      <c r="R21" s="12"/>
      <c r="S21" s="17">
        <v>76</v>
      </c>
    </row>
    <row r="22" spans="2:19" x14ac:dyDescent="0.25">
      <c r="B22" s="1">
        <v>19</v>
      </c>
      <c r="C22" t="s">
        <v>20</v>
      </c>
      <c r="E22" s="1" t="str">
        <f t="shared" si="1"/>
        <v>|2.4950|</v>
      </c>
      <c r="F22" s="1" t="str">
        <f t="shared" si="2"/>
        <v>|0.1765|</v>
      </c>
      <c r="G22" s="1" t="str">
        <f t="shared" si="3"/>
        <v>|0.0010</v>
      </c>
      <c r="I22" s="5">
        <f t="shared" si="4"/>
        <v>19</v>
      </c>
      <c r="J22" s="4" t="str">
        <f t="shared" si="5"/>
        <v>2.4950</v>
      </c>
      <c r="K22" s="4" t="str">
        <f t="shared" si="7"/>
        <v>0.1765</v>
      </c>
      <c r="L22" s="4" t="str">
        <f t="shared" si="8"/>
        <v>0.0010</v>
      </c>
      <c r="M22" s="8">
        <v>19</v>
      </c>
      <c r="N22" s="10">
        <v>36</v>
      </c>
      <c r="O22" s="10">
        <v>11</v>
      </c>
      <c r="P22" s="10">
        <v>19.599999999999998</v>
      </c>
      <c r="Q22" s="12">
        <v>2.8</v>
      </c>
      <c r="R22" s="12"/>
      <c r="S22" s="17">
        <v>77</v>
      </c>
    </row>
    <row r="23" spans="2:19" x14ac:dyDescent="0.25">
      <c r="B23" s="1">
        <v>20</v>
      </c>
      <c r="C23" t="s">
        <v>21</v>
      </c>
      <c r="E23" s="1" t="str">
        <f t="shared" si="1"/>
        <v>|1.9670|</v>
      </c>
      <c r="F23" s="1" t="str">
        <f t="shared" si="2"/>
        <v>|0.1611|</v>
      </c>
      <c r="G23" s="1" t="str">
        <f t="shared" si="3"/>
        <v>|0.0011</v>
      </c>
      <c r="I23" s="5">
        <f t="shared" si="4"/>
        <v>20</v>
      </c>
      <c r="J23" s="4" t="str">
        <f t="shared" si="5"/>
        <v>1.9670</v>
      </c>
      <c r="K23" s="4" t="str">
        <f t="shared" si="7"/>
        <v>0.1611</v>
      </c>
      <c r="L23" s="4" t="str">
        <f t="shared" si="8"/>
        <v>0.0011</v>
      </c>
      <c r="M23" s="8">
        <v>20</v>
      </c>
      <c r="N23" s="10">
        <v>83</v>
      </c>
      <c r="O23" s="10">
        <v>32</v>
      </c>
      <c r="P23" s="10">
        <v>37.699999999999996</v>
      </c>
      <c r="Q23" s="12">
        <v>3.5</v>
      </c>
      <c r="R23" s="12"/>
    </row>
    <row r="24" spans="2:19" x14ac:dyDescent="0.25">
      <c r="B24" s="1">
        <v>21</v>
      </c>
      <c r="C24" t="s">
        <v>22</v>
      </c>
      <c r="E24" s="1" t="str">
        <f t="shared" si="1"/>
        <v>|1.9890|</v>
      </c>
      <c r="F24" s="1" t="str">
        <f t="shared" si="2"/>
        <v>|0.1607|</v>
      </c>
      <c r="G24" s="1" t="str">
        <f t="shared" si="3"/>
        <v>|0.0010</v>
      </c>
      <c r="I24" s="5">
        <f t="shared" si="4"/>
        <v>21</v>
      </c>
      <c r="J24" s="4" t="str">
        <f t="shared" si="5"/>
        <v>1.9890</v>
      </c>
      <c r="K24" s="4" t="str">
        <f t="shared" si="7"/>
        <v>0.1607</v>
      </c>
      <c r="L24" s="4" t="str">
        <f t="shared" si="8"/>
        <v>0.0010</v>
      </c>
      <c r="M24" s="8">
        <v>21</v>
      </c>
      <c r="N24" s="10">
        <v>6</v>
      </c>
      <c r="O24" s="10">
        <v>56</v>
      </c>
      <c r="P24" s="10">
        <v>42.1</v>
      </c>
      <c r="Q24" s="12">
        <v>2.5</v>
      </c>
      <c r="R24" s="12"/>
    </row>
    <row r="25" spans="2:19" x14ac:dyDescent="0.25">
      <c r="B25" s="1">
        <v>22</v>
      </c>
      <c r="C25" t="s">
        <v>23</v>
      </c>
      <c r="E25" s="1" t="str">
        <f t="shared" si="1"/>
        <v>|2.1670|</v>
      </c>
      <c r="F25" s="1" t="str">
        <f t="shared" si="2"/>
        <v>|0.1677|</v>
      </c>
      <c r="G25" s="1" t="str">
        <f t="shared" si="3"/>
        <v>|0.0010</v>
      </c>
      <c r="I25" s="5">
        <f t="shared" si="4"/>
        <v>22</v>
      </c>
      <c r="J25" s="4" t="str">
        <f t="shared" si="5"/>
        <v>2.1670</v>
      </c>
      <c r="K25" s="4" t="str">
        <f t="shared" si="7"/>
        <v>0.1677</v>
      </c>
      <c r="L25" s="4" t="str">
        <f t="shared" si="8"/>
        <v>0.0010</v>
      </c>
      <c r="M25" s="8">
        <v>22</v>
      </c>
      <c r="N25" s="10">
        <v>32</v>
      </c>
      <c r="O25" s="10">
        <v>57</v>
      </c>
      <c r="P25" s="10">
        <v>32.700000000000003</v>
      </c>
      <c r="Q25" s="12">
        <v>1.5</v>
      </c>
      <c r="R25" s="12"/>
    </row>
    <row r="26" spans="2:19" x14ac:dyDescent="0.25">
      <c r="B26" s="1">
        <v>23</v>
      </c>
      <c r="C26" t="s">
        <v>24</v>
      </c>
      <c r="E26" s="1" t="str">
        <f t="shared" si="1"/>
        <v>|2.2750|</v>
      </c>
      <c r="F26" s="1" t="str">
        <f t="shared" si="2"/>
        <v>|0.1724|</v>
      </c>
      <c r="G26" s="1" t="str">
        <f t="shared" si="3"/>
        <v>|0.0010</v>
      </c>
      <c r="I26" s="5">
        <f t="shared" si="4"/>
        <v>23</v>
      </c>
      <c r="J26" s="4" t="str">
        <f t="shared" si="5"/>
        <v>2.2750</v>
      </c>
      <c r="K26" s="4" t="str">
        <f t="shared" si="7"/>
        <v>0.1724</v>
      </c>
      <c r="L26" s="4" t="str">
        <f t="shared" si="8"/>
        <v>0.0010</v>
      </c>
      <c r="M26" s="8">
        <v>23</v>
      </c>
      <c r="N26" s="10">
        <v>34</v>
      </c>
      <c r="O26" s="10">
        <v>133</v>
      </c>
      <c r="P26" s="10">
        <v>45.3</v>
      </c>
      <c r="Q26" s="12">
        <v>1.2</v>
      </c>
      <c r="R26" s="12"/>
    </row>
    <row r="27" spans="2:19" x14ac:dyDescent="0.25">
      <c r="B27" s="1">
        <v>24</v>
      </c>
      <c r="C27" t="s">
        <v>25</v>
      </c>
      <c r="E27" s="1" t="str">
        <f t="shared" si="1"/>
        <v>|4.3050|</v>
      </c>
      <c r="F27" s="1" t="str">
        <f t="shared" si="2"/>
        <v>|0.2525|</v>
      </c>
      <c r="G27" s="1" t="str">
        <f t="shared" si="3"/>
        <v>|0.0012</v>
      </c>
      <c r="I27" s="5">
        <f t="shared" si="4"/>
        <v>24</v>
      </c>
      <c r="J27" s="4" t="str">
        <f t="shared" si="5"/>
        <v>4.3050</v>
      </c>
      <c r="K27" s="4" t="str">
        <f t="shared" si="7"/>
        <v>0.2525</v>
      </c>
      <c r="L27" s="4" t="str">
        <f t="shared" si="8"/>
        <v>0.0012</v>
      </c>
      <c r="M27" s="8">
        <v>24</v>
      </c>
      <c r="N27" s="10">
        <v>17</v>
      </c>
      <c r="O27" s="10">
        <v>266</v>
      </c>
      <c r="P27" s="10">
        <v>87.1</v>
      </c>
      <c r="Q27" s="12">
        <v>2.2999999999999998</v>
      </c>
      <c r="R27" s="12"/>
    </row>
    <row r="28" spans="2:19" x14ac:dyDescent="0.25">
      <c r="B28" s="1">
        <v>25</v>
      </c>
      <c r="C28" t="s">
        <v>26</v>
      </c>
      <c r="E28" s="1" t="str">
        <f t="shared" si="1"/>
        <v>|3.8240|</v>
      </c>
      <c r="F28" s="1" t="str">
        <f t="shared" si="2"/>
        <v>|0.2668|</v>
      </c>
      <c r="G28" s="1" t="str">
        <f t="shared" si="3"/>
        <v>|0.0015</v>
      </c>
      <c r="I28" s="5">
        <f t="shared" si="4"/>
        <v>25</v>
      </c>
      <c r="J28" s="4" t="str">
        <f t="shared" si="5"/>
        <v>3.8240</v>
      </c>
      <c r="K28" s="4" t="str">
        <f t="shared" si="7"/>
        <v>0.2668</v>
      </c>
      <c r="L28" s="4" t="str">
        <f t="shared" si="8"/>
        <v>0.0015</v>
      </c>
      <c r="M28" s="8">
        <v>25</v>
      </c>
      <c r="N28" s="10">
        <v>9</v>
      </c>
      <c r="O28" s="10">
        <v>330</v>
      </c>
      <c r="P28" s="10">
        <v>90.899999999999991</v>
      </c>
      <c r="Q28" s="12">
        <v>2</v>
      </c>
      <c r="R28" s="12"/>
    </row>
    <row r="29" spans="2:19" x14ac:dyDescent="0.25">
      <c r="B29" s="1">
        <v>26</v>
      </c>
      <c r="C29" t="s">
        <v>27</v>
      </c>
      <c r="E29" s="1" t="str">
        <f t="shared" si="1"/>
        <v>|0.6990|</v>
      </c>
      <c r="F29" s="1" t="str">
        <f t="shared" si="2"/>
        <v>|0.1141|</v>
      </c>
      <c r="G29" s="1" t="str">
        <f t="shared" si="3"/>
        <v>|0.0015</v>
      </c>
      <c r="I29" s="5">
        <f t="shared" si="4"/>
        <v>26</v>
      </c>
      <c r="J29" s="4" t="str">
        <f t="shared" si="5"/>
        <v>0.6990</v>
      </c>
      <c r="K29" s="4" t="str">
        <f t="shared" si="7"/>
        <v>0.1141</v>
      </c>
      <c r="L29" s="4" t="str">
        <f t="shared" si="8"/>
        <v>0.0015</v>
      </c>
      <c r="M29" s="8">
        <v>26</v>
      </c>
      <c r="N29" s="10">
        <v>2</v>
      </c>
      <c r="O29" s="10">
        <v>434</v>
      </c>
      <c r="P29" s="10">
        <v>85.7</v>
      </c>
      <c r="Q29" s="12">
        <v>1.3</v>
      </c>
      <c r="R29" s="12"/>
    </row>
    <row r="30" spans="2:19" x14ac:dyDescent="0.25">
      <c r="B30" s="1">
        <v>27</v>
      </c>
      <c r="C30" t="s">
        <v>11</v>
      </c>
      <c r="E30" s="1" t="str">
        <f t="shared" si="1"/>
        <v>|0.0010|</v>
      </c>
      <c r="F30" s="1">
        <v>0</v>
      </c>
      <c r="G30" s="1">
        <v>0</v>
      </c>
      <c r="I30" s="5">
        <f t="shared" si="4"/>
        <v>27</v>
      </c>
      <c r="J30" s="4" t="str">
        <f t="shared" si="5"/>
        <v>0.0010</v>
      </c>
      <c r="K30" s="4">
        <v>0</v>
      </c>
      <c r="L30" s="4">
        <v>0</v>
      </c>
      <c r="M30" s="8">
        <v>27</v>
      </c>
      <c r="N30" s="10">
        <v>26</v>
      </c>
      <c r="O30" s="10">
        <v>699</v>
      </c>
      <c r="P30" s="10">
        <v>114.1</v>
      </c>
      <c r="Q30" s="12">
        <v>1.5</v>
      </c>
      <c r="R30" s="12"/>
    </row>
    <row r="31" spans="2:19" x14ac:dyDescent="0.25">
      <c r="B31" s="1">
        <v>28</v>
      </c>
      <c r="C31" t="s">
        <v>28</v>
      </c>
      <c r="E31" s="1" t="str">
        <f t="shared" si="1"/>
        <v>|2.3400|</v>
      </c>
      <c r="F31" s="1" t="str">
        <f t="shared" si="2"/>
        <v>|0.1725|</v>
      </c>
      <c r="G31" s="1" t="str">
        <f t="shared" si="3"/>
        <v>|0.0010</v>
      </c>
      <c r="I31" s="5">
        <f t="shared" si="4"/>
        <v>28</v>
      </c>
      <c r="J31" s="4" t="str">
        <f t="shared" si="5"/>
        <v>2.3400</v>
      </c>
      <c r="K31" s="4" t="str">
        <f t="shared" ref="K31:K45" si="9">MID(F31,2,6)</f>
        <v>0.1725</v>
      </c>
      <c r="L31" s="4" t="str">
        <f t="shared" ref="L31:L45" si="10">MID(G31,2,6)</f>
        <v>0.0010</v>
      </c>
      <c r="M31" s="8">
        <v>28</v>
      </c>
      <c r="N31" s="10">
        <v>41</v>
      </c>
      <c r="O31" s="10">
        <v>760</v>
      </c>
      <c r="P31" s="10">
        <v>112.4</v>
      </c>
      <c r="Q31" s="12">
        <v>1.3</v>
      </c>
      <c r="R31" s="12"/>
    </row>
    <row r="32" spans="2:19" x14ac:dyDescent="0.25">
      <c r="B32" s="1">
        <v>29</v>
      </c>
      <c r="C32" t="s">
        <v>29</v>
      </c>
      <c r="E32" s="1" t="str">
        <f t="shared" si="1"/>
        <v>|2.1740|</v>
      </c>
      <c r="F32" s="1" t="str">
        <f t="shared" si="2"/>
        <v>|0.1643|</v>
      </c>
      <c r="G32" s="1" t="str">
        <f t="shared" si="3"/>
        <v>|0.0010</v>
      </c>
      <c r="I32" s="5">
        <f t="shared" si="4"/>
        <v>29</v>
      </c>
      <c r="J32" s="4" t="str">
        <f t="shared" si="5"/>
        <v>2.1740</v>
      </c>
      <c r="K32" s="4" t="str">
        <f t="shared" si="9"/>
        <v>0.1643</v>
      </c>
      <c r="L32" s="4" t="str">
        <f t="shared" si="10"/>
        <v>0.0010</v>
      </c>
      <c r="M32" s="8">
        <v>29</v>
      </c>
      <c r="N32" s="10">
        <v>82</v>
      </c>
      <c r="O32" s="10">
        <v>875</v>
      </c>
      <c r="P32" s="10">
        <v>123.2</v>
      </c>
      <c r="Q32" s="12">
        <v>1.4</v>
      </c>
      <c r="R32" s="12"/>
    </row>
    <row r="33" spans="2:18" x14ac:dyDescent="0.25">
      <c r="B33" s="1">
        <v>30</v>
      </c>
      <c r="C33" t="s">
        <v>12</v>
      </c>
      <c r="E33" s="1" t="str">
        <f t="shared" si="1"/>
        <v>|0.0020|</v>
      </c>
      <c r="F33" s="1" t="str">
        <f t="shared" si="2"/>
        <v>|0.0020|</v>
      </c>
      <c r="G33" s="1" t="str">
        <f t="shared" si="3"/>
        <v>|0.0002</v>
      </c>
      <c r="I33" s="5">
        <f t="shared" si="4"/>
        <v>30</v>
      </c>
      <c r="J33" s="4" t="str">
        <f t="shared" si="5"/>
        <v>0.0020</v>
      </c>
      <c r="K33" s="4" t="str">
        <f t="shared" si="9"/>
        <v>0.0020</v>
      </c>
      <c r="L33" s="4" t="str">
        <f t="shared" si="10"/>
        <v>0.0002</v>
      </c>
      <c r="M33" s="8">
        <v>30</v>
      </c>
      <c r="N33" s="10">
        <v>7</v>
      </c>
      <c r="O33" s="10">
        <v>1008</v>
      </c>
      <c r="P33" s="10">
        <v>133.80000000000001</v>
      </c>
      <c r="Q33" s="12">
        <v>1.4</v>
      </c>
      <c r="R33" s="12"/>
    </row>
    <row r="34" spans="2:18" x14ac:dyDescent="0.25">
      <c r="B34" s="1">
        <v>31</v>
      </c>
      <c r="C34" t="s">
        <v>30</v>
      </c>
      <c r="E34" s="1" t="str">
        <f t="shared" si="1"/>
        <v>|1.8020|</v>
      </c>
      <c r="F34" s="1" t="str">
        <f t="shared" si="2"/>
        <v>|0.1583|</v>
      </c>
      <c r="G34" s="1" t="str">
        <f t="shared" si="3"/>
        <v>|0.0011</v>
      </c>
      <c r="I34" s="5">
        <f t="shared" si="4"/>
        <v>31</v>
      </c>
      <c r="J34" s="4" t="str">
        <f t="shared" si="5"/>
        <v>1.8020</v>
      </c>
      <c r="K34" s="4" t="str">
        <f t="shared" si="9"/>
        <v>0.1583</v>
      </c>
      <c r="L34" s="4" t="str">
        <f t="shared" si="10"/>
        <v>0.0011</v>
      </c>
      <c r="M34" s="8">
        <v>31</v>
      </c>
      <c r="N34" s="10">
        <v>5</v>
      </c>
      <c r="O34" s="10">
        <v>1296</v>
      </c>
      <c r="P34" s="10">
        <v>149.29999999999998</v>
      </c>
      <c r="Q34" s="12">
        <v>1.4</v>
      </c>
      <c r="R34" s="12"/>
    </row>
    <row r="35" spans="2:18" x14ac:dyDescent="0.25">
      <c r="B35" s="1">
        <v>32</v>
      </c>
      <c r="C35" t="s">
        <v>31</v>
      </c>
      <c r="E35" s="1" t="str">
        <f t="shared" si="1"/>
        <v>|0.0570|</v>
      </c>
      <c r="F35" s="1" t="str">
        <f t="shared" si="2"/>
        <v>|0.0327|</v>
      </c>
      <c r="G35" s="1" t="str">
        <f t="shared" si="3"/>
        <v>|0.0015</v>
      </c>
      <c r="I35" s="5">
        <f t="shared" si="4"/>
        <v>32</v>
      </c>
      <c r="J35" s="4" t="str">
        <f t="shared" si="5"/>
        <v>0.0570</v>
      </c>
      <c r="K35" s="4" t="str">
        <f t="shared" si="9"/>
        <v>0.0327</v>
      </c>
      <c r="L35" s="4" t="str">
        <f t="shared" si="10"/>
        <v>0.0015</v>
      </c>
      <c r="M35" s="8">
        <v>32</v>
      </c>
      <c r="N35" s="10">
        <v>81</v>
      </c>
      <c r="O35" s="10">
        <v>1335</v>
      </c>
      <c r="P35" s="10">
        <v>139.6</v>
      </c>
      <c r="Q35" s="12">
        <v>1.2</v>
      </c>
      <c r="R35" s="12"/>
    </row>
    <row r="36" spans="2:18" x14ac:dyDescent="0.25">
      <c r="B36" s="1">
        <v>33</v>
      </c>
      <c r="C36" t="s">
        <v>32</v>
      </c>
      <c r="E36" s="1" t="str">
        <f t="shared" si="1"/>
        <v>|0.0030|</v>
      </c>
      <c r="F36" s="1" t="str">
        <f t="shared" si="2"/>
        <v>|0.0031|</v>
      </c>
      <c r="G36" s="1" t="str">
        <f t="shared" si="3"/>
        <v>|0.0003</v>
      </c>
      <c r="I36" s="5">
        <f t="shared" si="4"/>
        <v>33</v>
      </c>
      <c r="J36" s="4" t="str">
        <f t="shared" si="5"/>
        <v>0.0030</v>
      </c>
      <c r="K36" s="4" t="str">
        <f t="shared" si="9"/>
        <v>0.0031</v>
      </c>
      <c r="L36" s="4" t="str">
        <f t="shared" si="10"/>
        <v>0.0003</v>
      </c>
      <c r="M36" s="8">
        <v>33</v>
      </c>
      <c r="N36" s="10">
        <v>57</v>
      </c>
      <c r="O36" s="10">
        <v>1438</v>
      </c>
      <c r="P36" s="10">
        <v>147</v>
      </c>
      <c r="Q36" s="12">
        <v>1.2</v>
      </c>
      <c r="R36" s="12"/>
    </row>
    <row r="37" spans="2:18" x14ac:dyDescent="0.25">
      <c r="B37" s="1">
        <v>34</v>
      </c>
      <c r="C37" t="s">
        <v>33</v>
      </c>
      <c r="E37" s="1" t="str">
        <f t="shared" si="1"/>
        <v>|0.1330|</v>
      </c>
      <c r="F37" s="1" t="str">
        <f t="shared" si="2"/>
        <v>|0.0453|</v>
      </c>
      <c r="G37" s="1" t="str">
        <f t="shared" si="3"/>
        <v>|0.0012</v>
      </c>
      <c r="I37" s="5">
        <f t="shared" si="4"/>
        <v>34</v>
      </c>
      <c r="J37" s="4" t="str">
        <f t="shared" si="5"/>
        <v>0.1330</v>
      </c>
      <c r="K37" s="4" t="str">
        <f t="shared" si="9"/>
        <v>0.0453</v>
      </c>
      <c r="L37" s="4" t="str">
        <f t="shared" si="10"/>
        <v>0.0012</v>
      </c>
      <c r="M37" s="8">
        <v>34</v>
      </c>
      <c r="N37" s="10">
        <v>39</v>
      </c>
      <c r="O37" s="10">
        <v>1444</v>
      </c>
      <c r="P37" s="10">
        <v>144.1</v>
      </c>
      <c r="Q37" s="12">
        <v>1.1000000000000001</v>
      </c>
      <c r="R37" s="12"/>
    </row>
    <row r="38" spans="2:18" x14ac:dyDescent="0.25">
      <c r="B38" s="1">
        <v>35</v>
      </c>
      <c r="C38" t="s">
        <v>12</v>
      </c>
      <c r="E38" s="1" t="str">
        <f t="shared" si="1"/>
        <v>|0.0020|</v>
      </c>
      <c r="F38" s="1" t="str">
        <f t="shared" si="2"/>
        <v>|0.0020|</v>
      </c>
      <c r="G38" s="1" t="str">
        <f t="shared" si="3"/>
        <v>|0.0002</v>
      </c>
      <c r="I38" s="5">
        <f t="shared" si="4"/>
        <v>35</v>
      </c>
      <c r="J38" s="4" t="str">
        <f t="shared" si="5"/>
        <v>0.0020</v>
      </c>
      <c r="K38" s="4" t="str">
        <f t="shared" si="9"/>
        <v>0.0020</v>
      </c>
      <c r="L38" s="4" t="str">
        <f t="shared" si="10"/>
        <v>0.0002</v>
      </c>
      <c r="M38" s="8">
        <v>35</v>
      </c>
      <c r="N38" s="10">
        <v>53</v>
      </c>
      <c r="O38" s="10">
        <v>1463</v>
      </c>
      <c r="P38" s="10">
        <v>145.80000000000001</v>
      </c>
      <c r="Q38" s="12">
        <v>1.2</v>
      </c>
      <c r="R38" s="12"/>
    </row>
    <row r="39" spans="2:18" x14ac:dyDescent="0.25">
      <c r="B39" s="1">
        <v>36</v>
      </c>
      <c r="C39" t="s">
        <v>34</v>
      </c>
      <c r="E39" s="1" t="str">
        <f t="shared" si="1"/>
        <v>|0.0110|</v>
      </c>
      <c r="F39" s="1" t="str">
        <f t="shared" si="2"/>
        <v>|0.0196|</v>
      </c>
      <c r="G39" s="1" t="str">
        <f t="shared" si="3"/>
        <v>|0.0028</v>
      </c>
      <c r="I39" s="5">
        <f t="shared" si="4"/>
        <v>36</v>
      </c>
      <c r="J39" s="4" t="str">
        <f t="shared" si="5"/>
        <v>0.0110</v>
      </c>
      <c r="K39" s="4" t="str">
        <f t="shared" si="9"/>
        <v>0.0196</v>
      </c>
      <c r="L39" s="4" t="str">
        <f t="shared" si="10"/>
        <v>0.0028</v>
      </c>
      <c r="M39" s="8">
        <v>36</v>
      </c>
      <c r="N39" s="10">
        <v>80</v>
      </c>
      <c r="O39" s="10">
        <v>1649</v>
      </c>
      <c r="P39" s="10">
        <v>151.19999999999999</v>
      </c>
      <c r="Q39" s="12">
        <v>1.1000000000000001</v>
      </c>
      <c r="R39" s="12"/>
    </row>
    <row r="40" spans="2:18" x14ac:dyDescent="0.25">
      <c r="B40" s="1">
        <v>37</v>
      </c>
      <c r="C40" t="s">
        <v>35</v>
      </c>
      <c r="E40" s="1" t="str">
        <f t="shared" si="1"/>
        <v>|1.7820|</v>
      </c>
      <c r="F40" s="1" t="str">
        <f t="shared" si="2"/>
        <v>|0.1521|</v>
      </c>
      <c r="G40" s="1" t="str">
        <f t="shared" si="3"/>
        <v>|0.0010</v>
      </c>
      <c r="I40" s="5">
        <f t="shared" si="4"/>
        <v>37</v>
      </c>
      <c r="J40" s="4" t="str">
        <f t="shared" si="5"/>
        <v>1.7820</v>
      </c>
      <c r="K40" s="4" t="str">
        <f t="shared" si="9"/>
        <v>0.1521</v>
      </c>
      <c r="L40" s="4" t="str">
        <f t="shared" si="10"/>
        <v>0.0010</v>
      </c>
      <c r="M40" s="8">
        <v>37</v>
      </c>
      <c r="N40" s="10">
        <v>37</v>
      </c>
      <c r="O40" s="10">
        <v>1782</v>
      </c>
      <c r="P40" s="10">
        <v>152.10000000000002</v>
      </c>
      <c r="Q40" s="12">
        <v>1</v>
      </c>
      <c r="R40" s="12"/>
    </row>
    <row r="41" spans="2:18" x14ac:dyDescent="0.25">
      <c r="B41" s="1">
        <v>38</v>
      </c>
      <c r="C41" t="s">
        <v>36</v>
      </c>
      <c r="E41" s="1" t="str">
        <f t="shared" si="1"/>
        <v>|2.1760|</v>
      </c>
      <c r="F41" s="1" t="str">
        <f t="shared" si="2"/>
        <v>|0.1645|</v>
      </c>
      <c r="G41" s="1" t="str">
        <f t="shared" si="3"/>
        <v>|0.0010</v>
      </c>
      <c r="I41" s="5">
        <f t="shared" si="4"/>
        <v>38</v>
      </c>
      <c r="J41" s="4" t="str">
        <f t="shared" si="5"/>
        <v>2.1760</v>
      </c>
      <c r="K41" s="4" t="str">
        <f t="shared" si="9"/>
        <v>0.1645</v>
      </c>
      <c r="L41" s="4" t="str">
        <f t="shared" si="10"/>
        <v>0.0010</v>
      </c>
      <c r="M41" s="8">
        <v>38</v>
      </c>
      <c r="N41" s="10">
        <v>31</v>
      </c>
      <c r="O41" s="10">
        <v>1802</v>
      </c>
      <c r="P41" s="10">
        <v>158.29999999999998</v>
      </c>
      <c r="Q41" s="12">
        <v>1.1000000000000001</v>
      </c>
      <c r="R41" s="12"/>
    </row>
    <row r="42" spans="2:18" x14ac:dyDescent="0.25">
      <c r="B42" s="1">
        <v>39</v>
      </c>
      <c r="C42" t="s">
        <v>37</v>
      </c>
      <c r="E42" s="1" t="str">
        <f t="shared" si="1"/>
        <v>|1.4440|</v>
      </c>
      <c r="F42" s="1" t="str">
        <f t="shared" si="2"/>
        <v>|0.1441|</v>
      </c>
      <c r="G42" s="1" t="str">
        <f t="shared" si="3"/>
        <v>|0.0011</v>
      </c>
      <c r="I42" s="5">
        <f t="shared" si="4"/>
        <v>39</v>
      </c>
      <c r="J42" s="4" t="str">
        <f t="shared" si="5"/>
        <v>1.4440</v>
      </c>
      <c r="K42" s="4" t="str">
        <f t="shared" si="9"/>
        <v>0.1441</v>
      </c>
      <c r="L42" s="4" t="str">
        <f t="shared" si="10"/>
        <v>0.0011</v>
      </c>
      <c r="M42" s="8">
        <v>39</v>
      </c>
      <c r="N42" s="10">
        <v>47</v>
      </c>
      <c r="O42" s="10">
        <v>1803</v>
      </c>
      <c r="P42" s="10">
        <v>148.9</v>
      </c>
      <c r="Q42" s="12">
        <v>1</v>
      </c>
      <c r="R42" s="12"/>
    </row>
    <row r="43" spans="2:18" x14ac:dyDescent="0.25">
      <c r="B43" s="1">
        <v>40</v>
      </c>
      <c r="C43" t="s">
        <v>38</v>
      </c>
      <c r="E43" s="1" t="str">
        <f t="shared" si="1"/>
        <v>|3.0570|</v>
      </c>
      <c r="F43" s="1" t="str">
        <f t="shared" si="2"/>
        <v>|0.2012|</v>
      </c>
      <c r="G43" s="1" t="str">
        <f t="shared" si="3"/>
        <v>|0.0011</v>
      </c>
      <c r="I43" s="5">
        <f t="shared" si="4"/>
        <v>40</v>
      </c>
      <c r="J43" s="4" t="str">
        <f t="shared" si="5"/>
        <v>3.0570</v>
      </c>
      <c r="K43" s="4" t="str">
        <f t="shared" si="9"/>
        <v>0.2012</v>
      </c>
      <c r="L43" s="4" t="str">
        <f t="shared" si="10"/>
        <v>0.0011</v>
      </c>
      <c r="M43" s="8">
        <v>40</v>
      </c>
      <c r="N43" s="10">
        <v>4</v>
      </c>
      <c r="O43" s="10">
        <v>1816</v>
      </c>
      <c r="P43" s="10">
        <v>153.10000000000002</v>
      </c>
      <c r="Q43" s="12">
        <v>1</v>
      </c>
      <c r="R43" s="12"/>
    </row>
    <row r="44" spans="2:18" x14ac:dyDescent="0.25">
      <c r="B44" s="1">
        <v>41</v>
      </c>
      <c r="C44" t="s">
        <v>39</v>
      </c>
      <c r="E44" s="1" t="str">
        <f t="shared" si="1"/>
        <v>|0.7600|</v>
      </c>
      <c r="F44" s="1" t="str">
        <f t="shared" si="2"/>
        <v>|0.1124|</v>
      </c>
      <c r="G44" s="1" t="str">
        <f t="shared" si="3"/>
        <v>|0.0013</v>
      </c>
      <c r="I44" s="5">
        <f t="shared" si="4"/>
        <v>41</v>
      </c>
      <c r="J44" s="4" t="str">
        <f t="shared" si="5"/>
        <v>0.7600</v>
      </c>
      <c r="K44" s="4" t="str">
        <f t="shared" si="9"/>
        <v>0.1124</v>
      </c>
      <c r="L44" s="4" t="str">
        <f t="shared" si="10"/>
        <v>0.0013</v>
      </c>
      <c r="M44" s="8">
        <v>41</v>
      </c>
      <c r="N44" s="10">
        <v>1</v>
      </c>
      <c r="O44" s="10">
        <v>1834</v>
      </c>
      <c r="P44" s="10">
        <v>149.9</v>
      </c>
      <c r="Q44" s="12">
        <v>1</v>
      </c>
      <c r="R44" s="12"/>
    </row>
    <row r="45" spans="2:18" x14ac:dyDescent="0.25">
      <c r="B45" s="1">
        <v>42</v>
      </c>
      <c r="C45" t="s">
        <v>40</v>
      </c>
      <c r="E45" s="1" t="str">
        <f t="shared" si="1"/>
        <v>|1.9060|</v>
      </c>
      <c r="F45" s="1" t="str">
        <f t="shared" si="2"/>
        <v>|0.1551|</v>
      </c>
      <c r="G45" s="1" t="str">
        <f t="shared" si="3"/>
        <v>|0.0010</v>
      </c>
      <c r="I45" s="5">
        <f t="shared" si="4"/>
        <v>42</v>
      </c>
      <c r="J45" s="4" t="str">
        <f t="shared" si="5"/>
        <v>1.9060</v>
      </c>
      <c r="K45" s="4" t="str">
        <f t="shared" si="9"/>
        <v>0.1551</v>
      </c>
      <c r="L45" s="4" t="str">
        <f t="shared" si="10"/>
        <v>0.0010</v>
      </c>
      <c r="M45" s="8">
        <v>42</v>
      </c>
      <c r="N45" s="10">
        <v>18</v>
      </c>
      <c r="O45" s="10">
        <v>1900</v>
      </c>
      <c r="P45" s="10">
        <v>154</v>
      </c>
      <c r="Q45" s="12">
        <v>1</v>
      </c>
      <c r="R45" s="12"/>
    </row>
    <row r="46" spans="2:18" x14ac:dyDescent="0.25">
      <c r="B46" s="1">
        <v>43</v>
      </c>
      <c r="C46" t="s">
        <v>11</v>
      </c>
      <c r="E46" s="1" t="str">
        <f t="shared" si="1"/>
        <v>|0.0010|</v>
      </c>
      <c r="F46" s="1">
        <v>0</v>
      </c>
      <c r="G46" s="1">
        <v>0</v>
      </c>
      <c r="I46" s="5">
        <f t="shared" si="4"/>
        <v>43</v>
      </c>
      <c r="J46" s="4" t="str">
        <f t="shared" si="5"/>
        <v>0.0010</v>
      </c>
      <c r="K46" s="4">
        <v>0</v>
      </c>
      <c r="L46" s="4">
        <v>0</v>
      </c>
      <c r="M46" s="8">
        <v>43</v>
      </c>
      <c r="N46" s="10">
        <v>42</v>
      </c>
      <c r="O46" s="10">
        <v>1906</v>
      </c>
      <c r="P46" s="10">
        <v>155.1</v>
      </c>
      <c r="Q46" s="12">
        <v>1</v>
      </c>
      <c r="R46" s="12"/>
    </row>
    <row r="47" spans="2:18" x14ac:dyDescent="0.25">
      <c r="B47" s="1">
        <v>44</v>
      </c>
      <c r="C47" t="s">
        <v>41</v>
      </c>
      <c r="E47" s="1" t="str">
        <f t="shared" si="1"/>
        <v>|2.4370|</v>
      </c>
      <c r="F47" s="1" t="str">
        <f t="shared" si="2"/>
        <v>|0.1736|</v>
      </c>
      <c r="G47" s="1" t="str">
        <f t="shared" si="3"/>
        <v>|0.0010</v>
      </c>
      <c r="I47" s="5">
        <f t="shared" si="4"/>
        <v>44</v>
      </c>
      <c r="J47" s="4" t="str">
        <f t="shared" si="5"/>
        <v>2.4370</v>
      </c>
      <c r="K47" s="4" t="str">
        <f>MID(F47,2,6)</f>
        <v>0.1736</v>
      </c>
      <c r="L47" s="4" t="str">
        <f>MID(G47,2,6)</f>
        <v>0.0010</v>
      </c>
      <c r="M47" s="8">
        <v>44</v>
      </c>
      <c r="N47" s="10">
        <v>55</v>
      </c>
      <c r="O47" s="10">
        <v>1918</v>
      </c>
      <c r="P47" s="10">
        <v>154.20000000000002</v>
      </c>
      <c r="Q47" s="12">
        <v>1</v>
      </c>
      <c r="R47" s="12"/>
    </row>
    <row r="48" spans="2:18" x14ac:dyDescent="0.25">
      <c r="B48" s="1">
        <v>45</v>
      </c>
      <c r="C48" t="s">
        <v>42</v>
      </c>
      <c r="E48" s="1" t="str">
        <f t="shared" si="1"/>
        <v>|1.9360|</v>
      </c>
      <c r="F48" s="1" t="str">
        <f t="shared" si="2"/>
        <v>|0.1628|</v>
      </c>
      <c r="G48" s="1" t="str">
        <f t="shared" si="3"/>
        <v>|0.0011</v>
      </c>
      <c r="I48" s="5">
        <f t="shared" si="4"/>
        <v>45</v>
      </c>
      <c r="J48" s="4" t="str">
        <f t="shared" si="5"/>
        <v>1.9360</v>
      </c>
      <c r="K48" s="4" t="str">
        <f>MID(F48,2,6)</f>
        <v>0.1628</v>
      </c>
      <c r="L48" s="4" t="str">
        <f>MID(G48,2,6)</f>
        <v>0.0011</v>
      </c>
      <c r="M48" s="8">
        <v>45</v>
      </c>
      <c r="N48" s="10">
        <v>45</v>
      </c>
      <c r="O48" s="10">
        <v>1936</v>
      </c>
      <c r="P48" s="10">
        <v>162.80000000000001</v>
      </c>
      <c r="Q48" s="12">
        <v>1.1000000000000001</v>
      </c>
      <c r="R48" s="12"/>
    </row>
    <row r="49" spans="2:18" x14ac:dyDescent="0.25">
      <c r="B49" s="1">
        <v>46</v>
      </c>
      <c r="C49" t="s">
        <v>11</v>
      </c>
      <c r="E49" s="1" t="str">
        <f t="shared" si="1"/>
        <v>|0.0010|</v>
      </c>
      <c r="F49" s="1">
        <v>0</v>
      </c>
      <c r="G49" s="1">
        <v>0</v>
      </c>
      <c r="I49" s="5">
        <f t="shared" si="4"/>
        <v>46</v>
      </c>
      <c r="J49" s="4" t="str">
        <f t="shared" si="5"/>
        <v>0.0010</v>
      </c>
      <c r="K49" s="4">
        <v>0</v>
      </c>
      <c r="L49" s="4">
        <v>0</v>
      </c>
      <c r="M49" s="8">
        <v>46</v>
      </c>
      <c r="N49" s="10">
        <v>20</v>
      </c>
      <c r="O49" s="10">
        <v>1967</v>
      </c>
      <c r="P49" s="10">
        <v>161.1</v>
      </c>
      <c r="Q49" s="12">
        <v>1.1000000000000001</v>
      </c>
      <c r="R49" s="12"/>
    </row>
    <row r="50" spans="2:18" x14ac:dyDescent="0.25">
      <c r="B50" s="1">
        <v>47</v>
      </c>
      <c r="C50" t="s">
        <v>43</v>
      </c>
      <c r="E50" s="1" t="str">
        <f t="shared" si="1"/>
        <v>|1.8030|</v>
      </c>
      <c r="F50" s="1" t="str">
        <f t="shared" si="2"/>
        <v>|0.1489|</v>
      </c>
      <c r="G50" s="1" t="str">
        <f t="shared" si="3"/>
        <v>|0.0010</v>
      </c>
      <c r="I50" s="5">
        <f t="shared" si="4"/>
        <v>47</v>
      </c>
      <c r="J50" s="4" t="str">
        <f t="shared" si="5"/>
        <v>1.8030</v>
      </c>
      <c r="K50" s="4" t="str">
        <f t="shared" ref="K50:K61" si="11">MID(F50,2,6)</f>
        <v>0.1489</v>
      </c>
      <c r="L50" s="4" t="str">
        <f t="shared" ref="L50:L61" si="12">MID(G50,2,6)</f>
        <v>0.0010</v>
      </c>
      <c r="M50" s="8">
        <v>47</v>
      </c>
      <c r="N50" s="10">
        <v>21</v>
      </c>
      <c r="O50" s="10">
        <v>1989</v>
      </c>
      <c r="P50" s="10">
        <v>160.70000000000002</v>
      </c>
      <c r="Q50" s="12">
        <v>1</v>
      </c>
      <c r="R50" s="12"/>
    </row>
    <row r="51" spans="2:18" x14ac:dyDescent="0.25">
      <c r="B51" s="1">
        <v>48</v>
      </c>
      <c r="C51" t="s">
        <v>44</v>
      </c>
      <c r="E51" s="1" t="str">
        <f t="shared" si="1"/>
        <v>|2.1180|</v>
      </c>
      <c r="F51" s="1" t="str">
        <f t="shared" si="2"/>
        <v>|0.1623|</v>
      </c>
      <c r="G51" s="1" t="str">
        <f t="shared" si="3"/>
        <v>|0.0010</v>
      </c>
      <c r="I51" s="5">
        <f t="shared" si="4"/>
        <v>48</v>
      </c>
      <c r="J51" s="4" t="str">
        <f t="shared" si="5"/>
        <v>2.1180</v>
      </c>
      <c r="K51" s="4" t="str">
        <f t="shared" si="11"/>
        <v>0.1623</v>
      </c>
      <c r="L51" s="4" t="str">
        <f t="shared" si="12"/>
        <v>0.0010</v>
      </c>
      <c r="M51" s="8">
        <v>48</v>
      </c>
      <c r="N51" s="10">
        <v>3</v>
      </c>
      <c r="O51" s="10">
        <v>2013.9999999999998</v>
      </c>
      <c r="P51" s="10">
        <v>252</v>
      </c>
      <c r="Q51" s="12">
        <v>2.5</v>
      </c>
      <c r="R51" s="12"/>
    </row>
    <row r="52" spans="2:18" x14ac:dyDescent="0.25">
      <c r="B52" s="1">
        <v>49</v>
      </c>
      <c r="C52" t="s">
        <v>45</v>
      </c>
      <c r="E52" s="1" t="str">
        <f t="shared" si="1"/>
        <v>|5.4440|</v>
      </c>
      <c r="F52" s="1" t="str">
        <f t="shared" si="2"/>
        <v>|0.2775|</v>
      </c>
      <c r="G52" s="1" t="str">
        <f t="shared" si="3"/>
        <v>|0.0011</v>
      </c>
      <c r="I52" s="5">
        <f t="shared" si="4"/>
        <v>49</v>
      </c>
      <c r="J52" s="4" t="str">
        <f t="shared" si="5"/>
        <v>5.4440</v>
      </c>
      <c r="K52" s="4" t="str">
        <f t="shared" si="11"/>
        <v>0.2775</v>
      </c>
      <c r="L52" s="4" t="str">
        <f t="shared" si="12"/>
        <v>0.0011</v>
      </c>
      <c r="M52" s="8">
        <v>49</v>
      </c>
      <c r="N52" s="10">
        <v>77</v>
      </c>
      <c r="O52" s="10">
        <v>2045</v>
      </c>
      <c r="P52" s="10">
        <v>159.6</v>
      </c>
      <c r="Q52" s="12">
        <v>1</v>
      </c>
      <c r="R52" s="12"/>
    </row>
    <row r="53" spans="2:18" x14ac:dyDescent="0.25">
      <c r="B53" s="1">
        <v>50</v>
      </c>
      <c r="C53" t="s">
        <v>46</v>
      </c>
      <c r="E53" s="1" t="str">
        <f t="shared" si="1"/>
        <v>|2.2140|</v>
      </c>
      <c r="F53" s="1" t="str">
        <f t="shared" si="2"/>
        <v>|0.1669|</v>
      </c>
      <c r="G53" s="1" t="str">
        <f t="shared" si="3"/>
        <v>|0.0010</v>
      </c>
      <c r="I53" s="5">
        <f t="shared" si="4"/>
        <v>50</v>
      </c>
      <c r="J53" s="4" t="str">
        <f t="shared" si="5"/>
        <v>2.2140</v>
      </c>
      <c r="K53" s="4" t="str">
        <f t="shared" si="11"/>
        <v>0.1669</v>
      </c>
      <c r="L53" s="4" t="str">
        <f t="shared" si="12"/>
        <v>0.0010</v>
      </c>
      <c r="M53" s="8">
        <v>50</v>
      </c>
      <c r="N53" s="10">
        <v>48</v>
      </c>
      <c r="O53" s="10">
        <v>2118</v>
      </c>
      <c r="P53" s="10">
        <v>162.30000000000001</v>
      </c>
      <c r="Q53" s="12">
        <v>1</v>
      </c>
      <c r="R53" s="12"/>
    </row>
    <row r="54" spans="2:18" x14ac:dyDescent="0.25">
      <c r="B54" s="1">
        <v>51</v>
      </c>
      <c r="C54" t="s">
        <v>47</v>
      </c>
      <c r="E54" s="1" t="str">
        <f t="shared" si="1"/>
        <v>|3.7910|</v>
      </c>
      <c r="F54" s="1" t="str">
        <f t="shared" si="2"/>
        <v>|0.2216|</v>
      </c>
      <c r="G54" s="1" t="str">
        <f t="shared" si="3"/>
        <v>|0.0010</v>
      </c>
      <c r="I54" s="5">
        <f t="shared" si="4"/>
        <v>51</v>
      </c>
      <c r="J54" s="4" t="str">
        <f t="shared" si="5"/>
        <v>3.7910</v>
      </c>
      <c r="K54" s="4" t="str">
        <f t="shared" si="11"/>
        <v>0.2216</v>
      </c>
      <c r="L54" s="4" t="str">
        <f t="shared" si="12"/>
        <v>0.0010</v>
      </c>
      <c r="M54" s="8">
        <v>51</v>
      </c>
      <c r="N54" s="10">
        <v>22</v>
      </c>
      <c r="O54" s="10">
        <v>2167</v>
      </c>
      <c r="P54" s="10">
        <v>167.7</v>
      </c>
      <c r="Q54" s="12">
        <v>1</v>
      </c>
      <c r="R54" s="12"/>
    </row>
    <row r="55" spans="2:18" x14ac:dyDescent="0.25">
      <c r="B55" s="1">
        <v>52</v>
      </c>
      <c r="C55" t="s">
        <v>48</v>
      </c>
      <c r="E55" s="1" t="str">
        <f t="shared" si="1"/>
        <v>|2.4330|</v>
      </c>
      <c r="F55" s="1" t="str">
        <f t="shared" si="2"/>
        <v>|0.1751|</v>
      </c>
      <c r="G55" s="1" t="str">
        <f t="shared" si="3"/>
        <v>|0.0010</v>
      </c>
      <c r="I55" s="5">
        <f t="shared" si="4"/>
        <v>52</v>
      </c>
      <c r="J55" s="4" t="str">
        <f t="shared" si="5"/>
        <v>2.4330</v>
      </c>
      <c r="K55" s="4" t="str">
        <f t="shared" si="11"/>
        <v>0.1751</v>
      </c>
      <c r="L55" s="4" t="str">
        <f t="shared" si="12"/>
        <v>0.0010</v>
      </c>
      <c r="M55" s="8">
        <v>52</v>
      </c>
      <c r="N55" s="10">
        <v>29</v>
      </c>
      <c r="O55" s="10">
        <v>2174</v>
      </c>
      <c r="P55" s="10">
        <v>164.3</v>
      </c>
      <c r="Q55" s="12">
        <v>1</v>
      </c>
      <c r="R55" s="12"/>
    </row>
    <row r="56" spans="2:18" x14ac:dyDescent="0.25">
      <c r="B56" s="1">
        <v>53</v>
      </c>
      <c r="C56" t="s">
        <v>49</v>
      </c>
      <c r="E56" s="1" t="str">
        <f t="shared" si="1"/>
        <v>|1.4630|</v>
      </c>
      <c r="F56" s="1" t="str">
        <f t="shared" si="2"/>
        <v>|0.1458|</v>
      </c>
      <c r="G56" s="1" t="str">
        <f t="shared" si="3"/>
        <v>|0.0012</v>
      </c>
      <c r="I56" s="5">
        <f t="shared" si="4"/>
        <v>53</v>
      </c>
      <c r="J56" s="4" t="str">
        <f t="shared" si="5"/>
        <v>1.4630</v>
      </c>
      <c r="K56" s="4" t="str">
        <f t="shared" si="11"/>
        <v>0.1458</v>
      </c>
      <c r="L56" s="4" t="str">
        <f t="shared" si="12"/>
        <v>0.0012</v>
      </c>
      <c r="M56" s="8">
        <v>53</v>
      </c>
      <c r="N56" s="10">
        <v>38</v>
      </c>
      <c r="O56" s="10">
        <v>2176</v>
      </c>
      <c r="P56" s="10">
        <v>164.5</v>
      </c>
      <c r="Q56" s="12">
        <v>1</v>
      </c>
      <c r="R56" s="12"/>
    </row>
    <row r="57" spans="2:18" x14ac:dyDescent="0.25">
      <c r="B57" s="1">
        <v>54</v>
      </c>
      <c r="C57" t="s">
        <v>50</v>
      </c>
      <c r="E57" s="1" t="str">
        <f t="shared" si="1"/>
        <v>|2.5210|</v>
      </c>
      <c r="F57" s="1" t="str">
        <f t="shared" si="2"/>
        <v>|0.1784|</v>
      </c>
      <c r="G57" s="1" t="str">
        <f t="shared" si="3"/>
        <v>|0.0010</v>
      </c>
      <c r="I57" s="5">
        <f t="shared" si="4"/>
        <v>54</v>
      </c>
      <c r="J57" s="4" t="str">
        <f t="shared" si="5"/>
        <v>2.5210</v>
      </c>
      <c r="K57" s="4" t="str">
        <f t="shared" si="11"/>
        <v>0.1784</v>
      </c>
      <c r="L57" s="4" t="str">
        <f t="shared" si="12"/>
        <v>0.0010</v>
      </c>
      <c r="M57" s="8">
        <v>54</v>
      </c>
      <c r="N57" s="10">
        <v>78</v>
      </c>
      <c r="O57" s="10">
        <v>2185</v>
      </c>
      <c r="P57" s="10">
        <v>173.3</v>
      </c>
      <c r="Q57" s="12">
        <v>1.1000000000000001</v>
      </c>
      <c r="R57" s="12"/>
    </row>
    <row r="58" spans="2:18" x14ac:dyDescent="0.25">
      <c r="B58" s="1">
        <v>55</v>
      </c>
      <c r="C58" t="s">
        <v>51</v>
      </c>
      <c r="E58" s="1" t="str">
        <f t="shared" si="1"/>
        <v>|1.9180|</v>
      </c>
      <c r="F58" s="1" t="str">
        <f t="shared" si="2"/>
        <v>|0.1542|</v>
      </c>
      <c r="G58" s="1" t="str">
        <f t="shared" si="3"/>
        <v>|0.0010</v>
      </c>
      <c r="I58" s="5">
        <f t="shared" si="4"/>
        <v>55</v>
      </c>
      <c r="J58" s="4" t="str">
        <f t="shared" si="5"/>
        <v>1.9180</v>
      </c>
      <c r="K58" s="4" t="str">
        <f t="shared" si="11"/>
        <v>0.1542</v>
      </c>
      <c r="L58" s="4" t="str">
        <f t="shared" si="12"/>
        <v>0.0010</v>
      </c>
      <c r="M58" s="8">
        <v>55</v>
      </c>
      <c r="N58" s="10">
        <v>50</v>
      </c>
      <c r="O58" s="10">
        <v>2214</v>
      </c>
      <c r="P58" s="10">
        <v>166.9</v>
      </c>
      <c r="Q58" s="12">
        <v>1</v>
      </c>
      <c r="R58" s="12"/>
    </row>
    <row r="59" spans="2:18" x14ac:dyDescent="0.25">
      <c r="B59" s="1">
        <v>56</v>
      </c>
      <c r="C59" t="s">
        <v>52</v>
      </c>
      <c r="E59" s="1" t="str">
        <f t="shared" si="1"/>
        <v>|2.4480|</v>
      </c>
      <c r="F59" s="1" t="str">
        <f t="shared" si="2"/>
        <v>|0.1736|</v>
      </c>
      <c r="G59" s="1" t="str">
        <f t="shared" si="3"/>
        <v>|0.0010</v>
      </c>
      <c r="I59" s="5">
        <f t="shared" si="4"/>
        <v>56</v>
      </c>
      <c r="J59" s="4" t="str">
        <f t="shared" si="5"/>
        <v>2.4480</v>
      </c>
      <c r="K59" s="4" t="str">
        <f t="shared" si="11"/>
        <v>0.1736</v>
      </c>
      <c r="L59" s="4" t="str">
        <f t="shared" si="12"/>
        <v>0.0010</v>
      </c>
      <c r="M59" s="8">
        <v>56</v>
      </c>
      <c r="N59" s="10">
        <v>76</v>
      </c>
      <c r="O59" s="10">
        <v>2274</v>
      </c>
      <c r="P59" s="10">
        <v>168.6</v>
      </c>
      <c r="Q59" s="12">
        <v>1</v>
      </c>
      <c r="R59" s="12"/>
    </row>
    <row r="60" spans="2:18" x14ac:dyDescent="0.25">
      <c r="B60" s="1">
        <v>57</v>
      </c>
      <c r="C60" t="s">
        <v>53</v>
      </c>
      <c r="E60" s="1" t="str">
        <f t="shared" si="1"/>
        <v>|1.4380|</v>
      </c>
      <c r="F60" s="1" t="str">
        <f t="shared" si="2"/>
        <v>|0.1470|</v>
      </c>
      <c r="G60" s="1" t="str">
        <f t="shared" si="3"/>
        <v>|0.0012</v>
      </c>
      <c r="I60" s="5">
        <f t="shared" si="4"/>
        <v>57</v>
      </c>
      <c r="J60" s="4" t="str">
        <f t="shared" si="5"/>
        <v>1.4380</v>
      </c>
      <c r="K60" s="4" t="str">
        <f t="shared" si="11"/>
        <v>0.1470</v>
      </c>
      <c r="L60" s="4" t="str">
        <f t="shared" si="12"/>
        <v>0.0012</v>
      </c>
      <c r="M60" s="8">
        <v>57</v>
      </c>
      <c r="N60" s="10">
        <v>23</v>
      </c>
      <c r="O60" s="10">
        <v>2275</v>
      </c>
      <c r="P60" s="10">
        <v>172.4</v>
      </c>
      <c r="Q60" s="12">
        <v>1</v>
      </c>
      <c r="R60" s="12"/>
    </row>
    <row r="61" spans="2:18" x14ac:dyDescent="0.25">
      <c r="B61" s="1">
        <v>58</v>
      </c>
      <c r="C61" t="s">
        <v>54</v>
      </c>
      <c r="E61" s="1" t="str">
        <f t="shared" si="1"/>
        <v>|3.3710|</v>
      </c>
      <c r="F61" s="1" t="str">
        <f t="shared" si="2"/>
        <v>|0.2495|</v>
      </c>
      <c r="G61" s="1" t="str">
        <f t="shared" si="3"/>
        <v>|0.0015</v>
      </c>
      <c r="I61" s="5">
        <f t="shared" si="4"/>
        <v>58</v>
      </c>
      <c r="J61" s="4" t="str">
        <f t="shared" si="5"/>
        <v>3.3710</v>
      </c>
      <c r="K61" s="4" t="str">
        <f t="shared" si="11"/>
        <v>0.2495</v>
      </c>
      <c r="L61" s="4" t="str">
        <f t="shared" si="12"/>
        <v>0.0015</v>
      </c>
      <c r="M61" s="8">
        <v>58</v>
      </c>
      <c r="N61" s="10">
        <v>63</v>
      </c>
      <c r="O61" s="10">
        <v>2290</v>
      </c>
      <c r="P61" s="10">
        <v>169.7</v>
      </c>
      <c r="Q61" s="12">
        <v>1</v>
      </c>
      <c r="R61" s="12"/>
    </row>
    <row r="62" spans="2:18" x14ac:dyDescent="0.25">
      <c r="B62" s="1">
        <v>59</v>
      </c>
      <c r="C62" t="s">
        <v>11</v>
      </c>
      <c r="E62" s="1" t="str">
        <f t="shared" si="1"/>
        <v>|0.0010|</v>
      </c>
      <c r="F62" s="1">
        <v>0</v>
      </c>
      <c r="G62" s="1">
        <v>0</v>
      </c>
      <c r="I62" s="5">
        <f t="shared" si="4"/>
        <v>59</v>
      </c>
      <c r="J62" s="4" t="str">
        <f t="shared" si="5"/>
        <v>0.0010</v>
      </c>
      <c r="K62" s="4">
        <v>0</v>
      </c>
      <c r="L62" s="4">
        <v>0</v>
      </c>
      <c r="M62" s="8">
        <v>59</v>
      </c>
      <c r="N62" s="10">
        <v>8</v>
      </c>
      <c r="O62" s="10">
        <v>2297</v>
      </c>
      <c r="P62" s="10">
        <v>170</v>
      </c>
      <c r="Q62" s="12">
        <v>1</v>
      </c>
      <c r="R62" s="12"/>
    </row>
    <row r="63" spans="2:18" x14ac:dyDescent="0.25">
      <c r="B63" s="1">
        <v>60</v>
      </c>
      <c r="C63" t="s">
        <v>11</v>
      </c>
      <c r="E63" s="1" t="str">
        <f t="shared" si="1"/>
        <v>|0.0010|</v>
      </c>
      <c r="F63" s="1">
        <v>0</v>
      </c>
      <c r="G63" s="1">
        <v>0</v>
      </c>
      <c r="I63" s="5">
        <f t="shared" si="4"/>
        <v>60</v>
      </c>
      <c r="J63" s="4" t="str">
        <f t="shared" si="5"/>
        <v>0.0010</v>
      </c>
      <c r="K63" s="4">
        <v>0</v>
      </c>
      <c r="L63" s="4">
        <v>0</v>
      </c>
      <c r="M63" s="8">
        <v>60</v>
      </c>
      <c r="N63" s="10">
        <v>70</v>
      </c>
      <c r="O63" s="10">
        <v>2311</v>
      </c>
      <c r="P63" s="10">
        <v>170.7</v>
      </c>
      <c r="Q63" s="12">
        <v>1</v>
      </c>
      <c r="R63" s="12"/>
    </row>
    <row r="64" spans="2:18" x14ac:dyDescent="0.25">
      <c r="B64" s="1">
        <v>61</v>
      </c>
      <c r="C64" t="s">
        <v>11</v>
      </c>
      <c r="E64" s="1" t="str">
        <f t="shared" si="1"/>
        <v>|0.0010|</v>
      </c>
      <c r="F64" s="1">
        <v>0</v>
      </c>
      <c r="G64" s="1">
        <v>0</v>
      </c>
      <c r="I64" s="5">
        <f t="shared" si="4"/>
        <v>61</v>
      </c>
      <c r="J64" s="4" t="str">
        <f t="shared" si="5"/>
        <v>0.0010</v>
      </c>
      <c r="K64" s="4">
        <v>0</v>
      </c>
      <c r="L64" s="4">
        <v>0</v>
      </c>
      <c r="M64" s="8">
        <v>61</v>
      </c>
      <c r="N64" s="10">
        <v>13</v>
      </c>
      <c r="O64" s="10">
        <v>2318</v>
      </c>
      <c r="P64" s="10">
        <v>168.6</v>
      </c>
      <c r="Q64" s="12">
        <v>1</v>
      </c>
      <c r="R64" s="12"/>
    </row>
    <row r="65" spans="2:18" x14ac:dyDescent="0.25">
      <c r="B65" s="1">
        <v>62</v>
      </c>
      <c r="C65" t="s">
        <v>55</v>
      </c>
      <c r="E65" s="1" t="str">
        <f t="shared" si="1"/>
        <v>|2.4340|</v>
      </c>
      <c r="F65" s="1" t="str">
        <f t="shared" si="2"/>
        <v>|0.1753|</v>
      </c>
      <c r="G65" s="1" t="str">
        <f t="shared" si="3"/>
        <v>|0.0010</v>
      </c>
      <c r="I65" s="5">
        <f t="shared" si="4"/>
        <v>62</v>
      </c>
      <c r="J65" s="4" t="str">
        <f t="shared" si="5"/>
        <v>2.4340</v>
      </c>
      <c r="K65" s="4" t="str">
        <f>MID(F65,2,6)</f>
        <v>0.1753</v>
      </c>
      <c r="L65" s="4" t="str">
        <f>MID(G65,2,6)</f>
        <v>0.0010</v>
      </c>
      <c r="M65" s="8">
        <v>62</v>
      </c>
      <c r="N65" s="10">
        <v>28</v>
      </c>
      <c r="O65" s="10">
        <v>2340</v>
      </c>
      <c r="P65" s="10">
        <v>172.5</v>
      </c>
      <c r="Q65" s="12">
        <v>1</v>
      </c>
      <c r="R65" s="12"/>
    </row>
    <row r="66" spans="2:18" x14ac:dyDescent="0.25">
      <c r="B66" s="1">
        <v>63</v>
      </c>
      <c r="C66" t="s">
        <v>56</v>
      </c>
      <c r="E66" s="1" t="str">
        <f t="shared" si="1"/>
        <v>|2.2900|</v>
      </c>
      <c r="F66" s="1" t="str">
        <f t="shared" si="2"/>
        <v>|0.1697|</v>
      </c>
      <c r="G66" s="1" t="str">
        <f t="shared" si="3"/>
        <v>|0.0010</v>
      </c>
      <c r="I66" s="5">
        <f t="shared" si="4"/>
        <v>63</v>
      </c>
      <c r="J66" s="4" t="str">
        <f t="shared" si="5"/>
        <v>2.2900</v>
      </c>
      <c r="K66" s="4" t="str">
        <f>MID(F66,2,6)</f>
        <v>0.1697</v>
      </c>
      <c r="L66" s="4" t="str">
        <f>MID(G66,2,6)</f>
        <v>0.0010</v>
      </c>
      <c r="M66" s="8">
        <v>63</v>
      </c>
      <c r="N66" s="10">
        <v>14</v>
      </c>
      <c r="O66" s="10">
        <v>2372</v>
      </c>
      <c r="P66" s="10">
        <v>175.2</v>
      </c>
      <c r="Q66" s="12">
        <v>1</v>
      </c>
      <c r="R66" s="12"/>
    </row>
    <row r="67" spans="2:18" x14ac:dyDescent="0.25">
      <c r="B67" s="1">
        <v>64</v>
      </c>
      <c r="C67" t="s">
        <v>11</v>
      </c>
      <c r="E67" s="1" t="str">
        <f t="shared" si="1"/>
        <v>|0.0010|</v>
      </c>
      <c r="F67" s="1">
        <v>0</v>
      </c>
      <c r="G67" s="1">
        <v>0</v>
      </c>
      <c r="I67" s="5">
        <f t="shared" si="4"/>
        <v>64</v>
      </c>
      <c r="J67" s="4" t="str">
        <f t="shared" si="5"/>
        <v>0.0010</v>
      </c>
      <c r="K67" s="4">
        <v>0</v>
      </c>
      <c r="L67" s="4">
        <v>0</v>
      </c>
      <c r="M67" s="8">
        <v>64</v>
      </c>
      <c r="N67" s="10">
        <v>74</v>
      </c>
      <c r="O67" s="10">
        <v>2373</v>
      </c>
      <c r="P67" s="10">
        <v>172.5</v>
      </c>
      <c r="Q67" s="12">
        <v>1</v>
      </c>
      <c r="R67" s="12"/>
    </row>
    <row r="68" spans="2:18" x14ac:dyDescent="0.25">
      <c r="B68" s="1">
        <v>65</v>
      </c>
      <c r="C68" t="s">
        <v>57</v>
      </c>
      <c r="E68" s="1" t="str">
        <f t="shared" si="1"/>
        <v>|0.0040|</v>
      </c>
      <c r="F68" s="1" t="str">
        <f t="shared" si="2"/>
        <v>|0.0044|</v>
      </c>
      <c r="G68" s="1" t="str">
        <f t="shared" si="3"/>
        <v>|0.0004</v>
      </c>
      <c r="I68" s="5">
        <f t="shared" si="4"/>
        <v>65</v>
      </c>
      <c r="J68" s="4" t="str">
        <f t="shared" si="5"/>
        <v>0.0040</v>
      </c>
      <c r="K68" s="4" t="str">
        <f t="shared" ref="K68:L75" si="13">MID(F68,2,6)</f>
        <v>0.0044</v>
      </c>
      <c r="L68" s="4" t="str">
        <f t="shared" si="13"/>
        <v>0.0004</v>
      </c>
      <c r="M68" s="8">
        <v>65</v>
      </c>
      <c r="N68" s="10">
        <v>15</v>
      </c>
      <c r="O68" s="10">
        <v>2421</v>
      </c>
      <c r="P68" s="10">
        <v>173.7</v>
      </c>
      <c r="Q68" s="12">
        <v>1</v>
      </c>
      <c r="R68" s="12"/>
    </row>
    <row r="69" spans="2:18" x14ac:dyDescent="0.25">
      <c r="B69" s="1">
        <v>66</v>
      </c>
      <c r="C69" t="s">
        <v>58</v>
      </c>
      <c r="E69" s="1" t="str">
        <f t="shared" ref="E69:E86" si="14">LEFT(C69,8)</f>
        <v>|0.0040|</v>
      </c>
      <c r="F69" s="1" t="str">
        <f t="shared" ref="F69:F86" si="15">MID(C69,8,8)</f>
        <v>|0.0036|</v>
      </c>
      <c r="G69" s="1" t="str">
        <f t="shared" ref="G69:G86" si="16">RIGHT(C69,7)</f>
        <v>|0.0003</v>
      </c>
      <c r="I69" s="5">
        <f t="shared" ref="I69:I86" si="17">B69</f>
        <v>66</v>
      </c>
      <c r="J69" s="4" t="str">
        <f t="shared" ref="J69:J86" si="18">MID(E69,2,6)</f>
        <v>0.0040</v>
      </c>
      <c r="K69" s="4" t="str">
        <f t="shared" si="13"/>
        <v>0.0036</v>
      </c>
      <c r="L69" s="4" t="str">
        <f t="shared" si="13"/>
        <v>0.0003</v>
      </c>
      <c r="M69" s="8">
        <v>66</v>
      </c>
      <c r="N69" s="10">
        <v>52</v>
      </c>
      <c r="O69" s="10">
        <v>2433</v>
      </c>
      <c r="P69" s="10">
        <v>175.1</v>
      </c>
      <c r="Q69" s="12">
        <v>1</v>
      </c>
      <c r="R69" s="12"/>
    </row>
    <row r="70" spans="2:18" x14ac:dyDescent="0.25">
      <c r="B70" s="1">
        <v>67</v>
      </c>
      <c r="C70" t="s">
        <v>59</v>
      </c>
      <c r="E70" s="1" t="str">
        <f t="shared" si="14"/>
        <v>|2.5380|</v>
      </c>
      <c r="F70" s="1" t="str">
        <f t="shared" si="15"/>
        <v>|0.1777|</v>
      </c>
      <c r="G70" s="1" t="str">
        <f t="shared" si="16"/>
        <v>|0.0010</v>
      </c>
      <c r="I70" s="5">
        <f t="shared" si="17"/>
        <v>67</v>
      </c>
      <c r="J70" s="4" t="str">
        <f t="shared" si="18"/>
        <v>2.5380</v>
      </c>
      <c r="K70" s="4" t="str">
        <f t="shared" si="13"/>
        <v>0.1777</v>
      </c>
      <c r="L70" s="4" t="str">
        <f t="shared" si="13"/>
        <v>0.0010</v>
      </c>
      <c r="M70" s="8">
        <v>67</v>
      </c>
      <c r="N70" s="10">
        <v>62</v>
      </c>
      <c r="O70" s="10">
        <v>2434</v>
      </c>
      <c r="P70" s="10">
        <v>175.3</v>
      </c>
      <c r="Q70" s="12">
        <v>1</v>
      </c>
      <c r="R70" s="12"/>
    </row>
    <row r="71" spans="2:18" x14ac:dyDescent="0.25">
      <c r="B71" s="1">
        <v>68</v>
      </c>
      <c r="C71" t="s">
        <v>60</v>
      </c>
      <c r="E71" s="1" t="str">
        <f t="shared" si="14"/>
        <v>|4.8550|</v>
      </c>
      <c r="F71" s="1" t="str">
        <f t="shared" si="15"/>
        <v>|0.2568|</v>
      </c>
      <c r="G71" s="1" t="str">
        <f t="shared" si="16"/>
        <v>|0.0011</v>
      </c>
      <c r="I71" s="5">
        <f t="shared" si="17"/>
        <v>68</v>
      </c>
      <c r="J71" s="4" t="str">
        <f t="shared" si="18"/>
        <v>4.8550</v>
      </c>
      <c r="K71" s="4" t="str">
        <f t="shared" si="13"/>
        <v>0.2568</v>
      </c>
      <c r="L71" s="4" t="str">
        <f t="shared" si="13"/>
        <v>0.0011</v>
      </c>
      <c r="M71" s="8">
        <v>68</v>
      </c>
      <c r="N71" s="10">
        <v>44</v>
      </c>
      <c r="O71" s="10">
        <v>2437</v>
      </c>
      <c r="P71" s="10">
        <v>173.6</v>
      </c>
      <c r="Q71" s="12">
        <v>1</v>
      </c>
      <c r="R71" s="12"/>
    </row>
    <row r="72" spans="2:18" x14ac:dyDescent="0.25">
      <c r="B72" s="1">
        <v>69</v>
      </c>
      <c r="C72" t="s">
        <v>61</v>
      </c>
      <c r="E72" s="1" t="str">
        <f t="shared" si="14"/>
        <v>|4.2990|</v>
      </c>
      <c r="F72" s="1" t="str">
        <f t="shared" si="15"/>
        <v>|0.2372|</v>
      </c>
      <c r="G72" s="1" t="str">
        <f t="shared" si="16"/>
        <v>|0.0010</v>
      </c>
      <c r="I72" s="5">
        <f t="shared" si="17"/>
        <v>69</v>
      </c>
      <c r="J72" s="4" t="str">
        <f t="shared" si="18"/>
        <v>4.2990</v>
      </c>
      <c r="K72" s="4" t="str">
        <f t="shared" si="13"/>
        <v>0.2372</v>
      </c>
      <c r="L72" s="4" t="str">
        <f t="shared" si="13"/>
        <v>0.0010</v>
      </c>
      <c r="M72" s="8">
        <v>69</v>
      </c>
      <c r="N72" s="10">
        <v>56</v>
      </c>
      <c r="O72" s="10">
        <v>2448</v>
      </c>
      <c r="P72" s="10">
        <v>173.6</v>
      </c>
      <c r="Q72" s="12">
        <v>1</v>
      </c>
      <c r="R72" s="12"/>
    </row>
    <row r="73" spans="2:18" x14ac:dyDescent="0.25">
      <c r="B73" s="1">
        <v>70</v>
      </c>
      <c r="C73" t="s">
        <v>62</v>
      </c>
      <c r="E73" s="1" t="str">
        <f t="shared" si="14"/>
        <v>|2.3110|</v>
      </c>
      <c r="F73" s="1" t="str">
        <f t="shared" si="15"/>
        <v>|0.1707|</v>
      </c>
      <c r="G73" s="1" t="str">
        <f t="shared" si="16"/>
        <v>|0.0010</v>
      </c>
      <c r="I73" s="5">
        <f t="shared" si="17"/>
        <v>70</v>
      </c>
      <c r="J73" s="4" t="str">
        <f t="shared" si="18"/>
        <v>2.3110</v>
      </c>
      <c r="K73" s="4" t="str">
        <f t="shared" si="13"/>
        <v>0.1707</v>
      </c>
      <c r="L73" s="4" t="str">
        <f t="shared" si="13"/>
        <v>0.0010</v>
      </c>
      <c r="M73" s="8">
        <v>70</v>
      </c>
      <c r="N73" s="10">
        <v>19</v>
      </c>
      <c r="O73" s="10">
        <v>2495</v>
      </c>
      <c r="P73" s="10">
        <v>176.5</v>
      </c>
      <c r="Q73" s="12">
        <v>1</v>
      </c>
      <c r="R73" s="12"/>
    </row>
    <row r="74" spans="2:18" x14ac:dyDescent="0.25">
      <c r="B74" s="1">
        <v>71</v>
      </c>
      <c r="C74" t="s">
        <v>63</v>
      </c>
      <c r="E74" s="1" t="str">
        <f t="shared" si="14"/>
        <v>|0.0070|</v>
      </c>
      <c r="F74" s="1" t="str">
        <f t="shared" si="15"/>
        <v>|0.0069|</v>
      </c>
      <c r="G74" s="1" t="str">
        <f t="shared" si="16"/>
        <v>|0.0005</v>
      </c>
      <c r="I74" s="5">
        <f t="shared" si="17"/>
        <v>71</v>
      </c>
      <c r="J74" s="4" t="str">
        <f t="shared" si="18"/>
        <v>0.0070</v>
      </c>
      <c r="K74" s="4" t="str">
        <f t="shared" si="13"/>
        <v>0.0069</v>
      </c>
      <c r="L74" s="4" t="str">
        <f t="shared" si="13"/>
        <v>0.0005</v>
      </c>
      <c r="M74" s="8">
        <v>71</v>
      </c>
      <c r="N74" s="10">
        <v>54</v>
      </c>
      <c r="O74" s="10">
        <v>2521</v>
      </c>
      <c r="P74" s="10">
        <v>178.4</v>
      </c>
      <c r="Q74" s="12">
        <v>1</v>
      </c>
      <c r="R74" s="12"/>
    </row>
    <row r="75" spans="2:18" x14ac:dyDescent="0.25">
      <c r="B75" s="1">
        <v>72</v>
      </c>
      <c r="C75" t="s">
        <v>64</v>
      </c>
      <c r="E75" s="1" t="str">
        <f t="shared" si="14"/>
        <v>|0.0040|</v>
      </c>
      <c r="F75" s="1" t="str">
        <f t="shared" si="15"/>
        <v>|0.0051|</v>
      </c>
      <c r="G75" s="1" t="str">
        <f t="shared" si="16"/>
        <v>|0.0005</v>
      </c>
      <c r="I75" s="5">
        <f t="shared" si="17"/>
        <v>72</v>
      </c>
      <c r="J75" s="4" t="str">
        <f t="shared" si="18"/>
        <v>0.0040</v>
      </c>
      <c r="K75" s="4" t="str">
        <f t="shared" si="13"/>
        <v>0.0051</v>
      </c>
      <c r="L75" s="4" t="str">
        <f t="shared" si="13"/>
        <v>0.0005</v>
      </c>
      <c r="M75" s="8">
        <v>72</v>
      </c>
      <c r="N75" s="10">
        <v>67</v>
      </c>
      <c r="O75" s="10">
        <v>2538</v>
      </c>
      <c r="P75" s="10">
        <v>177.7</v>
      </c>
      <c r="Q75" s="12">
        <v>1</v>
      </c>
      <c r="R75" s="12"/>
    </row>
    <row r="76" spans="2:18" x14ac:dyDescent="0.25">
      <c r="B76" s="1">
        <v>73</v>
      </c>
      <c r="C76" t="s">
        <v>11</v>
      </c>
      <c r="E76" s="1" t="str">
        <f t="shared" si="14"/>
        <v>|0.0010|</v>
      </c>
      <c r="F76" s="1">
        <v>0</v>
      </c>
      <c r="G76" s="1">
        <v>0</v>
      </c>
      <c r="I76" s="5">
        <f t="shared" si="17"/>
        <v>73</v>
      </c>
      <c r="J76" s="4" t="str">
        <f t="shared" si="18"/>
        <v>0.0010</v>
      </c>
      <c r="K76" s="4">
        <v>0</v>
      </c>
      <c r="L76" s="4">
        <v>0</v>
      </c>
      <c r="M76" s="8">
        <v>73</v>
      </c>
      <c r="N76" s="10">
        <v>12</v>
      </c>
      <c r="O76" s="10">
        <v>2757</v>
      </c>
      <c r="P76" s="10">
        <v>186.70000000000002</v>
      </c>
      <c r="Q76" s="12">
        <v>1</v>
      </c>
      <c r="R76" s="12"/>
    </row>
    <row r="77" spans="2:18" x14ac:dyDescent="0.25">
      <c r="B77" s="1">
        <v>74</v>
      </c>
      <c r="C77" t="s">
        <v>65</v>
      </c>
      <c r="E77" s="1" t="str">
        <f t="shared" si="14"/>
        <v>|2.3730|</v>
      </c>
      <c r="F77" s="1" t="str">
        <f t="shared" si="15"/>
        <v>|0.1725|</v>
      </c>
      <c r="G77" s="1" t="str">
        <f t="shared" si="16"/>
        <v>|0.0010</v>
      </c>
      <c r="I77" s="5">
        <f t="shared" si="17"/>
        <v>74</v>
      </c>
      <c r="J77" s="4" t="str">
        <f t="shared" si="18"/>
        <v>2.3730</v>
      </c>
      <c r="K77" s="4" t="str">
        <f t="shared" ref="K77:K86" si="19">MID(F77,2,6)</f>
        <v>0.1725</v>
      </c>
      <c r="L77" s="4" t="str">
        <f t="shared" ref="L77:L86" si="20">MID(G77,2,6)</f>
        <v>0.0010</v>
      </c>
      <c r="M77" s="8">
        <v>74</v>
      </c>
      <c r="N77" s="10">
        <v>79</v>
      </c>
      <c r="O77" s="10">
        <v>2803</v>
      </c>
      <c r="P77" s="10">
        <v>209.3</v>
      </c>
      <c r="Q77" s="12">
        <v>1.2</v>
      </c>
      <c r="R77" s="12"/>
    </row>
    <row r="78" spans="2:18" x14ac:dyDescent="0.25">
      <c r="B78" s="1">
        <v>75</v>
      </c>
      <c r="C78" t="s">
        <v>66</v>
      </c>
      <c r="E78" s="1" t="str">
        <f t="shared" si="14"/>
        <v>|3.4820|</v>
      </c>
      <c r="F78" s="1" t="str">
        <f t="shared" si="15"/>
        <v>|0.2367|</v>
      </c>
      <c r="G78" s="1" t="str">
        <f t="shared" si="16"/>
        <v>|0.0013</v>
      </c>
      <c r="I78" s="5">
        <f t="shared" si="17"/>
        <v>75</v>
      </c>
      <c r="J78" s="4" t="str">
        <f t="shared" si="18"/>
        <v>3.4820</v>
      </c>
      <c r="K78" s="4" t="str">
        <f t="shared" si="19"/>
        <v>0.2367</v>
      </c>
      <c r="L78" s="4" t="str">
        <f t="shared" si="20"/>
        <v>0.0013</v>
      </c>
      <c r="M78" s="8">
        <v>75</v>
      </c>
      <c r="N78" s="10">
        <v>40</v>
      </c>
      <c r="O78" s="10">
        <v>3057</v>
      </c>
      <c r="P78" s="10">
        <v>201.2</v>
      </c>
      <c r="Q78" s="12">
        <v>1.1000000000000001</v>
      </c>
      <c r="R78" s="12"/>
    </row>
    <row r="79" spans="2:18" x14ac:dyDescent="0.25">
      <c r="B79" s="1">
        <v>76</v>
      </c>
      <c r="C79" t="s">
        <v>67</v>
      </c>
      <c r="E79" s="1" t="str">
        <f t="shared" si="14"/>
        <v>|2.2740|</v>
      </c>
      <c r="F79" s="1" t="str">
        <f t="shared" si="15"/>
        <v>|0.1686|</v>
      </c>
      <c r="G79" s="1" t="str">
        <f t="shared" si="16"/>
        <v>|0.0010</v>
      </c>
      <c r="I79" s="5">
        <f t="shared" si="17"/>
        <v>76</v>
      </c>
      <c r="J79" s="4" t="str">
        <f t="shared" si="18"/>
        <v>2.2740</v>
      </c>
      <c r="K79" s="4" t="str">
        <f t="shared" si="19"/>
        <v>0.1686</v>
      </c>
      <c r="L79" s="4" t="str">
        <f t="shared" si="20"/>
        <v>0.0010</v>
      </c>
      <c r="M79" s="8">
        <v>76</v>
      </c>
      <c r="N79" s="10">
        <v>58</v>
      </c>
      <c r="O79" s="10">
        <v>3371</v>
      </c>
      <c r="P79" s="10">
        <v>249.5</v>
      </c>
      <c r="Q79" s="12">
        <v>1.5</v>
      </c>
      <c r="R79" s="12"/>
    </row>
    <row r="80" spans="2:18" x14ac:dyDescent="0.25">
      <c r="B80" s="1">
        <v>77</v>
      </c>
      <c r="C80" t="s">
        <v>68</v>
      </c>
      <c r="E80" s="1" t="str">
        <f t="shared" si="14"/>
        <v>|2.0450|</v>
      </c>
      <c r="F80" s="1" t="str">
        <f t="shared" si="15"/>
        <v>|0.1596|</v>
      </c>
      <c r="G80" s="1" t="str">
        <f t="shared" si="16"/>
        <v>|0.0010</v>
      </c>
      <c r="I80" s="5">
        <f t="shared" si="17"/>
        <v>77</v>
      </c>
      <c r="J80" s="4" t="str">
        <f t="shared" si="18"/>
        <v>2.0450</v>
      </c>
      <c r="K80" s="4" t="str">
        <f t="shared" si="19"/>
        <v>0.1596</v>
      </c>
      <c r="L80" s="4" t="str">
        <f t="shared" si="20"/>
        <v>0.0010</v>
      </c>
      <c r="M80" s="8">
        <v>77</v>
      </c>
      <c r="N80" s="10">
        <v>75</v>
      </c>
      <c r="O80" s="10">
        <v>3482</v>
      </c>
      <c r="P80" s="10">
        <v>236.7</v>
      </c>
      <c r="Q80" s="12">
        <v>1.3</v>
      </c>
      <c r="R80" s="12"/>
    </row>
    <row r="81" spans="2:18" x14ac:dyDescent="0.25">
      <c r="B81" s="1">
        <v>78</v>
      </c>
      <c r="C81" t="s">
        <v>69</v>
      </c>
      <c r="E81" s="1" t="str">
        <f t="shared" si="14"/>
        <v>|2.1850|</v>
      </c>
      <c r="F81" s="1" t="str">
        <f t="shared" si="15"/>
        <v>|0.1733|</v>
      </c>
      <c r="G81" s="1" t="str">
        <f t="shared" si="16"/>
        <v>|0.0011</v>
      </c>
      <c r="I81" s="5">
        <f t="shared" si="17"/>
        <v>78</v>
      </c>
      <c r="J81" s="4" t="str">
        <f t="shared" si="18"/>
        <v>2.1850</v>
      </c>
      <c r="K81" s="4" t="str">
        <f t="shared" si="19"/>
        <v>0.1733</v>
      </c>
      <c r="L81" s="4" t="str">
        <f t="shared" si="20"/>
        <v>0.0011</v>
      </c>
      <c r="M81" s="8">
        <v>78</v>
      </c>
      <c r="N81" s="10">
        <v>51</v>
      </c>
      <c r="O81" s="10">
        <v>3791</v>
      </c>
      <c r="P81" s="10">
        <v>221.6</v>
      </c>
      <c r="Q81" s="12">
        <v>1</v>
      </c>
      <c r="R81" s="12"/>
    </row>
    <row r="82" spans="2:18" x14ac:dyDescent="0.25">
      <c r="B82" s="1">
        <v>79</v>
      </c>
      <c r="C82" t="s">
        <v>70</v>
      </c>
      <c r="E82" s="1" t="str">
        <f t="shared" si="14"/>
        <v>|2.8030|</v>
      </c>
      <c r="F82" s="1" t="str">
        <f t="shared" si="15"/>
        <v>|0.2093|</v>
      </c>
      <c r="G82" s="1" t="str">
        <f t="shared" si="16"/>
        <v>|0.0012</v>
      </c>
      <c r="I82" s="5">
        <f t="shared" si="17"/>
        <v>79</v>
      </c>
      <c r="J82" s="4" t="str">
        <f t="shared" si="18"/>
        <v>2.8030</v>
      </c>
      <c r="K82" s="4" t="str">
        <f t="shared" si="19"/>
        <v>0.2093</v>
      </c>
      <c r="L82" s="4" t="str">
        <f t="shared" si="20"/>
        <v>0.0012</v>
      </c>
      <c r="M82" s="8">
        <v>79</v>
      </c>
      <c r="N82" s="10">
        <v>25</v>
      </c>
      <c r="O82" s="10">
        <v>3824</v>
      </c>
      <c r="P82" s="10">
        <v>266.79999999999995</v>
      </c>
      <c r="Q82" s="12">
        <v>1.5</v>
      </c>
      <c r="R82" s="12"/>
    </row>
    <row r="83" spans="2:18" x14ac:dyDescent="0.25">
      <c r="B83" s="1">
        <v>80</v>
      </c>
      <c r="C83" t="s">
        <v>71</v>
      </c>
      <c r="E83" s="1" t="str">
        <f t="shared" si="14"/>
        <v>|1.6490|</v>
      </c>
      <c r="F83" s="1" t="str">
        <f t="shared" si="15"/>
        <v>|0.1512|</v>
      </c>
      <c r="G83" s="1" t="str">
        <f t="shared" si="16"/>
        <v>|0.0011</v>
      </c>
      <c r="I83" s="5">
        <f t="shared" si="17"/>
        <v>80</v>
      </c>
      <c r="J83" s="4" t="str">
        <f t="shared" si="18"/>
        <v>1.6490</v>
      </c>
      <c r="K83" s="4" t="str">
        <f t="shared" si="19"/>
        <v>0.1512</v>
      </c>
      <c r="L83" s="4" t="str">
        <f t="shared" si="20"/>
        <v>0.0011</v>
      </c>
      <c r="M83" s="8">
        <v>80</v>
      </c>
      <c r="N83" s="10">
        <v>69</v>
      </c>
      <c r="O83" s="10">
        <v>4299</v>
      </c>
      <c r="P83" s="10">
        <v>237.2</v>
      </c>
      <c r="Q83" s="12">
        <v>1</v>
      </c>
      <c r="R83" s="12"/>
    </row>
    <row r="84" spans="2:18" x14ac:dyDescent="0.25">
      <c r="B84" s="1">
        <v>81</v>
      </c>
      <c r="C84" t="s">
        <v>72</v>
      </c>
      <c r="E84" s="1" t="str">
        <f t="shared" si="14"/>
        <v>|1.3350|</v>
      </c>
      <c r="F84" s="1" t="str">
        <f t="shared" si="15"/>
        <v>|0.1396|</v>
      </c>
      <c r="G84" s="1" t="str">
        <f t="shared" si="16"/>
        <v>|0.0012</v>
      </c>
      <c r="I84" s="5">
        <f t="shared" si="17"/>
        <v>81</v>
      </c>
      <c r="J84" s="4" t="str">
        <f t="shared" si="18"/>
        <v>1.3350</v>
      </c>
      <c r="K84" s="4" t="str">
        <f t="shared" si="19"/>
        <v>0.1396</v>
      </c>
      <c r="L84" s="4" t="str">
        <f t="shared" si="20"/>
        <v>0.0012</v>
      </c>
      <c r="M84" s="8">
        <v>81</v>
      </c>
      <c r="N84" s="10">
        <v>24</v>
      </c>
      <c r="O84" s="10">
        <v>4305</v>
      </c>
      <c r="P84" s="10">
        <v>252.5</v>
      </c>
      <c r="Q84" s="12">
        <v>1.2</v>
      </c>
      <c r="R84" s="12"/>
    </row>
    <row r="85" spans="2:18" x14ac:dyDescent="0.25">
      <c r="B85" s="1">
        <v>82</v>
      </c>
      <c r="C85" t="s">
        <v>73</v>
      </c>
      <c r="E85" s="1" t="str">
        <f t="shared" si="14"/>
        <v>|0.8750|</v>
      </c>
      <c r="F85" s="1" t="str">
        <f t="shared" si="15"/>
        <v>|0.1232|</v>
      </c>
      <c r="G85" s="1" t="str">
        <f t="shared" si="16"/>
        <v>|0.0014</v>
      </c>
      <c r="I85" s="5">
        <f t="shared" si="17"/>
        <v>82</v>
      </c>
      <c r="J85" s="4" t="str">
        <f t="shared" si="18"/>
        <v>0.8750</v>
      </c>
      <c r="K85" s="4" t="str">
        <f t="shared" si="19"/>
        <v>0.1232</v>
      </c>
      <c r="L85" s="4" t="str">
        <f t="shared" si="20"/>
        <v>0.0014</v>
      </c>
      <c r="M85" s="8">
        <v>82</v>
      </c>
      <c r="N85" s="10">
        <v>68</v>
      </c>
      <c r="O85" s="10">
        <v>4855</v>
      </c>
      <c r="P85" s="10">
        <v>256.79999999999995</v>
      </c>
      <c r="Q85" s="12">
        <v>1.1000000000000001</v>
      </c>
      <c r="R85" s="12"/>
    </row>
    <row r="86" spans="2:18" x14ac:dyDescent="0.25">
      <c r="B86" s="1">
        <v>83</v>
      </c>
      <c r="C86" t="s">
        <v>74</v>
      </c>
      <c r="E86" s="1" t="str">
        <f t="shared" si="14"/>
        <v>|0.0320|</v>
      </c>
      <c r="F86" s="1" t="str">
        <f t="shared" si="15"/>
        <v>|0.0377|</v>
      </c>
      <c r="G86" s="1" t="str">
        <f t="shared" si="16"/>
        <v>|0.0035</v>
      </c>
      <c r="I86" s="5">
        <f t="shared" si="17"/>
        <v>83</v>
      </c>
      <c r="J86" s="4" t="str">
        <f t="shared" si="18"/>
        <v>0.0320</v>
      </c>
      <c r="K86" s="4" t="str">
        <f t="shared" si="19"/>
        <v>0.0377</v>
      </c>
      <c r="L86" s="4" t="str">
        <f t="shared" si="20"/>
        <v>0.0035</v>
      </c>
      <c r="M86" s="8">
        <v>83</v>
      </c>
      <c r="N86" s="10">
        <v>49</v>
      </c>
      <c r="O86" s="10">
        <v>5444</v>
      </c>
      <c r="P86" s="10">
        <v>277.5</v>
      </c>
      <c r="Q86" s="12">
        <v>1.1000000000000001</v>
      </c>
      <c r="R86" s="12"/>
    </row>
  </sheetData>
  <sortState ref="N4:Q86">
    <sortCondition ref="O4:O86"/>
    <sortCondition ref="P4:P86"/>
    <sortCondition ref="Q4:Q86"/>
  </sortState>
  <mergeCells count="7">
    <mergeCell ref="W7:X8"/>
    <mergeCell ref="Y7:Y8"/>
    <mergeCell ref="N2:Q2"/>
    <mergeCell ref="S2:U2"/>
    <mergeCell ref="I1:Y1"/>
    <mergeCell ref="W2:Y2"/>
    <mergeCell ref="W3:W6"/>
  </mergeCells>
  <conditionalFormatting sqref="S24:U4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7E8A-9BB6-4EA2-8D8D-BDE673E1559D}">
  <sheetPr>
    <tabColor rgb="FFFFFF00"/>
  </sheetPr>
  <dimension ref="B1:Y89"/>
  <sheetViews>
    <sheetView topLeftCell="I8" zoomScale="80" zoomScaleNormal="80" workbookViewId="0">
      <selection activeCell="V13" sqref="V13"/>
    </sheetView>
  </sheetViews>
  <sheetFormatPr defaultRowHeight="15" x14ac:dyDescent="0.25"/>
  <cols>
    <col min="1" max="1" width="4.28515625" customWidth="1"/>
    <col min="2" max="2" width="19.85546875" style="1" customWidth="1"/>
    <col min="3" max="3" width="19.85546875" customWidth="1"/>
    <col min="4" max="8" width="19.85546875" style="1" customWidth="1"/>
    <col min="9" max="9" width="13.5703125" style="5" customWidth="1"/>
    <col min="10" max="12" width="13.5703125" style="6" customWidth="1"/>
    <col min="13" max="13" width="9.140625" style="1"/>
    <col min="14" max="16" width="14.85546875" style="9" customWidth="1"/>
    <col min="17" max="17" width="15" style="11" customWidth="1"/>
    <col min="18" max="18" width="5.28515625" style="11" customWidth="1"/>
    <col min="19" max="19" width="13.42578125" style="1" customWidth="1"/>
    <col min="20" max="20" width="13.42578125" customWidth="1"/>
    <col min="21" max="21" width="13.42578125" style="1" customWidth="1"/>
    <col min="22" max="22" width="4.28515625" customWidth="1"/>
    <col min="24" max="24" width="17.7109375" style="16" customWidth="1"/>
  </cols>
  <sheetData>
    <row r="1" spans="2:25" ht="28.5" customHeight="1" x14ac:dyDescent="0.4">
      <c r="I1" s="80" t="s">
        <v>83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2:25" ht="23.25" customHeight="1" x14ac:dyDescent="0.35">
      <c r="N2" s="74" t="s">
        <v>78</v>
      </c>
      <c r="O2" s="74"/>
      <c r="P2" s="74"/>
      <c r="Q2" s="74"/>
      <c r="R2" s="14"/>
      <c r="S2" s="78" t="s">
        <v>0</v>
      </c>
      <c r="T2" s="78"/>
      <c r="U2" s="78"/>
      <c r="W2" s="81" t="s">
        <v>84</v>
      </c>
      <c r="X2" s="81"/>
      <c r="Y2" s="81"/>
    </row>
    <row r="3" spans="2:25" s="2" customFormat="1" x14ac:dyDescent="0.25">
      <c r="B3" s="3" t="s">
        <v>0</v>
      </c>
      <c r="C3" s="3" t="s">
        <v>1</v>
      </c>
      <c r="D3" s="3" t="s">
        <v>0</v>
      </c>
      <c r="E3" s="3" t="s">
        <v>75</v>
      </c>
      <c r="F3" s="3" t="s">
        <v>76</v>
      </c>
      <c r="G3" s="3" t="s">
        <v>77</v>
      </c>
      <c r="I3" s="7" t="s">
        <v>0</v>
      </c>
      <c r="J3" s="7" t="s">
        <v>75</v>
      </c>
      <c r="K3" s="7" t="s">
        <v>76</v>
      </c>
      <c r="L3" s="7" t="s">
        <v>77</v>
      </c>
      <c r="N3" s="7" t="s">
        <v>0</v>
      </c>
      <c r="O3" s="7" t="s">
        <v>75</v>
      </c>
      <c r="P3" s="7" t="s">
        <v>76</v>
      </c>
      <c r="Q3" s="7" t="s">
        <v>77</v>
      </c>
      <c r="R3" s="15"/>
      <c r="S3" s="18" t="s">
        <v>81</v>
      </c>
      <c r="T3" s="19" t="s">
        <v>82</v>
      </c>
      <c r="U3" s="20" t="s">
        <v>79</v>
      </c>
      <c r="W3" s="82" t="s">
        <v>80</v>
      </c>
      <c r="X3" s="22" t="s">
        <v>81</v>
      </c>
      <c r="Y3" s="23">
        <f>COUNT(S4:S19)</f>
        <v>16</v>
      </c>
    </row>
    <row r="4" spans="2:25" x14ac:dyDescent="0.25">
      <c r="C4" t="s">
        <v>87</v>
      </c>
      <c r="D4" s="1">
        <v>1</v>
      </c>
      <c r="E4" s="1" t="str">
        <f>LEFT(C4,6)</f>
        <v>3.4922</v>
      </c>
      <c r="F4" s="1" t="str">
        <f>MID(C4,7,6)</f>
        <v>0.2818</v>
      </c>
      <c r="G4" s="1" t="str">
        <f>RIGHT(C4,6)</f>
        <v>0.0018</v>
      </c>
      <c r="H4" s="4" t="s">
        <v>129</v>
      </c>
      <c r="I4" s="5">
        <v>1</v>
      </c>
      <c r="J4" s="6" t="str">
        <f>LEFT(H4,6)</f>
        <v>1.8340</v>
      </c>
      <c r="K4" s="4" t="str">
        <f>MID(H4,7,6)</f>
        <v>0.1499</v>
      </c>
      <c r="L4" s="4" t="str">
        <f>RIGHT(H4,6)</f>
        <v>0.0010</v>
      </c>
      <c r="M4" s="8">
        <v>1</v>
      </c>
      <c r="N4" s="10">
        <v>1</v>
      </c>
      <c r="O4" s="10">
        <v>1834</v>
      </c>
      <c r="P4" s="10">
        <v>149.9</v>
      </c>
      <c r="Q4" s="10">
        <v>1</v>
      </c>
      <c r="R4" s="12"/>
      <c r="S4" s="17">
        <v>8</v>
      </c>
      <c r="T4" s="13">
        <v>14</v>
      </c>
      <c r="U4" s="21">
        <v>12</v>
      </c>
      <c r="W4" s="82"/>
      <c r="X4" s="24" t="s">
        <v>82</v>
      </c>
      <c r="Y4" s="25">
        <f>COUNT(T4:T19)</f>
        <v>12</v>
      </c>
    </row>
    <row r="5" spans="2:25" x14ac:dyDescent="0.25">
      <c r="C5" t="s">
        <v>88</v>
      </c>
      <c r="D5" s="1">
        <v>2</v>
      </c>
      <c r="E5" s="1" t="str">
        <f t="shared" ref="E5:E45" si="0">LEFT(C5,6)</f>
        <v>0.2732</v>
      </c>
      <c r="F5" s="1" t="str">
        <f t="shared" ref="F5:F45" si="1">MID(C5,7,6)</f>
        <v>0.0183</v>
      </c>
      <c r="G5" s="1" t="str">
        <f t="shared" ref="G5:G45" si="2">RIGHT(C5,6)</f>
        <v>0.0001</v>
      </c>
      <c r="H5" s="4" t="s">
        <v>130</v>
      </c>
      <c r="I5" s="5">
        <v>2</v>
      </c>
      <c r="J5" s="6" t="str">
        <f t="shared" ref="J5:J68" si="3">LEFT(H5,6)</f>
        <v>0.4340</v>
      </c>
      <c r="K5" s="4" t="str">
        <f t="shared" ref="K5:K68" si="4">MID(H5,7,6)</f>
        <v>0.0857</v>
      </c>
      <c r="L5" s="4" t="str">
        <f t="shared" ref="L5:L68" si="5">RIGHT(H5,6)</f>
        <v>0.0013</v>
      </c>
      <c r="M5" s="8">
        <v>2</v>
      </c>
      <c r="N5" s="32">
        <v>2</v>
      </c>
      <c r="O5" s="32">
        <v>434</v>
      </c>
      <c r="P5" s="32">
        <v>85.7</v>
      </c>
      <c r="Q5" s="32">
        <v>1.3</v>
      </c>
      <c r="R5" s="12"/>
      <c r="S5" s="17">
        <v>13</v>
      </c>
      <c r="T5" s="13">
        <v>15</v>
      </c>
      <c r="U5" s="21">
        <v>24</v>
      </c>
      <c r="W5" s="82"/>
      <c r="X5" s="26" t="s">
        <v>79</v>
      </c>
      <c r="Y5" s="27">
        <f>COUNT(U4:U19)</f>
        <v>9</v>
      </c>
    </row>
    <row r="6" spans="2:25" x14ac:dyDescent="0.25">
      <c r="C6" t="s">
        <v>89</v>
      </c>
      <c r="D6" s="1">
        <v>3</v>
      </c>
      <c r="E6" s="1" t="str">
        <f t="shared" si="0"/>
        <v>0.2304</v>
      </c>
      <c r="F6" s="1" t="str">
        <f t="shared" si="1"/>
        <v>0.0167</v>
      </c>
      <c r="G6" s="1" t="str">
        <f t="shared" si="2"/>
        <v>0.0001</v>
      </c>
      <c r="H6" s="4" t="s">
        <v>131</v>
      </c>
      <c r="I6" s="5">
        <v>3</v>
      </c>
      <c r="J6" s="6" t="str">
        <f t="shared" si="3"/>
        <v>2.0180</v>
      </c>
      <c r="K6" s="4" t="str">
        <f t="shared" si="4"/>
        <v>0.2520</v>
      </c>
      <c r="L6" s="4" t="str">
        <f t="shared" si="5"/>
        <v>0.0025</v>
      </c>
      <c r="M6" s="8">
        <v>3</v>
      </c>
      <c r="N6" s="10">
        <v>3</v>
      </c>
      <c r="O6" s="10">
        <v>2017.9999999999998</v>
      </c>
      <c r="P6" s="10">
        <v>252</v>
      </c>
      <c r="Q6" s="10">
        <v>2.5</v>
      </c>
      <c r="R6" s="12"/>
      <c r="S6" s="17">
        <v>18</v>
      </c>
      <c r="T6" s="13">
        <v>19</v>
      </c>
      <c r="U6" s="21">
        <v>38</v>
      </c>
      <c r="W6" s="82"/>
      <c r="X6" s="28" t="s">
        <v>85</v>
      </c>
      <c r="Y6" s="29">
        <f>COUNT(M4:M74)-Y3-Y4-Y5</f>
        <v>34</v>
      </c>
    </row>
    <row r="7" spans="2:25" x14ac:dyDescent="0.25">
      <c r="C7" t="s">
        <v>90</v>
      </c>
      <c r="D7" s="1">
        <v>4</v>
      </c>
      <c r="E7" s="1" t="str">
        <f t="shared" si="0"/>
        <v>0.2347</v>
      </c>
      <c r="F7" s="1" t="str">
        <f t="shared" si="1"/>
        <v>0.0169</v>
      </c>
      <c r="G7" s="1" t="str">
        <f t="shared" si="2"/>
        <v>0.0001</v>
      </c>
      <c r="H7" s="4" t="s">
        <v>132</v>
      </c>
      <c r="I7" s="5">
        <v>4</v>
      </c>
      <c r="J7" s="6" t="str">
        <f t="shared" si="3"/>
        <v>1.8160</v>
      </c>
      <c r="K7" s="4" t="str">
        <f t="shared" si="4"/>
        <v>0.1531</v>
      </c>
      <c r="L7" s="4" t="str">
        <f t="shared" si="5"/>
        <v>0.0010</v>
      </c>
      <c r="M7" s="8">
        <v>4</v>
      </c>
      <c r="N7" s="10">
        <v>4</v>
      </c>
      <c r="O7" s="10">
        <v>1816</v>
      </c>
      <c r="P7" s="10">
        <v>153.10000000000002</v>
      </c>
      <c r="Q7" s="10">
        <v>1</v>
      </c>
      <c r="R7" s="12"/>
      <c r="S7" s="17">
        <v>20</v>
      </c>
      <c r="T7" s="13">
        <v>23</v>
      </c>
      <c r="U7" s="21">
        <v>48</v>
      </c>
      <c r="W7" s="70" t="s">
        <v>86</v>
      </c>
      <c r="X7" s="70"/>
      <c r="Y7" s="70">
        <f>SUM(Y3:Y6)</f>
        <v>71</v>
      </c>
    </row>
    <row r="8" spans="2:25" x14ac:dyDescent="0.25">
      <c r="C8" t="s">
        <v>91</v>
      </c>
      <c r="D8" s="1">
        <v>5</v>
      </c>
      <c r="E8" s="1" t="str">
        <f t="shared" si="0"/>
        <v>0.2406</v>
      </c>
      <c r="F8" s="1" t="str">
        <f t="shared" si="1"/>
        <v>0.0172</v>
      </c>
      <c r="G8" s="1" t="str">
        <f t="shared" si="2"/>
        <v>0.0001</v>
      </c>
      <c r="H8" s="4" t="s">
        <v>133</v>
      </c>
      <c r="I8" s="5">
        <v>5</v>
      </c>
      <c r="J8" s="6" t="str">
        <f t="shared" si="3"/>
        <v>1.2960</v>
      </c>
      <c r="K8" s="4" t="str">
        <f t="shared" si="4"/>
        <v>0.1493</v>
      </c>
      <c r="L8" s="4" t="str">
        <f t="shared" si="5"/>
        <v>0.0014</v>
      </c>
      <c r="M8" s="8">
        <v>5</v>
      </c>
      <c r="N8" s="10">
        <v>5</v>
      </c>
      <c r="O8" s="10">
        <v>1296</v>
      </c>
      <c r="P8" s="10">
        <v>149.29999999999998</v>
      </c>
      <c r="Q8" s="10">
        <v>1.4</v>
      </c>
      <c r="R8" s="12"/>
      <c r="S8" s="17">
        <v>21</v>
      </c>
      <c r="T8" s="13">
        <v>27</v>
      </c>
      <c r="U8" s="21">
        <v>51</v>
      </c>
      <c r="W8" s="70"/>
      <c r="X8" s="70"/>
      <c r="Y8" s="70"/>
    </row>
    <row r="9" spans="2:25" x14ac:dyDescent="0.25">
      <c r="C9" t="s">
        <v>92</v>
      </c>
      <c r="D9" s="1">
        <v>6</v>
      </c>
      <c r="E9" s="1" t="str">
        <f t="shared" si="0"/>
        <v>0.1885</v>
      </c>
      <c r="F9" s="1" t="str">
        <f t="shared" si="1"/>
        <v>0.0151</v>
      </c>
      <c r="G9" s="1" t="str">
        <f t="shared" si="2"/>
        <v>0.0001</v>
      </c>
      <c r="H9" s="4" t="s">
        <v>134</v>
      </c>
      <c r="I9" s="5">
        <v>6</v>
      </c>
      <c r="J9" s="6" t="str">
        <f t="shared" si="3"/>
        <v>0.0560</v>
      </c>
      <c r="K9" s="4" t="str">
        <f t="shared" si="4"/>
        <v>0.0421</v>
      </c>
      <c r="L9" s="4" t="str">
        <f t="shared" si="5"/>
        <v>0.0025</v>
      </c>
      <c r="M9" s="8">
        <v>6</v>
      </c>
      <c r="N9" s="32">
        <v>6</v>
      </c>
      <c r="O9" s="32">
        <v>56</v>
      </c>
      <c r="P9" s="32">
        <v>42.1</v>
      </c>
      <c r="Q9" s="32">
        <v>2.5</v>
      </c>
      <c r="R9" s="12"/>
      <c r="S9" s="17">
        <v>22</v>
      </c>
      <c r="T9" s="13">
        <v>42</v>
      </c>
      <c r="U9" s="21">
        <v>55</v>
      </c>
    </row>
    <row r="10" spans="2:25" x14ac:dyDescent="0.25">
      <c r="C10" t="s">
        <v>93</v>
      </c>
      <c r="D10" s="1">
        <v>7</v>
      </c>
      <c r="E10" s="1" t="str">
        <f t="shared" si="0"/>
        <v>0.1934</v>
      </c>
      <c r="F10" s="1" t="str">
        <f t="shared" si="1"/>
        <v>0.0154</v>
      </c>
      <c r="G10" s="1" t="str">
        <f t="shared" si="2"/>
        <v>0.0001</v>
      </c>
      <c r="H10" s="4" t="s">
        <v>135</v>
      </c>
      <c r="I10" s="5">
        <v>7</v>
      </c>
      <c r="J10" s="6" t="str">
        <f t="shared" si="3"/>
        <v>1.0080</v>
      </c>
      <c r="K10" s="4" t="str">
        <f t="shared" si="4"/>
        <v>0.1338</v>
      </c>
      <c r="L10" s="4" t="str">
        <f t="shared" si="5"/>
        <v>0.0014</v>
      </c>
      <c r="M10" s="8">
        <v>7</v>
      </c>
      <c r="N10" s="10">
        <v>7</v>
      </c>
      <c r="O10" s="10">
        <v>1008</v>
      </c>
      <c r="P10" s="10">
        <v>133.80000000000001</v>
      </c>
      <c r="Q10" s="10">
        <v>1.4</v>
      </c>
      <c r="R10" s="12"/>
      <c r="S10" s="17">
        <v>28</v>
      </c>
      <c r="T10" s="13">
        <v>49</v>
      </c>
      <c r="U10" s="21">
        <v>58</v>
      </c>
    </row>
    <row r="11" spans="2:25" x14ac:dyDescent="0.25">
      <c r="C11" t="s">
        <v>94</v>
      </c>
      <c r="D11" s="1">
        <v>8</v>
      </c>
      <c r="E11" s="1" t="str">
        <f t="shared" si="0"/>
        <v>0.2474</v>
      </c>
      <c r="F11" s="1" t="str">
        <f t="shared" si="1"/>
        <v>0.0174</v>
      </c>
      <c r="G11" s="1" t="str">
        <f t="shared" si="2"/>
        <v>0.0001</v>
      </c>
      <c r="H11" s="4" t="s">
        <v>136</v>
      </c>
      <c r="I11" s="5">
        <v>8</v>
      </c>
      <c r="J11" s="6" t="str">
        <f t="shared" si="3"/>
        <v>2.2970</v>
      </c>
      <c r="K11" s="4" t="str">
        <f t="shared" si="4"/>
        <v>0.1700</v>
      </c>
      <c r="L11" s="4" t="str">
        <f t="shared" si="5"/>
        <v>0.0010</v>
      </c>
      <c r="M11" s="8">
        <v>8</v>
      </c>
      <c r="N11" s="10">
        <v>8</v>
      </c>
      <c r="O11" s="10">
        <v>2297</v>
      </c>
      <c r="P11" s="10">
        <v>170</v>
      </c>
      <c r="Q11" s="10">
        <v>1</v>
      </c>
      <c r="R11" s="12"/>
      <c r="S11" s="17">
        <v>36</v>
      </c>
      <c r="T11" s="13">
        <v>53</v>
      </c>
      <c r="U11" s="21">
        <v>59</v>
      </c>
    </row>
    <row r="12" spans="2:25" x14ac:dyDescent="0.25">
      <c r="C12" t="s">
        <v>95</v>
      </c>
      <c r="D12" s="1">
        <v>9</v>
      </c>
      <c r="E12" s="1" t="str">
        <f t="shared" si="0"/>
        <v>0.2141</v>
      </c>
      <c r="F12" s="1" t="str">
        <f t="shared" si="1"/>
        <v>0.0161</v>
      </c>
      <c r="G12" s="1" t="str">
        <f t="shared" si="2"/>
        <v>0.0001</v>
      </c>
      <c r="H12" s="4" t="s">
        <v>137</v>
      </c>
      <c r="I12" s="5">
        <v>9</v>
      </c>
      <c r="J12" s="6" t="str">
        <f t="shared" si="3"/>
        <v>0.3300</v>
      </c>
      <c r="K12" s="4" t="str">
        <f t="shared" si="4"/>
        <v>0.0909</v>
      </c>
      <c r="L12" s="4" t="str">
        <f t="shared" si="5"/>
        <v>0.0020</v>
      </c>
      <c r="M12" s="8">
        <v>9</v>
      </c>
      <c r="N12" s="32">
        <v>9</v>
      </c>
      <c r="O12" s="32">
        <v>330</v>
      </c>
      <c r="P12" s="32">
        <v>90.899999999999991</v>
      </c>
      <c r="Q12" s="32">
        <v>2</v>
      </c>
      <c r="R12" s="12"/>
      <c r="S12" s="17">
        <v>40</v>
      </c>
      <c r="T12" s="13">
        <v>56</v>
      </c>
      <c r="U12" s="21">
        <v>60</v>
      </c>
    </row>
    <row r="13" spans="2:25" x14ac:dyDescent="0.25">
      <c r="C13" t="s">
        <v>96</v>
      </c>
      <c r="D13" s="1">
        <v>10</v>
      </c>
      <c r="E13" s="1" t="str">
        <f t="shared" si="0"/>
        <v>0.2254</v>
      </c>
      <c r="F13" s="1" t="str">
        <f t="shared" si="1"/>
        <v>0.0171</v>
      </c>
      <c r="G13" s="1" t="str">
        <f t="shared" si="2"/>
        <v>0.0001</v>
      </c>
      <c r="H13" s="4" t="s">
        <v>138</v>
      </c>
      <c r="I13" s="5">
        <v>10</v>
      </c>
      <c r="J13" s="6" t="str">
        <f t="shared" si="3"/>
        <v>0.0010</v>
      </c>
      <c r="K13" s="4">
        <v>0</v>
      </c>
      <c r="L13" s="4">
        <v>0</v>
      </c>
      <c r="M13" s="8">
        <v>10</v>
      </c>
      <c r="N13" s="32">
        <v>10</v>
      </c>
      <c r="O13" s="32">
        <v>1</v>
      </c>
      <c r="P13" s="32">
        <v>0</v>
      </c>
      <c r="Q13" s="32">
        <v>0</v>
      </c>
      <c r="R13" s="12"/>
      <c r="S13" s="17">
        <v>43</v>
      </c>
      <c r="T13" s="13">
        <v>61</v>
      </c>
    </row>
    <row r="14" spans="2:25" x14ac:dyDescent="0.25">
      <c r="C14" t="s">
        <v>97</v>
      </c>
      <c r="D14" s="1">
        <v>11</v>
      </c>
      <c r="E14" s="1" t="str">
        <f t="shared" si="0"/>
        <v>0.4225</v>
      </c>
      <c r="F14" s="1" t="str">
        <f t="shared" si="1"/>
        <v>0.0244</v>
      </c>
      <c r="G14" s="1" t="str">
        <f t="shared" si="2"/>
        <v>0.0001</v>
      </c>
      <c r="H14" s="4" t="s">
        <v>139</v>
      </c>
      <c r="I14" s="5">
        <v>11</v>
      </c>
      <c r="J14" s="6" t="str">
        <f t="shared" si="3"/>
        <v>0.0020</v>
      </c>
      <c r="K14" s="4" t="str">
        <f t="shared" si="4"/>
        <v>0.0020</v>
      </c>
      <c r="L14" s="4" t="str">
        <f t="shared" si="5"/>
        <v>0.0002</v>
      </c>
      <c r="M14" s="8">
        <v>11</v>
      </c>
      <c r="N14" s="32">
        <v>11</v>
      </c>
      <c r="O14" s="32">
        <v>2</v>
      </c>
      <c r="P14" s="32">
        <v>2</v>
      </c>
      <c r="Q14" s="32">
        <v>0.2</v>
      </c>
      <c r="R14" s="12"/>
      <c r="S14" s="17">
        <v>45</v>
      </c>
      <c r="T14" s="13">
        <v>62</v>
      </c>
    </row>
    <row r="15" spans="2:25" x14ac:dyDescent="0.25">
      <c r="C15" t="s">
        <v>98</v>
      </c>
      <c r="D15" s="1">
        <v>12</v>
      </c>
      <c r="E15" s="1" t="str">
        <f t="shared" si="0"/>
        <v>0.3738</v>
      </c>
      <c r="F15" s="1" t="str">
        <f t="shared" si="1"/>
        <v>0.0252</v>
      </c>
      <c r="G15" s="1" t="str">
        <f t="shared" si="2"/>
        <v>0.0001</v>
      </c>
      <c r="H15" s="4" t="s">
        <v>140</v>
      </c>
      <c r="I15" s="5">
        <v>12</v>
      </c>
      <c r="J15" s="6" t="str">
        <f t="shared" si="3"/>
        <v>2.7570</v>
      </c>
      <c r="K15" s="4" t="str">
        <f t="shared" si="4"/>
        <v>0.1867</v>
      </c>
      <c r="L15" s="4" t="str">
        <f t="shared" si="5"/>
        <v>0.0010</v>
      </c>
      <c r="M15" s="8">
        <v>12</v>
      </c>
      <c r="N15" s="10">
        <v>12</v>
      </c>
      <c r="O15" s="10">
        <v>2757</v>
      </c>
      <c r="P15" s="10">
        <v>186.70000000000002</v>
      </c>
      <c r="Q15" s="10">
        <v>1</v>
      </c>
      <c r="R15" s="12"/>
      <c r="S15" s="17">
        <v>47</v>
      </c>
      <c r="T15" s="13">
        <v>66</v>
      </c>
    </row>
    <row r="16" spans="2:25" x14ac:dyDescent="0.25">
      <c r="C16" t="s">
        <v>99</v>
      </c>
      <c r="D16" s="1">
        <v>13</v>
      </c>
      <c r="E16" s="1" t="str">
        <f t="shared" si="0"/>
        <v>0.2309</v>
      </c>
      <c r="F16" s="1" t="str">
        <f t="shared" si="1"/>
        <v>0.0168</v>
      </c>
      <c r="G16" s="1" t="str">
        <f t="shared" si="2"/>
        <v>0.0001</v>
      </c>
      <c r="H16" s="4" t="s">
        <v>141</v>
      </c>
      <c r="I16" s="5">
        <v>13</v>
      </c>
      <c r="J16" s="6" t="str">
        <f t="shared" si="3"/>
        <v>2.3180</v>
      </c>
      <c r="K16" s="4" t="str">
        <f t="shared" si="4"/>
        <v>0.1686</v>
      </c>
      <c r="L16" s="4" t="str">
        <f t="shared" si="5"/>
        <v>0.0010</v>
      </c>
      <c r="M16" s="8">
        <v>13</v>
      </c>
      <c r="N16" s="10">
        <v>13</v>
      </c>
      <c r="O16" s="10">
        <v>2318</v>
      </c>
      <c r="P16" s="10">
        <v>168.6</v>
      </c>
      <c r="Q16" s="10">
        <v>1</v>
      </c>
      <c r="R16" s="12"/>
      <c r="S16" s="17">
        <v>52</v>
      </c>
    </row>
    <row r="17" spans="3:19" x14ac:dyDescent="0.25">
      <c r="C17" t="s">
        <v>100</v>
      </c>
      <c r="D17" s="1">
        <v>14</v>
      </c>
      <c r="E17" s="1" t="str">
        <f t="shared" si="0"/>
        <v>0.2158</v>
      </c>
      <c r="F17" s="1" t="str">
        <f t="shared" si="1"/>
        <v>0.0162</v>
      </c>
      <c r="G17" s="1" t="str">
        <f t="shared" si="2"/>
        <v>0.0001</v>
      </c>
      <c r="H17" s="4" t="s">
        <v>142</v>
      </c>
      <c r="I17" s="5">
        <v>14</v>
      </c>
      <c r="J17" s="6" t="str">
        <f t="shared" si="3"/>
        <v>2.3720</v>
      </c>
      <c r="K17" s="4" t="str">
        <f t="shared" si="4"/>
        <v>0.1752</v>
      </c>
      <c r="L17" s="4" t="str">
        <f t="shared" si="5"/>
        <v>0.0010</v>
      </c>
      <c r="M17" s="8">
        <v>14</v>
      </c>
      <c r="N17" s="10">
        <v>14</v>
      </c>
      <c r="O17" s="10">
        <v>2372</v>
      </c>
      <c r="P17" s="10">
        <v>175.2</v>
      </c>
      <c r="Q17" s="10">
        <v>1</v>
      </c>
      <c r="R17" s="12"/>
      <c r="S17" s="17">
        <v>57</v>
      </c>
    </row>
    <row r="18" spans="3:19" x14ac:dyDescent="0.25">
      <c r="C18" t="s">
        <v>101</v>
      </c>
      <c r="D18" s="1">
        <v>15</v>
      </c>
      <c r="E18" s="1" t="str">
        <f t="shared" si="0"/>
        <v>0.1778</v>
      </c>
      <c r="F18" s="1" t="str">
        <f t="shared" si="1"/>
        <v>0.0154</v>
      </c>
      <c r="G18" s="1" t="str">
        <f t="shared" si="2"/>
        <v>0.0001</v>
      </c>
      <c r="H18" s="4" t="s">
        <v>143</v>
      </c>
      <c r="I18" s="5">
        <v>15</v>
      </c>
      <c r="J18" s="6" t="str">
        <f t="shared" si="3"/>
        <v>2.4210</v>
      </c>
      <c r="K18" s="4" t="str">
        <f t="shared" si="4"/>
        <v>0.1737</v>
      </c>
      <c r="L18" s="4" t="str">
        <f t="shared" si="5"/>
        <v>0.0010</v>
      </c>
      <c r="M18" s="8">
        <v>15</v>
      </c>
      <c r="N18" s="10">
        <v>15</v>
      </c>
      <c r="O18" s="10">
        <v>2421</v>
      </c>
      <c r="P18" s="10">
        <v>173.7</v>
      </c>
      <c r="Q18" s="10">
        <v>1</v>
      </c>
      <c r="R18" s="12"/>
      <c r="S18" s="17">
        <v>64</v>
      </c>
    </row>
    <row r="19" spans="3:19" x14ac:dyDescent="0.25">
      <c r="C19" t="s">
        <v>102</v>
      </c>
      <c r="D19" s="1">
        <v>16</v>
      </c>
      <c r="E19" s="1" t="str">
        <f t="shared" si="0"/>
        <v>0.0044</v>
      </c>
      <c r="F19" s="1" t="str">
        <f t="shared" si="1"/>
        <v>0.0022</v>
      </c>
      <c r="G19" s="1" t="str">
        <f t="shared" si="2"/>
        <v>0.0001</v>
      </c>
      <c r="H19" s="4" t="s">
        <v>144</v>
      </c>
      <c r="I19" s="5">
        <v>16</v>
      </c>
      <c r="J19" s="6" t="str">
        <f t="shared" si="3"/>
        <v>0.0040</v>
      </c>
      <c r="K19" s="4" t="str">
        <f t="shared" si="4"/>
        <v>0.0046</v>
      </c>
      <c r="L19" s="4" t="str">
        <f t="shared" si="5"/>
        <v>0.0004</v>
      </c>
      <c r="M19" s="8">
        <v>16</v>
      </c>
      <c r="N19" s="32">
        <v>16</v>
      </c>
      <c r="O19" s="32">
        <v>4</v>
      </c>
      <c r="P19" s="32">
        <v>4.5999999999999996</v>
      </c>
      <c r="Q19" s="32">
        <v>0.4</v>
      </c>
      <c r="R19" s="12"/>
      <c r="S19" s="17">
        <v>65</v>
      </c>
    </row>
    <row r="20" spans="3:19" x14ac:dyDescent="0.25">
      <c r="C20" t="s">
        <v>103</v>
      </c>
      <c r="D20" s="1">
        <v>17</v>
      </c>
      <c r="E20" s="1" t="str">
        <f t="shared" si="0"/>
        <v>0.0123</v>
      </c>
      <c r="F20" s="1" t="str">
        <f t="shared" si="1"/>
        <v>0.0039</v>
      </c>
      <c r="G20" s="1" t="str">
        <f t="shared" si="2"/>
        <v>0.0001</v>
      </c>
      <c r="H20" s="4" t="s">
        <v>145</v>
      </c>
      <c r="I20" s="5">
        <v>17</v>
      </c>
      <c r="J20" s="6" t="str">
        <f t="shared" si="3"/>
        <v>0.2660</v>
      </c>
      <c r="K20" s="4" t="str">
        <f t="shared" si="4"/>
        <v>0.0871</v>
      </c>
      <c r="L20" s="4" t="str">
        <f t="shared" si="5"/>
        <v>0.0023</v>
      </c>
      <c r="M20" s="8">
        <v>17</v>
      </c>
      <c r="N20" s="32">
        <v>17</v>
      </c>
      <c r="O20" s="32">
        <v>266</v>
      </c>
      <c r="P20" s="32">
        <v>87.1</v>
      </c>
      <c r="Q20" s="32">
        <v>2.2999999999999998</v>
      </c>
      <c r="R20" s="12"/>
      <c r="S20" s="10"/>
    </row>
    <row r="21" spans="3:19" x14ac:dyDescent="0.25">
      <c r="C21" t="s">
        <v>104</v>
      </c>
      <c r="D21" s="1">
        <v>18</v>
      </c>
      <c r="E21" s="1" t="str">
        <f t="shared" si="0"/>
        <v>0.1770</v>
      </c>
      <c r="F21" s="1" t="str">
        <f t="shared" si="1"/>
        <v>0.0150</v>
      </c>
      <c r="G21" s="1" t="str">
        <f t="shared" si="2"/>
        <v>0.0001</v>
      </c>
      <c r="H21" s="4" t="s">
        <v>146</v>
      </c>
      <c r="I21" s="5">
        <v>18</v>
      </c>
      <c r="J21" s="6" t="str">
        <f t="shared" si="3"/>
        <v>1.9000</v>
      </c>
      <c r="K21" s="4" t="str">
        <f t="shared" si="4"/>
        <v>0.1540</v>
      </c>
      <c r="L21" s="4" t="str">
        <f t="shared" si="5"/>
        <v>0.0010</v>
      </c>
      <c r="M21" s="8">
        <v>18</v>
      </c>
      <c r="N21" s="10">
        <v>18</v>
      </c>
      <c r="O21" s="10">
        <v>1900</v>
      </c>
      <c r="P21" s="10">
        <v>154</v>
      </c>
      <c r="Q21" s="10">
        <v>1</v>
      </c>
      <c r="R21" s="12"/>
      <c r="S21" s="10"/>
    </row>
    <row r="22" spans="3:19" x14ac:dyDescent="0.25">
      <c r="C22" t="s">
        <v>105</v>
      </c>
      <c r="D22" s="1">
        <v>19</v>
      </c>
      <c r="E22" s="1" t="str">
        <f t="shared" si="0"/>
        <v>0.3021</v>
      </c>
      <c r="F22" s="1" t="str">
        <f t="shared" si="1"/>
        <v>0.0194</v>
      </c>
      <c r="G22" s="1" t="str">
        <f t="shared" si="2"/>
        <v>0.0001</v>
      </c>
      <c r="H22" s="4" t="s">
        <v>147</v>
      </c>
      <c r="I22" s="5">
        <v>19</v>
      </c>
      <c r="J22" s="6" t="str">
        <f t="shared" si="3"/>
        <v>2.4950</v>
      </c>
      <c r="K22" s="4" t="str">
        <f t="shared" si="4"/>
        <v>0.1765</v>
      </c>
      <c r="L22" s="4" t="str">
        <f t="shared" si="5"/>
        <v>0.0010</v>
      </c>
      <c r="M22" s="8">
        <v>19</v>
      </c>
      <c r="N22" s="10">
        <v>19</v>
      </c>
      <c r="O22" s="10">
        <v>2495</v>
      </c>
      <c r="P22" s="10">
        <v>176.5</v>
      </c>
      <c r="Q22" s="10">
        <v>1</v>
      </c>
      <c r="R22" s="12"/>
      <c r="S22" s="10"/>
    </row>
    <row r="23" spans="3:19" x14ac:dyDescent="0.25">
      <c r="C23" t="s">
        <v>106</v>
      </c>
      <c r="D23" s="1">
        <v>20</v>
      </c>
      <c r="E23" s="1" t="str">
        <f t="shared" si="0"/>
        <v>0.1883</v>
      </c>
      <c r="F23" s="1" t="str">
        <f t="shared" si="1"/>
        <v>0.0151</v>
      </c>
      <c r="G23" s="1" t="str">
        <f t="shared" si="2"/>
        <v>0.0001</v>
      </c>
      <c r="H23" s="4" t="s">
        <v>148</v>
      </c>
      <c r="I23" s="5">
        <v>20</v>
      </c>
      <c r="J23" s="6" t="str">
        <f t="shared" si="3"/>
        <v>1.9670</v>
      </c>
      <c r="K23" s="4" t="str">
        <f t="shared" si="4"/>
        <v>0.1611</v>
      </c>
      <c r="L23" s="4" t="str">
        <f t="shared" si="5"/>
        <v>0.0011</v>
      </c>
      <c r="M23" s="8">
        <v>20</v>
      </c>
      <c r="N23" s="10">
        <v>20</v>
      </c>
      <c r="O23" s="10">
        <v>1967</v>
      </c>
      <c r="P23" s="10">
        <v>161.1</v>
      </c>
      <c r="Q23" s="10">
        <v>1.1000000000000001</v>
      </c>
      <c r="R23" s="12"/>
    </row>
    <row r="24" spans="3:19" x14ac:dyDescent="0.25">
      <c r="C24" t="s">
        <v>107</v>
      </c>
      <c r="D24" s="1">
        <v>21</v>
      </c>
      <c r="E24" s="1" t="str">
        <f t="shared" si="0"/>
        <v>0.0745</v>
      </c>
      <c r="F24" s="1" t="str">
        <f t="shared" si="1"/>
        <v>0.0103</v>
      </c>
      <c r="G24" s="1" t="str">
        <f t="shared" si="2"/>
        <v>0.0001</v>
      </c>
      <c r="H24" s="4" t="s">
        <v>149</v>
      </c>
      <c r="I24" s="5">
        <v>21</v>
      </c>
      <c r="J24" s="6" t="str">
        <f t="shared" si="3"/>
        <v>1.9890</v>
      </c>
      <c r="K24" s="4" t="str">
        <f t="shared" si="4"/>
        <v>0.1607</v>
      </c>
      <c r="L24" s="4" t="str">
        <f t="shared" si="5"/>
        <v>0.0010</v>
      </c>
      <c r="M24" s="8">
        <v>21</v>
      </c>
      <c r="N24" s="10">
        <v>21</v>
      </c>
      <c r="O24" s="10">
        <v>1989</v>
      </c>
      <c r="P24" s="10">
        <v>160.70000000000002</v>
      </c>
      <c r="Q24" s="10">
        <v>1</v>
      </c>
      <c r="R24" s="12"/>
    </row>
    <row r="25" spans="3:19" x14ac:dyDescent="0.25">
      <c r="C25" t="s">
        <v>108</v>
      </c>
      <c r="D25" s="1">
        <v>22</v>
      </c>
      <c r="E25" s="1" t="str">
        <f t="shared" si="0"/>
        <v>0.2420</v>
      </c>
      <c r="F25" s="1" t="str">
        <f t="shared" si="1"/>
        <v>0.0172</v>
      </c>
      <c r="G25" s="1" t="str">
        <f t="shared" si="2"/>
        <v>0.0001</v>
      </c>
      <c r="H25" s="4" t="s">
        <v>150</v>
      </c>
      <c r="I25" s="5">
        <v>22</v>
      </c>
      <c r="J25" s="6" t="str">
        <f t="shared" si="3"/>
        <v>2.1670</v>
      </c>
      <c r="K25" s="4" t="str">
        <f t="shared" si="4"/>
        <v>0.1677</v>
      </c>
      <c r="L25" s="4" t="str">
        <f t="shared" si="5"/>
        <v>0.0010</v>
      </c>
      <c r="M25" s="8">
        <v>22</v>
      </c>
      <c r="N25" s="10">
        <v>22</v>
      </c>
      <c r="O25" s="10">
        <v>2167</v>
      </c>
      <c r="P25" s="10">
        <v>167.7</v>
      </c>
      <c r="Q25" s="10">
        <v>1</v>
      </c>
      <c r="R25" s="12"/>
    </row>
    <row r="26" spans="3:19" x14ac:dyDescent="0.25">
      <c r="C26" t="s">
        <v>109</v>
      </c>
      <c r="D26" s="1">
        <v>23</v>
      </c>
      <c r="E26" s="1" t="str">
        <f t="shared" si="0"/>
        <v>0.1911</v>
      </c>
      <c r="F26" s="1" t="str">
        <f t="shared" si="1"/>
        <v>0.0159</v>
      </c>
      <c r="G26" s="1" t="str">
        <f t="shared" si="2"/>
        <v>0.0001</v>
      </c>
      <c r="H26" s="4" t="s">
        <v>151</v>
      </c>
      <c r="I26" s="5">
        <v>23</v>
      </c>
      <c r="J26" s="6" t="str">
        <f t="shared" si="3"/>
        <v>2.2750</v>
      </c>
      <c r="K26" s="4" t="str">
        <f t="shared" si="4"/>
        <v>0.1724</v>
      </c>
      <c r="L26" s="4" t="str">
        <f t="shared" si="5"/>
        <v>0.0010</v>
      </c>
      <c r="M26" s="8">
        <v>23</v>
      </c>
      <c r="N26" s="10">
        <v>23</v>
      </c>
      <c r="O26" s="10">
        <v>2275</v>
      </c>
      <c r="P26" s="10">
        <v>172.4</v>
      </c>
      <c r="Q26" s="10">
        <v>1</v>
      </c>
      <c r="R26" s="12"/>
    </row>
    <row r="27" spans="3:19" x14ac:dyDescent="0.25">
      <c r="C27" t="s">
        <v>110</v>
      </c>
      <c r="D27" s="1">
        <v>24</v>
      </c>
      <c r="E27" s="1" t="str">
        <f t="shared" si="0"/>
        <v>0.1789</v>
      </c>
      <c r="F27" s="1" t="str">
        <f t="shared" si="1"/>
        <v>0.0148</v>
      </c>
      <c r="G27" s="1" t="str">
        <f t="shared" si="2"/>
        <v>0.0001</v>
      </c>
      <c r="H27" s="4" t="s">
        <v>152</v>
      </c>
      <c r="I27" s="5">
        <v>24</v>
      </c>
      <c r="J27" s="6" t="str">
        <f t="shared" si="3"/>
        <v>4.8320</v>
      </c>
      <c r="K27" s="4" t="str">
        <f t="shared" si="4"/>
        <v>0.2525</v>
      </c>
      <c r="L27" s="4" t="str">
        <f t="shared" si="5"/>
        <v>0.0011</v>
      </c>
      <c r="M27" s="8">
        <v>24</v>
      </c>
      <c r="N27" s="10">
        <v>24</v>
      </c>
      <c r="O27" s="10">
        <v>4832</v>
      </c>
      <c r="P27" s="10">
        <v>252.5</v>
      </c>
      <c r="Q27" s="10">
        <v>1.1000000000000001</v>
      </c>
      <c r="R27" s="12"/>
    </row>
    <row r="28" spans="3:19" x14ac:dyDescent="0.25">
      <c r="C28" t="s">
        <v>111</v>
      </c>
      <c r="D28" s="1">
        <v>25</v>
      </c>
      <c r="E28" s="1" t="str">
        <f t="shared" si="0"/>
        <v>0.2096</v>
      </c>
      <c r="F28" s="1" t="str">
        <f t="shared" si="1"/>
        <v>0.0161</v>
      </c>
      <c r="G28" s="1" t="str">
        <f t="shared" si="2"/>
        <v>0.0001</v>
      </c>
      <c r="H28" s="4" t="s">
        <v>153</v>
      </c>
      <c r="I28" s="5">
        <v>25</v>
      </c>
      <c r="J28" s="6" t="str">
        <f t="shared" si="3"/>
        <v>4.7170</v>
      </c>
      <c r="K28" s="4" t="str">
        <f t="shared" si="4"/>
        <v>0.2668</v>
      </c>
      <c r="L28" s="4" t="str">
        <f t="shared" si="5"/>
        <v>0.0012</v>
      </c>
      <c r="M28" s="8">
        <v>25</v>
      </c>
      <c r="N28" s="10">
        <v>25</v>
      </c>
      <c r="O28" s="10">
        <v>4717</v>
      </c>
      <c r="P28" s="10">
        <v>266.79999999999995</v>
      </c>
      <c r="Q28" s="10">
        <v>1.2</v>
      </c>
      <c r="R28" s="12"/>
    </row>
    <row r="29" spans="3:19" x14ac:dyDescent="0.25">
      <c r="C29" t="s">
        <v>112</v>
      </c>
      <c r="D29" s="1">
        <v>26</v>
      </c>
      <c r="E29" s="1" t="str">
        <f t="shared" si="0"/>
        <v>0.5447</v>
      </c>
      <c r="F29" s="1" t="str">
        <f t="shared" si="1"/>
        <v>0.0272</v>
      </c>
      <c r="G29" s="1" t="str">
        <f t="shared" si="2"/>
        <v>0.0001</v>
      </c>
      <c r="H29" s="4" t="s">
        <v>154</v>
      </c>
      <c r="I29" s="5">
        <v>26</v>
      </c>
      <c r="J29" s="6" t="str">
        <f t="shared" si="3"/>
        <v>0.6990</v>
      </c>
      <c r="K29" s="4" t="str">
        <f t="shared" si="4"/>
        <v>0.1141</v>
      </c>
      <c r="L29" s="4" t="str">
        <f t="shared" si="5"/>
        <v>0.0015</v>
      </c>
      <c r="M29" s="8">
        <v>26</v>
      </c>
      <c r="N29" s="32">
        <v>26</v>
      </c>
      <c r="O29" s="32">
        <v>699</v>
      </c>
      <c r="P29" s="32">
        <v>114.1</v>
      </c>
      <c r="Q29" s="32">
        <v>1.5</v>
      </c>
      <c r="R29" s="12"/>
    </row>
    <row r="30" spans="3:19" x14ac:dyDescent="0.25">
      <c r="C30" t="s">
        <v>113</v>
      </c>
      <c r="D30" s="1">
        <v>27</v>
      </c>
      <c r="E30" s="1" t="str">
        <f t="shared" si="0"/>
        <v>0.2202</v>
      </c>
      <c r="F30" s="1" t="str">
        <f t="shared" si="1"/>
        <v>0.0163</v>
      </c>
      <c r="G30" s="1" t="str">
        <f t="shared" si="2"/>
        <v>0.0001</v>
      </c>
      <c r="H30" s="4" t="s">
        <v>155</v>
      </c>
      <c r="I30" s="5">
        <v>27</v>
      </c>
      <c r="J30" s="6" t="str">
        <f t="shared" si="3"/>
        <v>2.3400</v>
      </c>
      <c r="K30" s="4" t="str">
        <f t="shared" si="4"/>
        <v>0.1725</v>
      </c>
      <c r="L30" s="4" t="str">
        <f t="shared" si="5"/>
        <v>0.0010</v>
      </c>
      <c r="M30" s="8">
        <v>27</v>
      </c>
      <c r="N30" s="10">
        <v>27</v>
      </c>
      <c r="O30" s="10">
        <v>2340</v>
      </c>
      <c r="P30" s="10">
        <v>172.5</v>
      </c>
      <c r="Q30" s="10">
        <v>1</v>
      </c>
      <c r="R30" s="12"/>
    </row>
    <row r="31" spans="3:19" x14ac:dyDescent="0.25">
      <c r="C31" t="s">
        <v>114</v>
      </c>
      <c r="D31" s="1">
        <v>28</v>
      </c>
      <c r="E31" s="1" t="str">
        <f t="shared" si="0"/>
        <v>0.2406</v>
      </c>
      <c r="F31" s="1" t="str">
        <f t="shared" si="1"/>
        <v>0.0173</v>
      </c>
      <c r="G31" s="1" t="str">
        <f t="shared" si="2"/>
        <v>0.0001</v>
      </c>
      <c r="H31" s="4" t="s">
        <v>156</v>
      </c>
      <c r="I31" s="5">
        <v>28</v>
      </c>
      <c r="J31" s="6" t="str">
        <f t="shared" si="3"/>
        <v>2.1740</v>
      </c>
      <c r="K31" s="4" t="str">
        <f t="shared" si="4"/>
        <v>0.1643</v>
      </c>
      <c r="L31" s="4" t="str">
        <f t="shared" si="5"/>
        <v>0.0010</v>
      </c>
      <c r="M31" s="8">
        <v>28</v>
      </c>
      <c r="N31" s="10">
        <v>28</v>
      </c>
      <c r="O31" s="10">
        <v>2174</v>
      </c>
      <c r="P31" s="10">
        <v>164.3</v>
      </c>
      <c r="Q31" s="10">
        <v>1</v>
      </c>
      <c r="R31" s="12"/>
    </row>
    <row r="32" spans="3:19" x14ac:dyDescent="0.25">
      <c r="C32" t="s">
        <v>115</v>
      </c>
      <c r="D32" s="1">
        <v>29</v>
      </c>
      <c r="E32" s="1" t="str">
        <f t="shared" si="0"/>
        <v>0.2507</v>
      </c>
      <c r="F32" s="1" t="str">
        <f t="shared" si="1"/>
        <v>0.0175</v>
      </c>
      <c r="G32" s="1" t="str">
        <f t="shared" si="2"/>
        <v>0.0001</v>
      </c>
      <c r="H32" s="4" t="s">
        <v>157</v>
      </c>
      <c r="I32" s="5">
        <v>29</v>
      </c>
      <c r="J32" s="6" t="str">
        <f t="shared" si="3"/>
        <v>1.8020</v>
      </c>
      <c r="K32" s="4" t="str">
        <f t="shared" si="4"/>
        <v>0.1583</v>
      </c>
      <c r="L32" s="4" t="str">
        <f t="shared" si="5"/>
        <v>0.0011</v>
      </c>
      <c r="M32" s="8">
        <v>29</v>
      </c>
      <c r="N32" s="10">
        <v>29</v>
      </c>
      <c r="O32" s="10">
        <v>1802</v>
      </c>
      <c r="P32" s="10">
        <v>158.29999999999998</v>
      </c>
      <c r="Q32" s="10">
        <v>1.1000000000000001</v>
      </c>
      <c r="R32" s="12"/>
    </row>
    <row r="33" spans="3:18" x14ac:dyDescent="0.25">
      <c r="C33" t="s">
        <v>116</v>
      </c>
      <c r="D33" s="1">
        <v>30</v>
      </c>
      <c r="E33" s="1" t="str">
        <f t="shared" si="0"/>
        <v>0.1906</v>
      </c>
      <c r="F33" s="1" t="str">
        <f t="shared" si="1"/>
        <v>0.0152</v>
      </c>
      <c r="G33" s="1" t="str">
        <f t="shared" si="2"/>
        <v>0.0001</v>
      </c>
      <c r="H33" s="4" t="s">
        <v>158</v>
      </c>
      <c r="I33" s="5">
        <v>30</v>
      </c>
      <c r="J33" s="6" t="str">
        <f t="shared" si="3"/>
        <v>0.0580</v>
      </c>
      <c r="K33" s="4" t="str">
        <f t="shared" si="4"/>
        <v>0.0327</v>
      </c>
      <c r="L33" s="4" t="str">
        <f t="shared" si="5"/>
        <v>0.0015</v>
      </c>
      <c r="M33" s="8">
        <v>30</v>
      </c>
      <c r="N33" s="32">
        <v>30</v>
      </c>
      <c r="O33" s="32">
        <v>58</v>
      </c>
      <c r="P33" s="32">
        <v>32.700000000000003</v>
      </c>
      <c r="Q33" s="32">
        <v>1.5</v>
      </c>
      <c r="R33" s="12"/>
    </row>
    <row r="34" spans="3:18" x14ac:dyDescent="0.25">
      <c r="C34" t="s">
        <v>117</v>
      </c>
      <c r="D34" s="1">
        <v>31</v>
      </c>
      <c r="E34" s="1" t="str">
        <f t="shared" si="0"/>
        <v>0.2436</v>
      </c>
      <c r="F34" s="1" t="str">
        <f t="shared" si="1"/>
        <v>0.0172</v>
      </c>
      <c r="G34" s="1" t="str">
        <f t="shared" si="2"/>
        <v>0.0001</v>
      </c>
      <c r="H34" s="4" t="s">
        <v>159</v>
      </c>
      <c r="I34" s="5">
        <v>31</v>
      </c>
      <c r="J34" s="6" t="str">
        <f t="shared" si="3"/>
        <v>0.0030</v>
      </c>
      <c r="K34" s="4" t="str">
        <f t="shared" si="4"/>
        <v>0.0031</v>
      </c>
      <c r="L34" s="4" t="str">
        <f t="shared" si="5"/>
        <v>0.0003</v>
      </c>
      <c r="M34" s="8">
        <v>31</v>
      </c>
      <c r="N34" s="32">
        <v>31</v>
      </c>
      <c r="O34" s="32">
        <v>3</v>
      </c>
      <c r="P34" s="32">
        <v>3.1</v>
      </c>
      <c r="Q34" s="32">
        <v>0.3</v>
      </c>
      <c r="R34" s="12"/>
    </row>
    <row r="35" spans="3:18" x14ac:dyDescent="0.25">
      <c r="C35" t="s">
        <v>118</v>
      </c>
      <c r="D35" s="1">
        <v>32</v>
      </c>
      <c r="E35" s="1" t="str">
        <f t="shared" si="0"/>
        <v>0.3249</v>
      </c>
      <c r="F35" s="1" t="str">
        <f t="shared" si="1"/>
        <v>0.0238</v>
      </c>
      <c r="G35" s="1" t="str">
        <f t="shared" si="2"/>
        <v>0.0001</v>
      </c>
      <c r="H35" s="4" t="s">
        <v>160</v>
      </c>
      <c r="I35" s="5">
        <v>32</v>
      </c>
      <c r="J35" s="6" t="str">
        <f t="shared" si="3"/>
        <v>0.1330</v>
      </c>
      <c r="K35" s="4" t="str">
        <f t="shared" si="4"/>
        <v>0.0453</v>
      </c>
      <c r="L35" s="4" t="str">
        <f t="shared" si="5"/>
        <v>0.0012</v>
      </c>
      <c r="M35" s="8">
        <v>32</v>
      </c>
      <c r="N35" s="32">
        <v>32</v>
      </c>
      <c r="O35" s="32">
        <v>133</v>
      </c>
      <c r="P35" s="32">
        <v>45.3</v>
      </c>
      <c r="Q35" s="32">
        <v>1.2</v>
      </c>
      <c r="R35" s="12"/>
    </row>
    <row r="36" spans="3:18" x14ac:dyDescent="0.25">
      <c r="C36" t="s">
        <v>119</v>
      </c>
      <c r="D36" s="1">
        <v>33</v>
      </c>
      <c r="E36" s="1" t="str">
        <f t="shared" si="0"/>
        <v>0.2414</v>
      </c>
      <c r="F36" s="1" t="str">
        <f t="shared" si="1"/>
        <v>0.0172</v>
      </c>
      <c r="G36" s="1" t="str">
        <f t="shared" si="2"/>
        <v>0.0001</v>
      </c>
      <c r="H36" s="4" t="s">
        <v>139</v>
      </c>
      <c r="I36" s="5">
        <v>33</v>
      </c>
      <c r="J36" s="6" t="str">
        <f t="shared" si="3"/>
        <v>0.0020</v>
      </c>
      <c r="K36" s="4" t="str">
        <f t="shared" si="4"/>
        <v>0.0020</v>
      </c>
      <c r="L36" s="4" t="str">
        <f t="shared" si="5"/>
        <v>0.0002</v>
      </c>
      <c r="M36" s="8">
        <v>33</v>
      </c>
      <c r="N36" s="32">
        <v>33</v>
      </c>
      <c r="O36" s="32">
        <v>2</v>
      </c>
      <c r="P36" s="32">
        <v>2</v>
      </c>
      <c r="Q36" s="32">
        <v>0.2</v>
      </c>
      <c r="R36" s="12"/>
    </row>
    <row r="37" spans="3:18" x14ac:dyDescent="0.25">
      <c r="C37" t="s">
        <v>120</v>
      </c>
      <c r="D37" s="1">
        <v>34</v>
      </c>
      <c r="E37" s="1" t="str">
        <f t="shared" si="0"/>
        <v>0.2262</v>
      </c>
      <c r="F37" s="1" t="str">
        <f t="shared" si="1"/>
        <v>0.0165</v>
      </c>
      <c r="G37" s="1" t="str">
        <f t="shared" si="2"/>
        <v>0.0001</v>
      </c>
      <c r="H37" s="4" t="s">
        <v>161</v>
      </c>
      <c r="I37" s="5">
        <v>34</v>
      </c>
      <c r="J37" s="6" t="str">
        <f t="shared" si="3"/>
        <v>0.0110</v>
      </c>
      <c r="K37" s="4" t="str">
        <f t="shared" si="4"/>
        <v>0.0196</v>
      </c>
      <c r="L37" s="4" t="str">
        <f t="shared" si="5"/>
        <v>0.0028</v>
      </c>
      <c r="M37" s="8">
        <v>34</v>
      </c>
      <c r="N37" s="32">
        <v>34</v>
      </c>
      <c r="O37" s="32">
        <v>11</v>
      </c>
      <c r="P37" s="32">
        <v>19.599999999999998</v>
      </c>
      <c r="Q37" s="32">
        <v>2.8</v>
      </c>
      <c r="R37" s="12"/>
    </row>
    <row r="38" spans="3:18" x14ac:dyDescent="0.25">
      <c r="C38" t="s">
        <v>121</v>
      </c>
      <c r="D38" s="1">
        <v>35</v>
      </c>
      <c r="E38" s="1" t="str">
        <f t="shared" si="0"/>
        <v>0.2513</v>
      </c>
      <c r="F38" s="1" t="str">
        <f t="shared" si="1"/>
        <v>0.0175</v>
      </c>
      <c r="G38" s="1" t="str">
        <f t="shared" si="2"/>
        <v>0.0001</v>
      </c>
      <c r="H38" s="4" t="s">
        <v>162</v>
      </c>
      <c r="I38" s="5">
        <v>35</v>
      </c>
      <c r="J38" s="6" t="str">
        <f t="shared" si="3"/>
        <v>1.7820</v>
      </c>
      <c r="K38" s="4" t="str">
        <f t="shared" si="4"/>
        <v>0.1521</v>
      </c>
      <c r="L38" s="4" t="str">
        <f t="shared" si="5"/>
        <v>0.0010</v>
      </c>
      <c r="M38" s="8">
        <v>35</v>
      </c>
      <c r="N38" s="10">
        <v>35</v>
      </c>
      <c r="O38" s="10">
        <v>1782</v>
      </c>
      <c r="P38" s="10">
        <v>152.10000000000002</v>
      </c>
      <c r="Q38" s="10">
        <v>1</v>
      </c>
      <c r="R38" s="12"/>
    </row>
    <row r="39" spans="3:18" x14ac:dyDescent="0.25">
      <c r="C39" t="s">
        <v>122</v>
      </c>
      <c r="D39" s="1">
        <v>36</v>
      </c>
      <c r="E39" s="1" t="str">
        <f t="shared" si="0"/>
        <v>0.4795</v>
      </c>
      <c r="F39" s="1" t="str">
        <f t="shared" si="1"/>
        <v>0.0250</v>
      </c>
      <c r="G39" s="1" t="str">
        <f t="shared" si="2"/>
        <v>0.0001</v>
      </c>
      <c r="H39" s="4" t="s">
        <v>163</v>
      </c>
      <c r="I39" s="5">
        <v>36</v>
      </c>
      <c r="J39" s="6" t="str">
        <f t="shared" si="3"/>
        <v>2.1760</v>
      </c>
      <c r="K39" s="4" t="str">
        <f t="shared" si="4"/>
        <v>0.1645</v>
      </c>
      <c r="L39" s="4" t="str">
        <f t="shared" si="5"/>
        <v>0.0010</v>
      </c>
      <c r="M39" s="8">
        <v>36</v>
      </c>
      <c r="N39" s="10">
        <v>36</v>
      </c>
      <c r="O39" s="10">
        <v>2176</v>
      </c>
      <c r="P39" s="10">
        <v>164.5</v>
      </c>
      <c r="Q39" s="10">
        <v>1</v>
      </c>
      <c r="R39" s="12"/>
    </row>
    <row r="40" spans="3:18" x14ac:dyDescent="0.25">
      <c r="C40" t="s">
        <v>123</v>
      </c>
      <c r="D40" s="1">
        <v>37</v>
      </c>
      <c r="E40" s="1" t="str">
        <f t="shared" si="0"/>
        <v>0.4252</v>
      </c>
      <c r="F40" s="1" t="str">
        <f t="shared" si="1"/>
        <v>0.0231</v>
      </c>
      <c r="G40" s="1" t="str">
        <f t="shared" si="2"/>
        <v>0.0001</v>
      </c>
      <c r="H40" s="4" t="s">
        <v>164</v>
      </c>
      <c r="I40" s="5">
        <v>37</v>
      </c>
      <c r="J40" s="6" t="str">
        <f t="shared" si="3"/>
        <v>1.4440</v>
      </c>
      <c r="K40" s="4" t="str">
        <f t="shared" si="4"/>
        <v>0.1441</v>
      </c>
      <c r="L40" s="4" t="str">
        <f t="shared" si="5"/>
        <v>0.0011</v>
      </c>
      <c r="M40" s="8">
        <v>37</v>
      </c>
      <c r="N40" s="10">
        <v>37</v>
      </c>
      <c r="O40" s="10">
        <v>1444</v>
      </c>
      <c r="P40" s="10">
        <v>144.1</v>
      </c>
      <c r="Q40" s="10">
        <v>1.1000000000000001</v>
      </c>
      <c r="R40" s="12"/>
    </row>
    <row r="41" spans="3:18" x14ac:dyDescent="0.25">
      <c r="C41" t="s">
        <v>124</v>
      </c>
      <c r="D41" s="1">
        <v>38</v>
      </c>
      <c r="E41" s="1" t="str">
        <f t="shared" si="0"/>
        <v>0.2293</v>
      </c>
      <c r="F41" s="1" t="str">
        <f t="shared" si="1"/>
        <v>0.0167</v>
      </c>
      <c r="G41" s="1" t="str">
        <f t="shared" si="2"/>
        <v>0.0001</v>
      </c>
      <c r="H41" s="4" t="s">
        <v>165</v>
      </c>
      <c r="I41" s="5">
        <v>38</v>
      </c>
      <c r="J41" s="6" t="str">
        <f t="shared" si="3"/>
        <v>3.0570</v>
      </c>
      <c r="K41" s="4" t="str">
        <f t="shared" si="4"/>
        <v>0.2012</v>
      </c>
      <c r="L41" s="4" t="str">
        <f t="shared" si="5"/>
        <v>0.0011</v>
      </c>
      <c r="M41" s="8">
        <v>38</v>
      </c>
      <c r="N41" s="10">
        <v>38</v>
      </c>
      <c r="O41" s="10">
        <v>3057</v>
      </c>
      <c r="P41" s="10">
        <v>201.2</v>
      </c>
      <c r="Q41" s="10">
        <v>1.1000000000000001</v>
      </c>
      <c r="R41" s="12"/>
    </row>
    <row r="42" spans="3:18" x14ac:dyDescent="0.25">
      <c r="C42" t="s">
        <v>125</v>
      </c>
      <c r="D42" s="1">
        <v>39</v>
      </c>
      <c r="E42" s="1" t="str">
        <f t="shared" si="0"/>
        <v>0.2354</v>
      </c>
      <c r="F42" s="1" t="str">
        <f t="shared" si="1"/>
        <v>0.0170</v>
      </c>
      <c r="G42" s="1" t="str">
        <f t="shared" si="2"/>
        <v>0.0001</v>
      </c>
      <c r="H42" s="4" t="s">
        <v>166</v>
      </c>
      <c r="I42" s="5">
        <v>39</v>
      </c>
      <c r="J42" s="6" t="str">
        <f t="shared" si="3"/>
        <v>0.7630</v>
      </c>
      <c r="K42" s="4" t="str">
        <f t="shared" si="4"/>
        <v>0.1124</v>
      </c>
      <c r="L42" s="4" t="str">
        <f t="shared" si="5"/>
        <v>0.0013</v>
      </c>
      <c r="M42" s="8">
        <v>39</v>
      </c>
      <c r="N42" s="32">
        <v>39</v>
      </c>
      <c r="O42" s="32">
        <v>763</v>
      </c>
      <c r="P42" s="32">
        <v>112.4</v>
      </c>
      <c r="Q42" s="32">
        <v>1.3</v>
      </c>
      <c r="R42" s="12"/>
    </row>
    <row r="43" spans="3:18" x14ac:dyDescent="0.25">
      <c r="C43" t="s">
        <v>126</v>
      </c>
      <c r="D43" s="1">
        <v>40</v>
      </c>
      <c r="E43" s="1" t="str">
        <f t="shared" si="0"/>
        <v>0.3434</v>
      </c>
      <c r="F43" s="1" t="str">
        <f t="shared" si="1"/>
        <v>0.0227</v>
      </c>
      <c r="G43" s="1" t="str">
        <f t="shared" si="2"/>
        <v>0.0001</v>
      </c>
      <c r="H43" s="4" t="s">
        <v>167</v>
      </c>
      <c r="I43" s="5">
        <v>40</v>
      </c>
      <c r="J43" s="6" t="str">
        <f t="shared" si="3"/>
        <v>1.9060</v>
      </c>
      <c r="K43" s="4" t="str">
        <f t="shared" si="4"/>
        <v>0.1551</v>
      </c>
      <c r="L43" s="4" t="str">
        <f t="shared" si="5"/>
        <v>0.0010</v>
      </c>
      <c r="M43" s="8">
        <v>40</v>
      </c>
      <c r="N43" s="10">
        <v>40</v>
      </c>
      <c r="O43" s="10">
        <v>1906</v>
      </c>
      <c r="P43" s="10">
        <v>155.1</v>
      </c>
      <c r="Q43" s="10">
        <v>1</v>
      </c>
      <c r="R43" s="12"/>
    </row>
    <row r="44" spans="3:18" x14ac:dyDescent="0.25">
      <c r="C44" t="s">
        <v>127</v>
      </c>
      <c r="D44" s="1">
        <v>41</v>
      </c>
      <c r="E44" s="1" t="str">
        <f t="shared" si="0"/>
        <v>0.2255</v>
      </c>
      <c r="F44" s="1" t="str">
        <f t="shared" si="1"/>
        <v>0.0166</v>
      </c>
      <c r="G44" s="1" t="str">
        <f t="shared" si="2"/>
        <v>0.0001</v>
      </c>
      <c r="H44" s="4" t="s">
        <v>138</v>
      </c>
      <c r="I44" s="5">
        <v>41</v>
      </c>
      <c r="J44" s="6" t="str">
        <f t="shared" si="3"/>
        <v>0.0010</v>
      </c>
      <c r="K44" s="4">
        <v>0</v>
      </c>
      <c r="L44" s="4">
        <v>0</v>
      </c>
      <c r="M44" s="8">
        <v>41</v>
      </c>
      <c r="N44" s="32">
        <v>41</v>
      </c>
      <c r="O44" s="32">
        <v>1</v>
      </c>
      <c r="P44" s="32">
        <v>0</v>
      </c>
      <c r="Q44" s="32">
        <v>0</v>
      </c>
      <c r="R44" s="12"/>
    </row>
    <row r="45" spans="3:18" x14ac:dyDescent="0.25">
      <c r="C45" t="s">
        <v>128</v>
      </c>
      <c r="D45" s="1">
        <v>42</v>
      </c>
      <c r="E45" s="1" t="str">
        <f t="shared" si="0"/>
        <v>0.2033</v>
      </c>
      <c r="F45" s="1" t="str">
        <f t="shared" si="1"/>
        <v>0.0157</v>
      </c>
      <c r="G45" s="1" t="str">
        <f t="shared" si="2"/>
        <v>0.0001</v>
      </c>
      <c r="H45" s="4" t="s">
        <v>168</v>
      </c>
      <c r="I45" s="5">
        <v>42</v>
      </c>
      <c r="J45" s="6" t="str">
        <f t="shared" si="3"/>
        <v>2.4370</v>
      </c>
      <c r="K45" s="4" t="str">
        <f t="shared" si="4"/>
        <v>0.1736</v>
      </c>
      <c r="L45" s="4" t="str">
        <f t="shared" si="5"/>
        <v>0.0010</v>
      </c>
      <c r="M45" s="8">
        <v>42</v>
      </c>
      <c r="N45" s="10">
        <v>42</v>
      </c>
      <c r="O45" s="10">
        <v>2437</v>
      </c>
      <c r="P45" s="10">
        <v>173.6</v>
      </c>
      <c r="Q45" s="10">
        <v>1</v>
      </c>
      <c r="R45" s="12"/>
    </row>
    <row r="46" spans="3:18" x14ac:dyDescent="0.25">
      <c r="H46" s="4" t="s">
        <v>169</v>
      </c>
      <c r="I46" s="5">
        <v>43</v>
      </c>
      <c r="J46" s="6" t="str">
        <f t="shared" si="3"/>
        <v>1.9490</v>
      </c>
      <c r="K46" s="4" t="str">
        <f t="shared" si="4"/>
        <v>0.1628</v>
      </c>
      <c r="L46" s="4" t="str">
        <f t="shared" si="5"/>
        <v>0.0011</v>
      </c>
      <c r="M46" s="8">
        <v>43</v>
      </c>
      <c r="N46" s="10">
        <v>43</v>
      </c>
      <c r="O46" s="10">
        <v>1949</v>
      </c>
      <c r="P46" s="10">
        <v>162.80000000000001</v>
      </c>
      <c r="Q46" s="10">
        <v>1.1000000000000001</v>
      </c>
      <c r="R46" s="12"/>
    </row>
    <row r="47" spans="3:18" x14ac:dyDescent="0.25">
      <c r="H47" s="4" t="s">
        <v>170</v>
      </c>
      <c r="I47" s="5">
        <v>44</v>
      </c>
      <c r="J47" s="6" t="str">
        <f t="shared" si="3"/>
        <v>1.8030</v>
      </c>
      <c r="K47" s="4" t="str">
        <f t="shared" si="4"/>
        <v>0.1489</v>
      </c>
      <c r="L47" s="4" t="str">
        <f t="shared" si="5"/>
        <v>0.0010</v>
      </c>
      <c r="M47" s="8">
        <v>44</v>
      </c>
      <c r="N47" s="10">
        <v>44</v>
      </c>
      <c r="O47" s="10">
        <v>1803</v>
      </c>
      <c r="P47" s="10">
        <v>148.9</v>
      </c>
      <c r="Q47" s="10">
        <v>1</v>
      </c>
      <c r="R47" s="12"/>
    </row>
    <row r="48" spans="3:18" x14ac:dyDescent="0.25">
      <c r="H48" s="4" t="s">
        <v>171</v>
      </c>
      <c r="I48" s="5">
        <v>45</v>
      </c>
      <c r="J48" s="6" t="str">
        <f t="shared" si="3"/>
        <v>2.1180</v>
      </c>
      <c r="K48" s="4" t="str">
        <f t="shared" si="4"/>
        <v>0.1623</v>
      </c>
      <c r="L48" s="4" t="str">
        <f t="shared" si="5"/>
        <v>0.0010</v>
      </c>
      <c r="M48" s="8">
        <v>45</v>
      </c>
      <c r="N48" s="10">
        <v>45</v>
      </c>
      <c r="O48" s="10">
        <v>2118</v>
      </c>
      <c r="P48" s="10">
        <v>162.30000000000001</v>
      </c>
      <c r="Q48" s="10">
        <v>1</v>
      </c>
      <c r="R48" s="12"/>
    </row>
    <row r="49" spans="8:18" x14ac:dyDescent="0.25">
      <c r="H49" s="4" t="s">
        <v>172</v>
      </c>
      <c r="I49" s="5">
        <v>46</v>
      </c>
      <c r="J49" s="6" t="str">
        <f t="shared" si="3"/>
        <v>5.4440</v>
      </c>
      <c r="K49" s="4" t="str">
        <f t="shared" si="4"/>
        <v>0.2775</v>
      </c>
      <c r="L49" s="4" t="str">
        <f t="shared" si="5"/>
        <v>0.0011</v>
      </c>
      <c r="M49" s="8">
        <v>46</v>
      </c>
      <c r="N49" s="10">
        <v>46</v>
      </c>
      <c r="O49" s="10">
        <v>5444</v>
      </c>
      <c r="P49" s="10">
        <v>277.5</v>
      </c>
      <c r="Q49" s="10">
        <v>1.1000000000000001</v>
      </c>
      <c r="R49" s="12"/>
    </row>
    <row r="50" spans="8:18" x14ac:dyDescent="0.25">
      <c r="H50" s="4" t="s">
        <v>173</v>
      </c>
      <c r="I50" s="5">
        <v>47</v>
      </c>
      <c r="J50" s="6" t="str">
        <f t="shared" si="3"/>
        <v>2.2140</v>
      </c>
      <c r="K50" s="4" t="str">
        <f t="shared" si="4"/>
        <v>0.1669</v>
      </c>
      <c r="L50" s="4" t="str">
        <f t="shared" si="5"/>
        <v>0.0010</v>
      </c>
      <c r="M50" s="8">
        <v>47</v>
      </c>
      <c r="N50" s="10">
        <v>47</v>
      </c>
      <c r="O50" s="10">
        <v>2214</v>
      </c>
      <c r="P50" s="10">
        <v>166.9</v>
      </c>
      <c r="Q50" s="10">
        <v>1</v>
      </c>
      <c r="R50" s="12"/>
    </row>
    <row r="51" spans="8:18" x14ac:dyDescent="0.25">
      <c r="H51" s="4" t="s">
        <v>174</v>
      </c>
      <c r="I51" s="5">
        <v>48</v>
      </c>
      <c r="J51" s="6" t="str">
        <f t="shared" si="3"/>
        <v>3.7910</v>
      </c>
      <c r="K51" s="4" t="str">
        <f t="shared" si="4"/>
        <v>0.2216</v>
      </c>
      <c r="L51" s="4" t="str">
        <f t="shared" si="5"/>
        <v>0.0010</v>
      </c>
      <c r="M51" s="8">
        <v>48</v>
      </c>
      <c r="N51" s="10">
        <v>48</v>
      </c>
      <c r="O51" s="10">
        <v>3791</v>
      </c>
      <c r="P51" s="10">
        <v>221.6</v>
      </c>
      <c r="Q51" s="10">
        <v>1</v>
      </c>
      <c r="R51" s="12"/>
    </row>
    <row r="52" spans="8:18" x14ac:dyDescent="0.25">
      <c r="H52" s="4" t="s">
        <v>175</v>
      </c>
      <c r="I52" s="5">
        <v>49</v>
      </c>
      <c r="J52" s="6" t="str">
        <f t="shared" si="3"/>
        <v>2.4330</v>
      </c>
      <c r="K52" s="4" t="str">
        <f t="shared" si="4"/>
        <v>0.1751</v>
      </c>
      <c r="L52" s="4" t="str">
        <f t="shared" si="5"/>
        <v>0.0010</v>
      </c>
      <c r="M52" s="8">
        <v>49</v>
      </c>
      <c r="N52" s="10">
        <v>49</v>
      </c>
      <c r="O52" s="10">
        <v>2433</v>
      </c>
      <c r="P52" s="10">
        <v>175.1</v>
      </c>
      <c r="Q52" s="10">
        <v>1</v>
      </c>
      <c r="R52" s="12"/>
    </row>
    <row r="53" spans="8:18" x14ac:dyDescent="0.25">
      <c r="H53" s="4" t="s">
        <v>176</v>
      </c>
      <c r="I53" s="5">
        <v>50</v>
      </c>
      <c r="J53" s="6" t="str">
        <f t="shared" si="3"/>
        <v>1.4630</v>
      </c>
      <c r="K53" s="4" t="str">
        <f t="shared" si="4"/>
        <v>0.1458</v>
      </c>
      <c r="L53" s="4" t="str">
        <f t="shared" si="5"/>
        <v>0.0012</v>
      </c>
      <c r="M53" s="8">
        <v>50</v>
      </c>
      <c r="N53" s="10">
        <v>50</v>
      </c>
      <c r="O53" s="10">
        <v>1463</v>
      </c>
      <c r="P53" s="10">
        <v>145.80000000000001</v>
      </c>
      <c r="Q53" s="10">
        <v>1.2</v>
      </c>
      <c r="R53" s="12"/>
    </row>
    <row r="54" spans="8:18" x14ac:dyDescent="0.25">
      <c r="H54" s="4" t="s">
        <v>177</v>
      </c>
      <c r="I54" s="5">
        <v>51</v>
      </c>
      <c r="J54" s="6" t="str">
        <f t="shared" si="3"/>
        <v>2.5210</v>
      </c>
      <c r="K54" s="4" t="str">
        <f t="shared" si="4"/>
        <v>0.1784</v>
      </c>
      <c r="L54" s="4" t="str">
        <f t="shared" si="5"/>
        <v>0.0010</v>
      </c>
      <c r="M54" s="8">
        <v>51</v>
      </c>
      <c r="N54" s="10">
        <v>51</v>
      </c>
      <c r="O54" s="10">
        <v>2521</v>
      </c>
      <c r="P54" s="10">
        <v>178.4</v>
      </c>
      <c r="Q54" s="10">
        <v>1</v>
      </c>
      <c r="R54" s="12"/>
    </row>
    <row r="55" spans="8:18" x14ac:dyDescent="0.25">
      <c r="H55" s="4" t="s">
        <v>178</v>
      </c>
      <c r="I55" s="5">
        <v>52</v>
      </c>
      <c r="J55" s="6" t="str">
        <f t="shared" si="3"/>
        <v>1.9180</v>
      </c>
      <c r="K55" s="4" t="str">
        <f t="shared" si="4"/>
        <v>0.1542</v>
      </c>
      <c r="L55" s="4" t="str">
        <f t="shared" si="5"/>
        <v>0.0010</v>
      </c>
      <c r="M55" s="8">
        <v>52</v>
      </c>
      <c r="N55" s="10">
        <v>52</v>
      </c>
      <c r="O55" s="10">
        <v>1918</v>
      </c>
      <c r="P55" s="10">
        <v>154.20000000000002</v>
      </c>
      <c r="Q55" s="10">
        <v>1</v>
      </c>
      <c r="R55" s="12"/>
    </row>
    <row r="56" spans="8:18" x14ac:dyDescent="0.25">
      <c r="H56" s="4" t="s">
        <v>179</v>
      </c>
      <c r="I56" s="5">
        <v>53</v>
      </c>
      <c r="J56" s="6" t="str">
        <f t="shared" si="3"/>
        <v>2.4480</v>
      </c>
      <c r="K56" s="4" t="str">
        <f t="shared" si="4"/>
        <v>0.1736</v>
      </c>
      <c r="L56" s="4" t="str">
        <f t="shared" si="5"/>
        <v>0.0010</v>
      </c>
      <c r="M56" s="8">
        <v>53</v>
      </c>
      <c r="N56" s="10">
        <v>53</v>
      </c>
      <c r="O56" s="10">
        <v>2448</v>
      </c>
      <c r="P56" s="10">
        <v>173.6</v>
      </c>
      <c r="Q56" s="10">
        <v>1</v>
      </c>
      <c r="R56" s="12"/>
    </row>
    <row r="57" spans="8:18" x14ac:dyDescent="0.25">
      <c r="H57" s="4" t="s">
        <v>180</v>
      </c>
      <c r="I57" s="5">
        <v>54</v>
      </c>
      <c r="J57" s="6" t="str">
        <f t="shared" si="3"/>
        <v>1.4380</v>
      </c>
      <c r="K57" s="4" t="str">
        <f t="shared" si="4"/>
        <v>0.1470</v>
      </c>
      <c r="L57" s="4" t="str">
        <f t="shared" si="5"/>
        <v>0.0012</v>
      </c>
      <c r="M57" s="8">
        <v>54</v>
      </c>
      <c r="N57" s="10">
        <v>54</v>
      </c>
      <c r="O57" s="10">
        <v>1438</v>
      </c>
      <c r="P57" s="10">
        <v>147</v>
      </c>
      <c r="Q57" s="10">
        <v>1.2</v>
      </c>
      <c r="R57" s="12"/>
    </row>
    <row r="58" spans="8:18" x14ac:dyDescent="0.25">
      <c r="H58" s="4" t="s">
        <v>181</v>
      </c>
      <c r="I58" s="5">
        <v>55</v>
      </c>
      <c r="J58" s="6" t="str">
        <f t="shared" si="3"/>
        <v>4.6580</v>
      </c>
      <c r="K58" s="4" t="str">
        <f t="shared" si="4"/>
        <v>0.2495</v>
      </c>
      <c r="L58" s="4" t="str">
        <f t="shared" si="5"/>
        <v>0.0011</v>
      </c>
      <c r="M58" s="8">
        <v>55</v>
      </c>
      <c r="N58" s="10">
        <v>55</v>
      </c>
      <c r="O58" s="10">
        <v>4658</v>
      </c>
      <c r="P58" s="10">
        <v>249.5</v>
      </c>
      <c r="Q58" s="10">
        <v>1.1000000000000001</v>
      </c>
      <c r="R58" s="12"/>
    </row>
    <row r="59" spans="8:18" x14ac:dyDescent="0.25">
      <c r="H59" s="4" t="s">
        <v>182</v>
      </c>
      <c r="I59" s="5">
        <v>56</v>
      </c>
      <c r="J59" s="6" t="str">
        <f t="shared" si="3"/>
        <v>2.4340</v>
      </c>
      <c r="K59" s="4" t="str">
        <f t="shared" si="4"/>
        <v>0.1753</v>
      </c>
      <c r="L59" s="4" t="str">
        <f t="shared" si="5"/>
        <v>0.0010</v>
      </c>
      <c r="M59" s="8">
        <v>56</v>
      </c>
      <c r="N59" s="10">
        <v>56</v>
      </c>
      <c r="O59" s="10">
        <v>2434</v>
      </c>
      <c r="P59" s="10">
        <v>175.3</v>
      </c>
      <c r="Q59" s="10">
        <v>1</v>
      </c>
      <c r="R59" s="12"/>
    </row>
    <row r="60" spans="8:18" x14ac:dyDescent="0.25">
      <c r="H60" s="4" t="s">
        <v>183</v>
      </c>
      <c r="I60" s="5">
        <v>57</v>
      </c>
      <c r="J60" s="6" t="str">
        <f t="shared" si="3"/>
        <v>2.2900</v>
      </c>
      <c r="K60" s="4" t="str">
        <f t="shared" si="4"/>
        <v>0.1697</v>
      </c>
      <c r="L60" s="4" t="str">
        <f t="shared" si="5"/>
        <v>0.0010</v>
      </c>
      <c r="M60" s="8">
        <v>57</v>
      </c>
      <c r="N60" s="10">
        <v>57</v>
      </c>
      <c r="O60" s="10">
        <v>2290</v>
      </c>
      <c r="P60" s="10">
        <v>169.7</v>
      </c>
      <c r="Q60" s="10">
        <v>1</v>
      </c>
      <c r="R60" s="12"/>
    </row>
    <row r="61" spans="8:18" x14ac:dyDescent="0.25">
      <c r="H61" s="4" t="s">
        <v>184</v>
      </c>
      <c r="I61" s="5">
        <v>58</v>
      </c>
      <c r="J61" s="6" t="str">
        <f t="shared" si="3"/>
        <v>2.5380</v>
      </c>
      <c r="K61" s="4" t="str">
        <f t="shared" si="4"/>
        <v>0.1777</v>
      </c>
      <c r="L61" s="4" t="str">
        <f t="shared" si="5"/>
        <v>0.0010</v>
      </c>
      <c r="M61" s="8">
        <v>58</v>
      </c>
      <c r="N61" s="10">
        <v>58</v>
      </c>
      <c r="O61" s="10">
        <v>2538</v>
      </c>
      <c r="P61" s="10">
        <v>177.7</v>
      </c>
      <c r="Q61" s="10">
        <v>1</v>
      </c>
      <c r="R61" s="12"/>
    </row>
    <row r="62" spans="8:18" x14ac:dyDescent="0.25">
      <c r="H62" s="4" t="s">
        <v>185</v>
      </c>
      <c r="I62" s="5">
        <v>59</v>
      </c>
      <c r="J62" s="6" t="str">
        <f t="shared" si="3"/>
        <v>4.9640</v>
      </c>
      <c r="K62" s="4" t="str">
        <f t="shared" si="4"/>
        <v>0.2568</v>
      </c>
      <c r="L62" s="4" t="str">
        <f t="shared" si="5"/>
        <v>0.0011</v>
      </c>
      <c r="M62" s="8">
        <v>59</v>
      </c>
      <c r="N62" s="10">
        <v>59</v>
      </c>
      <c r="O62" s="10">
        <v>4964</v>
      </c>
      <c r="P62" s="10">
        <v>256.79999999999995</v>
      </c>
      <c r="Q62" s="10">
        <v>1.1000000000000001</v>
      </c>
      <c r="R62" s="12"/>
    </row>
    <row r="63" spans="8:18" x14ac:dyDescent="0.25">
      <c r="H63" s="4" t="s">
        <v>186</v>
      </c>
      <c r="I63" s="5">
        <v>60</v>
      </c>
      <c r="J63" s="6" t="str">
        <f t="shared" si="3"/>
        <v>4.2990</v>
      </c>
      <c r="K63" s="4" t="str">
        <f t="shared" si="4"/>
        <v>0.2372</v>
      </c>
      <c r="L63" s="4" t="str">
        <f t="shared" si="5"/>
        <v>0.0010</v>
      </c>
      <c r="M63" s="8">
        <v>60</v>
      </c>
      <c r="N63" s="10">
        <v>60</v>
      </c>
      <c r="O63" s="10">
        <v>4299</v>
      </c>
      <c r="P63" s="10">
        <v>237.2</v>
      </c>
      <c r="Q63" s="10">
        <v>1</v>
      </c>
      <c r="R63" s="12"/>
    </row>
    <row r="64" spans="8:18" x14ac:dyDescent="0.25">
      <c r="H64" s="4" t="s">
        <v>187</v>
      </c>
      <c r="I64" s="5">
        <v>61</v>
      </c>
      <c r="J64" s="6" t="str">
        <f t="shared" si="3"/>
        <v>2.3110</v>
      </c>
      <c r="K64" s="4" t="str">
        <f t="shared" si="4"/>
        <v>0.1707</v>
      </c>
      <c r="L64" s="4" t="str">
        <f t="shared" si="5"/>
        <v>0.0010</v>
      </c>
      <c r="M64" s="8">
        <v>61</v>
      </c>
      <c r="N64" s="10">
        <v>61</v>
      </c>
      <c r="O64" s="10">
        <v>2311</v>
      </c>
      <c r="P64" s="10">
        <v>170.7</v>
      </c>
      <c r="Q64" s="10">
        <v>1</v>
      </c>
      <c r="R64" s="12"/>
    </row>
    <row r="65" spans="8:18" x14ac:dyDescent="0.25">
      <c r="H65" s="4" t="s">
        <v>188</v>
      </c>
      <c r="I65" s="5">
        <v>62</v>
      </c>
      <c r="J65" s="6" t="str">
        <f t="shared" si="3"/>
        <v>2.3730</v>
      </c>
      <c r="K65" s="4" t="str">
        <f t="shared" si="4"/>
        <v>0.1725</v>
      </c>
      <c r="L65" s="4" t="str">
        <f t="shared" si="5"/>
        <v>0.0010</v>
      </c>
      <c r="M65" s="8">
        <v>62</v>
      </c>
      <c r="N65" s="10">
        <v>62</v>
      </c>
      <c r="O65" s="10">
        <v>2373</v>
      </c>
      <c r="P65" s="10">
        <v>172.5</v>
      </c>
      <c r="Q65" s="10">
        <v>1</v>
      </c>
      <c r="R65" s="12"/>
    </row>
    <row r="66" spans="8:18" x14ac:dyDescent="0.25">
      <c r="H66" s="4" t="s">
        <v>189</v>
      </c>
      <c r="I66" s="5">
        <v>63</v>
      </c>
      <c r="J66" s="6" t="str">
        <f t="shared" si="3"/>
        <v>3.5990</v>
      </c>
      <c r="K66" s="4" t="str">
        <f t="shared" si="4"/>
        <v>0.2367</v>
      </c>
      <c r="L66" s="4" t="str">
        <f t="shared" si="5"/>
        <v>0.0012</v>
      </c>
      <c r="M66" s="8">
        <v>63</v>
      </c>
      <c r="N66" s="10">
        <v>63</v>
      </c>
      <c r="O66" s="10">
        <v>3599</v>
      </c>
      <c r="P66" s="10">
        <v>236.7</v>
      </c>
      <c r="Q66" s="10">
        <v>1.2</v>
      </c>
      <c r="R66" s="12"/>
    </row>
    <row r="67" spans="8:18" x14ac:dyDescent="0.25">
      <c r="H67" s="4" t="s">
        <v>190</v>
      </c>
      <c r="I67" s="5">
        <v>64</v>
      </c>
      <c r="J67" s="6" t="str">
        <f t="shared" si="3"/>
        <v>2.2740</v>
      </c>
      <c r="K67" s="4" t="str">
        <f t="shared" si="4"/>
        <v>0.1686</v>
      </c>
      <c r="L67" s="4" t="str">
        <f t="shared" si="5"/>
        <v>0.0010</v>
      </c>
      <c r="M67" s="8">
        <v>64</v>
      </c>
      <c r="N67" s="10">
        <v>64</v>
      </c>
      <c r="O67" s="10">
        <v>2274</v>
      </c>
      <c r="P67" s="10">
        <v>168.6</v>
      </c>
      <c r="Q67" s="10">
        <v>1</v>
      </c>
      <c r="R67" s="12"/>
    </row>
    <row r="68" spans="8:18" x14ac:dyDescent="0.25">
      <c r="H68" s="4" t="s">
        <v>191</v>
      </c>
      <c r="I68" s="5">
        <v>65</v>
      </c>
      <c r="J68" s="6" t="str">
        <f t="shared" si="3"/>
        <v>2.0450</v>
      </c>
      <c r="K68" s="4" t="str">
        <f t="shared" si="4"/>
        <v>0.1596</v>
      </c>
      <c r="L68" s="4" t="str">
        <f t="shared" si="5"/>
        <v>0.0010</v>
      </c>
      <c r="M68" s="8">
        <v>65</v>
      </c>
      <c r="N68" s="10">
        <v>65</v>
      </c>
      <c r="O68" s="10">
        <v>2045</v>
      </c>
      <c r="P68" s="10">
        <v>159.6</v>
      </c>
      <c r="Q68" s="10">
        <v>1</v>
      </c>
      <c r="R68" s="12"/>
    </row>
    <row r="69" spans="8:18" x14ac:dyDescent="0.25">
      <c r="H69" s="4" t="s">
        <v>192</v>
      </c>
      <c r="I69" s="5">
        <v>66</v>
      </c>
      <c r="J69" s="6" t="str">
        <f t="shared" ref="J69:J74" si="6">LEFT(H69,6)</f>
        <v>2.2980</v>
      </c>
      <c r="K69" s="4" t="str">
        <f t="shared" ref="K69:K74" si="7">MID(H69,7,6)</f>
        <v>0.1733</v>
      </c>
      <c r="L69" s="4" t="str">
        <f t="shared" ref="L69:L74" si="8">RIGHT(H69,6)</f>
        <v>0.0010</v>
      </c>
      <c r="M69" s="8">
        <v>66</v>
      </c>
      <c r="N69" s="10">
        <v>66</v>
      </c>
      <c r="O69" s="10">
        <v>2298</v>
      </c>
      <c r="P69" s="10">
        <v>173.3</v>
      </c>
      <c r="Q69" s="10">
        <v>1</v>
      </c>
      <c r="R69" s="12"/>
    </row>
    <row r="70" spans="8:18" x14ac:dyDescent="0.25">
      <c r="H70" s="4" t="s">
        <v>193</v>
      </c>
      <c r="I70" s="5">
        <v>67</v>
      </c>
      <c r="J70" s="6" t="str">
        <f t="shared" si="6"/>
        <v>2.8030</v>
      </c>
      <c r="K70" s="4" t="str">
        <f t="shared" si="7"/>
        <v>0.2093</v>
      </c>
      <c r="L70" s="4" t="str">
        <f t="shared" si="8"/>
        <v>0.0012</v>
      </c>
      <c r="M70" s="8">
        <v>67</v>
      </c>
      <c r="N70" s="10">
        <v>67</v>
      </c>
      <c r="O70" s="10">
        <v>2803</v>
      </c>
      <c r="P70" s="10">
        <v>209.3</v>
      </c>
      <c r="Q70" s="10">
        <v>1.2</v>
      </c>
      <c r="R70" s="12"/>
    </row>
    <row r="71" spans="8:18" x14ac:dyDescent="0.25">
      <c r="H71" s="4" t="s">
        <v>194</v>
      </c>
      <c r="I71" s="5">
        <v>68</v>
      </c>
      <c r="J71" s="6" t="str">
        <f t="shared" si="6"/>
        <v>1.6490</v>
      </c>
      <c r="K71" s="4" t="str">
        <f t="shared" si="7"/>
        <v>0.1512</v>
      </c>
      <c r="L71" s="4" t="str">
        <f t="shared" si="8"/>
        <v>0.0011</v>
      </c>
      <c r="M71" s="8">
        <v>68</v>
      </c>
      <c r="N71" s="10">
        <v>68</v>
      </c>
      <c r="O71" s="10">
        <v>1649</v>
      </c>
      <c r="P71" s="10">
        <v>151.19999999999999</v>
      </c>
      <c r="Q71" s="10">
        <v>1.1000000000000001</v>
      </c>
      <c r="R71" s="12"/>
    </row>
    <row r="72" spans="8:18" x14ac:dyDescent="0.25">
      <c r="H72" s="4" t="s">
        <v>195</v>
      </c>
      <c r="I72" s="5">
        <v>69</v>
      </c>
      <c r="J72" s="6" t="str">
        <f t="shared" si="6"/>
        <v>1.3350</v>
      </c>
      <c r="K72" s="4" t="str">
        <f t="shared" si="7"/>
        <v>0.1396</v>
      </c>
      <c r="L72" s="4" t="str">
        <f t="shared" si="8"/>
        <v>0.0012</v>
      </c>
      <c r="M72" s="8">
        <v>69</v>
      </c>
      <c r="N72" s="10">
        <v>69</v>
      </c>
      <c r="O72" s="10">
        <v>1335</v>
      </c>
      <c r="P72" s="10">
        <v>139.6</v>
      </c>
      <c r="Q72" s="10">
        <v>1.2</v>
      </c>
      <c r="R72" s="12"/>
    </row>
    <row r="73" spans="8:18" x14ac:dyDescent="0.25">
      <c r="H73" s="4" t="s">
        <v>196</v>
      </c>
      <c r="I73" s="5">
        <v>70</v>
      </c>
      <c r="J73" s="6" t="str">
        <f t="shared" si="6"/>
        <v>0.8750</v>
      </c>
      <c r="K73" s="4" t="str">
        <f t="shared" si="7"/>
        <v>0.1232</v>
      </c>
      <c r="L73" s="4" t="str">
        <f t="shared" si="8"/>
        <v>0.0014</v>
      </c>
      <c r="M73" s="8">
        <v>70</v>
      </c>
      <c r="N73" s="32">
        <v>70</v>
      </c>
      <c r="O73" s="32">
        <v>875</v>
      </c>
      <c r="P73" s="32">
        <v>123.2</v>
      </c>
      <c r="Q73" s="32">
        <v>1.4</v>
      </c>
      <c r="R73" s="12"/>
    </row>
    <row r="74" spans="8:18" x14ac:dyDescent="0.25">
      <c r="H74" s="4" t="s">
        <v>197</v>
      </c>
      <c r="I74" s="5">
        <v>71</v>
      </c>
      <c r="J74" s="6" t="str">
        <f t="shared" si="6"/>
        <v>0.0320</v>
      </c>
      <c r="K74" s="4" t="str">
        <f t="shared" si="7"/>
        <v>0.0377</v>
      </c>
      <c r="L74" s="4" t="str">
        <f t="shared" si="8"/>
        <v>0.0035</v>
      </c>
      <c r="M74" s="8">
        <v>71</v>
      </c>
      <c r="N74" s="32">
        <v>71</v>
      </c>
      <c r="O74" s="32">
        <v>32</v>
      </c>
      <c r="P74" s="32">
        <v>37.699999999999996</v>
      </c>
      <c r="Q74" s="32">
        <v>3.5</v>
      </c>
      <c r="R74" s="12"/>
    </row>
    <row r="75" spans="8:18" x14ac:dyDescent="0.25">
      <c r="J75" s="4"/>
      <c r="K75" s="4"/>
      <c r="L75" s="4"/>
      <c r="M75" s="10"/>
      <c r="N75" s="10"/>
      <c r="O75" s="10"/>
      <c r="P75" s="10"/>
      <c r="Q75" s="12"/>
      <c r="R75" s="12"/>
    </row>
    <row r="76" spans="8:18" x14ac:dyDescent="0.25">
      <c r="J76" s="4"/>
      <c r="K76" s="4"/>
      <c r="L76" s="4"/>
      <c r="M76" s="10"/>
      <c r="N76" s="10"/>
      <c r="O76" s="10"/>
      <c r="P76" s="10"/>
      <c r="Q76" s="12"/>
      <c r="R76" s="12"/>
    </row>
    <row r="77" spans="8:18" x14ac:dyDescent="0.25">
      <c r="J77" s="4"/>
      <c r="K77" s="4"/>
      <c r="L77" s="4"/>
      <c r="M77" s="10"/>
      <c r="N77" s="10"/>
      <c r="O77" s="10"/>
      <c r="P77" s="10"/>
      <c r="Q77" s="12"/>
      <c r="R77" s="12"/>
    </row>
    <row r="78" spans="8:18" x14ac:dyDescent="0.25">
      <c r="J78" s="4"/>
      <c r="K78" s="4"/>
      <c r="L78" s="4"/>
      <c r="M78" s="10"/>
      <c r="N78" s="10"/>
      <c r="O78" s="10"/>
      <c r="P78" s="10"/>
      <c r="Q78" s="12"/>
      <c r="R78" s="12"/>
    </row>
    <row r="79" spans="8:18" x14ac:dyDescent="0.25">
      <c r="J79" s="4"/>
      <c r="K79" s="4"/>
      <c r="L79" s="4"/>
      <c r="M79" s="10"/>
      <c r="N79" s="10"/>
      <c r="O79" s="10"/>
      <c r="P79" s="10"/>
      <c r="Q79" s="12"/>
      <c r="R79" s="12"/>
    </row>
    <row r="80" spans="8:18" x14ac:dyDescent="0.25">
      <c r="J80" s="4"/>
      <c r="K80" s="4"/>
      <c r="L80" s="4"/>
      <c r="M80" s="10"/>
      <c r="N80" s="10"/>
      <c r="O80" s="10"/>
      <c r="P80" s="10"/>
      <c r="Q80" s="12"/>
      <c r="R80" s="12"/>
    </row>
    <row r="81" spans="10:18" x14ac:dyDescent="0.25">
      <c r="J81" s="4"/>
      <c r="K81" s="4"/>
      <c r="L81" s="4"/>
      <c r="M81" s="10"/>
      <c r="N81" s="10"/>
      <c r="O81" s="10"/>
      <c r="P81" s="10"/>
      <c r="Q81" s="12"/>
      <c r="R81" s="12"/>
    </row>
    <row r="82" spans="10:18" x14ac:dyDescent="0.25">
      <c r="J82" s="4"/>
      <c r="K82" s="4"/>
      <c r="L82" s="4"/>
      <c r="M82" s="10"/>
      <c r="N82" s="10"/>
      <c r="O82" s="10"/>
      <c r="P82" s="10"/>
      <c r="Q82" s="12"/>
      <c r="R82" s="12"/>
    </row>
    <row r="83" spans="10:18" x14ac:dyDescent="0.25">
      <c r="M83" s="10"/>
      <c r="N83" s="10"/>
      <c r="O83" s="10"/>
      <c r="P83" s="10"/>
      <c r="Q83" s="12"/>
      <c r="R83" s="12"/>
    </row>
    <row r="84" spans="10:18" x14ac:dyDescent="0.25">
      <c r="M84" s="10"/>
      <c r="N84" s="10"/>
      <c r="O84" s="10"/>
      <c r="P84" s="10"/>
      <c r="Q84" s="12"/>
      <c r="R84" s="12"/>
    </row>
    <row r="85" spans="10:18" x14ac:dyDescent="0.25">
      <c r="M85" s="10"/>
      <c r="N85" s="10"/>
      <c r="O85" s="10"/>
      <c r="P85" s="10"/>
      <c r="Q85" s="12"/>
      <c r="R85" s="12"/>
    </row>
    <row r="86" spans="10:18" x14ac:dyDescent="0.25">
      <c r="M86" s="10"/>
      <c r="N86" s="10"/>
      <c r="O86" s="10"/>
      <c r="P86" s="10"/>
      <c r="Q86" s="12"/>
      <c r="R86" s="12"/>
    </row>
    <row r="87" spans="10:18" x14ac:dyDescent="0.25">
      <c r="M87" s="10"/>
    </row>
    <row r="88" spans="10:18" x14ac:dyDescent="0.25">
      <c r="M88" s="10"/>
    </row>
    <row r="89" spans="10:18" x14ac:dyDescent="0.25">
      <c r="M89" s="10"/>
    </row>
  </sheetData>
  <autoFilter ref="N3:Q74" xr:uid="{0A68F101-0EBB-4634-B4F0-4F1E6BEA0A13}">
    <sortState ref="N4:Q74">
      <sortCondition ref="N3:N74"/>
    </sortState>
  </autoFilter>
  <mergeCells count="7">
    <mergeCell ref="W7:X8"/>
    <mergeCell ref="Y7:Y8"/>
    <mergeCell ref="I1:Y1"/>
    <mergeCell ref="N2:Q2"/>
    <mergeCell ref="S2:U2"/>
    <mergeCell ref="W2:Y2"/>
    <mergeCell ref="W3:W6"/>
  </mergeCells>
  <conditionalFormatting sqref="S24:U4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0A01-1C6D-4722-BE24-4C84D7EEF492}">
  <dimension ref="B1:E33"/>
  <sheetViews>
    <sheetView topLeftCell="A5" workbookViewId="0">
      <selection activeCell="D26" sqref="D26"/>
    </sheetView>
  </sheetViews>
  <sheetFormatPr defaultRowHeight="15" x14ac:dyDescent="0.25"/>
  <sheetData>
    <row r="1" spans="2:5" x14ac:dyDescent="0.25">
      <c r="B1" t="s">
        <v>198</v>
      </c>
      <c r="C1" t="s">
        <v>199</v>
      </c>
      <c r="D1" t="s">
        <v>200</v>
      </c>
      <c r="E1" t="s">
        <v>201</v>
      </c>
    </row>
    <row r="2" spans="2:5" x14ac:dyDescent="0.25">
      <c r="B2">
        <v>44</v>
      </c>
      <c r="C2">
        <v>1803</v>
      </c>
      <c r="D2">
        <v>148.9</v>
      </c>
      <c r="E2">
        <v>1</v>
      </c>
    </row>
    <row r="3" spans="2:5" x14ac:dyDescent="0.25">
      <c r="B3" s="33">
        <v>1</v>
      </c>
      <c r="C3" s="33">
        <v>1834</v>
      </c>
      <c r="D3" s="33">
        <v>149.9</v>
      </c>
      <c r="E3" s="33">
        <v>1</v>
      </c>
    </row>
    <row r="4" spans="2:5" x14ac:dyDescent="0.25">
      <c r="B4">
        <v>35</v>
      </c>
      <c r="C4">
        <v>1782</v>
      </c>
      <c r="D4">
        <v>152.10000000000002</v>
      </c>
      <c r="E4">
        <v>1</v>
      </c>
    </row>
    <row r="5" spans="2:5" x14ac:dyDescent="0.25">
      <c r="B5" s="34">
        <v>4</v>
      </c>
      <c r="C5" s="34">
        <v>1816</v>
      </c>
      <c r="D5" s="34">
        <v>153.10000000000002</v>
      </c>
      <c r="E5" s="34">
        <v>1</v>
      </c>
    </row>
    <row r="6" spans="2:5" x14ac:dyDescent="0.25">
      <c r="B6">
        <v>18</v>
      </c>
      <c r="C6">
        <v>1900</v>
      </c>
      <c r="D6">
        <v>154</v>
      </c>
      <c r="E6">
        <v>1</v>
      </c>
    </row>
    <row r="7" spans="2:5" x14ac:dyDescent="0.25">
      <c r="B7">
        <v>52</v>
      </c>
      <c r="C7">
        <v>1918</v>
      </c>
      <c r="D7">
        <v>154.20000000000002</v>
      </c>
      <c r="E7">
        <v>1</v>
      </c>
    </row>
    <row r="8" spans="2:5" x14ac:dyDescent="0.25">
      <c r="B8">
        <v>40</v>
      </c>
      <c r="C8">
        <v>1906</v>
      </c>
      <c r="D8">
        <v>155.1</v>
      </c>
      <c r="E8">
        <v>1</v>
      </c>
    </row>
    <row r="9" spans="2:5" x14ac:dyDescent="0.25">
      <c r="B9">
        <v>65</v>
      </c>
      <c r="C9">
        <v>2045</v>
      </c>
      <c r="D9">
        <v>159.6</v>
      </c>
      <c r="E9">
        <v>1</v>
      </c>
    </row>
    <row r="10" spans="2:5" x14ac:dyDescent="0.25">
      <c r="B10" s="34">
        <v>21</v>
      </c>
      <c r="C10" s="34">
        <v>1989</v>
      </c>
      <c r="D10" s="34">
        <v>160.70000000000002</v>
      </c>
      <c r="E10" s="34">
        <v>1</v>
      </c>
    </row>
    <row r="11" spans="2:5" x14ac:dyDescent="0.25">
      <c r="B11">
        <v>20</v>
      </c>
      <c r="C11">
        <v>1967</v>
      </c>
      <c r="D11">
        <v>161.1</v>
      </c>
      <c r="E11">
        <v>1.1000000000000001</v>
      </c>
    </row>
    <row r="12" spans="2:5" x14ac:dyDescent="0.25">
      <c r="B12">
        <v>45</v>
      </c>
      <c r="C12">
        <v>2118</v>
      </c>
      <c r="D12">
        <v>162.30000000000001</v>
      </c>
      <c r="E12">
        <v>1</v>
      </c>
    </row>
    <row r="13" spans="2:5" x14ac:dyDescent="0.25">
      <c r="B13">
        <v>43</v>
      </c>
      <c r="C13">
        <v>1949</v>
      </c>
      <c r="D13">
        <v>162.80000000000001</v>
      </c>
      <c r="E13">
        <v>1.1000000000000001</v>
      </c>
    </row>
    <row r="14" spans="2:5" x14ac:dyDescent="0.25">
      <c r="B14">
        <v>28</v>
      </c>
      <c r="C14">
        <v>2174</v>
      </c>
      <c r="D14">
        <v>164.3</v>
      </c>
      <c r="E14">
        <v>1</v>
      </c>
    </row>
    <row r="15" spans="2:5" x14ac:dyDescent="0.25">
      <c r="B15" s="34">
        <v>36</v>
      </c>
      <c r="C15" s="34">
        <v>2176</v>
      </c>
      <c r="D15" s="34">
        <v>164.5</v>
      </c>
      <c r="E15" s="34">
        <v>1</v>
      </c>
    </row>
    <row r="16" spans="2:5" x14ac:dyDescent="0.25">
      <c r="B16">
        <v>47</v>
      </c>
      <c r="C16">
        <v>2214</v>
      </c>
      <c r="D16">
        <v>166.9</v>
      </c>
      <c r="E16">
        <v>1</v>
      </c>
    </row>
    <row r="17" spans="2:5" x14ac:dyDescent="0.25">
      <c r="B17">
        <v>22</v>
      </c>
      <c r="C17">
        <v>2167</v>
      </c>
      <c r="D17">
        <v>167.7</v>
      </c>
      <c r="E17">
        <v>1</v>
      </c>
    </row>
    <row r="18" spans="2:5" x14ac:dyDescent="0.25">
      <c r="B18">
        <v>64</v>
      </c>
      <c r="C18">
        <v>2274</v>
      </c>
      <c r="D18">
        <v>168.6</v>
      </c>
      <c r="E18">
        <v>1</v>
      </c>
    </row>
    <row r="19" spans="2:5" x14ac:dyDescent="0.25">
      <c r="B19">
        <v>13</v>
      </c>
      <c r="C19">
        <v>2318</v>
      </c>
      <c r="D19">
        <v>168.6</v>
      </c>
      <c r="E19">
        <v>1</v>
      </c>
    </row>
    <row r="20" spans="2:5" x14ac:dyDescent="0.25">
      <c r="B20">
        <v>57</v>
      </c>
      <c r="C20">
        <v>2290</v>
      </c>
      <c r="D20">
        <v>169.7</v>
      </c>
      <c r="E20">
        <v>1</v>
      </c>
    </row>
    <row r="21" spans="2:5" x14ac:dyDescent="0.25">
      <c r="B21">
        <v>8</v>
      </c>
      <c r="C21">
        <v>2297</v>
      </c>
      <c r="D21">
        <v>170</v>
      </c>
      <c r="E21">
        <v>1</v>
      </c>
    </row>
    <row r="22" spans="2:5" x14ac:dyDescent="0.25">
      <c r="B22">
        <v>61</v>
      </c>
      <c r="C22">
        <v>2311</v>
      </c>
      <c r="D22">
        <v>170.7</v>
      </c>
      <c r="E22">
        <v>1</v>
      </c>
    </row>
    <row r="23" spans="2:5" x14ac:dyDescent="0.25">
      <c r="B23">
        <v>23</v>
      </c>
      <c r="C23">
        <v>2275</v>
      </c>
      <c r="D23">
        <v>172.4</v>
      </c>
      <c r="E23">
        <v>1</v>
      </c>
    </row>
    <row r="24" spans="2:5" x14ac:dyDescent="0.25">
      <c r="B24">
        <v>27</v>
      </c>
      <c r="C24">
        <v>2340</v>
      </c>
      <c r="D24">
        <v>172.5</v>
      </c>
      <c r="E24">
        <v>1</v>
      </c>
    </row>
    <row r="25" spans="2:5" x14ac:dyDescent="0.25">
      <c r="B25">
        <v>62</v>
      </c>
      <c r="C25">
        <v>2373</v>
      </c>
      <c r="D25">
        <v>172.5</v>
      </c>
      <c r="E25">
        <v>1</v>
      </c>
    </row>
    <row r="26" spans="2:5" x14ac:dyDescent="0.25">
      <c r="B26" s="34">
        <v>66</v>
      </c>
      <c r="C26" s="34">
        <v>2298</v>
      </c>
      <c r="D26" s="34">
        <v>173.3</v>
      </c>
      <c r="E26" s="34">
        <v>1</v>
      </c>
    </row>
    <row r="27" spans="2:5" x14ac:dyDescent="0.25">
      <c r="B27">
        <v>42</v>
      </c>
      <c r="C27">
        <v>2437</v>
      </c>
      <c r="D27">
        <v>173.6</v>
      </c>
      <c r="E27">
        <v>1</v>
      </c>
    </row>
    <row r="28" spans="2:5" x14ac:dyDescent="0.25">
      <c r="B28">
        <v>53</v>
      </c>
      <c r="C28">
        <v>2448</v>
      </c>
      <c r="D28">
        <v>173.6</v>
      </c>
      <c r="E28">
        <v>1</v>
      </c>
    </row>
    <row r="29" spans="2:5" x14ac:dyDescent="0.25">
      <c r="B29">
        <v>15</v>
      </c>
      <c r="C29">
        <v>2421</v>
      </c>
      <c r="D29">
        <v>173.7</v>
      </c>
      <c r="E29">
        <v>1</v>
      </c>
    </row>
    <row r="30" spans="2:5" x14ac:dyDescent="0.25">
      <c r="B30">
        <v>49</v>
      </c>
      <c r="C30">
        <v>2433</v>
      </c>
      <c r="D30">
        <v>175.1</v>
      </c>
      <c r="E30">
        <v>1</v>
      </c>
    </row>
    <row r="31" spans="2:5" x14ac:dyDescent="0.25">
      <c r="B31">
        <v>14</v>
      </c>
      <c r="C31">
        <v>2372</v>
      </c>
      <c r="D31">
        <v>175.2</v>
      </c>
      <c r="E31">
        <v>1</v>
      </c>
    </row>
    <row r="32" spans="2:5" x14ac:dyDescent="0.25">
      <c r="B32">
        <v>56</v>
      </c>
      <c r="C32">
        <v>2434</v>
      </c>
      <c r="D32">
        <v>175.3</v>
      </c>
      <c r="E32">
        <v>1</v>
      </c>
    </row>
    <row r="33" spans="2:5" x14ac:dyDescent="0.25">
      <c r="B33">
        <v>19</v>
      </c>
      <c r="C33">
        <v>2495</v>
      </c>
      <c r="D33">
        <v>176.5</v>
      </c>
      <c r="E33">
        <v>1</v>
      </c>
    </row>
  </sheetData>
  <autoFilter ref="B1:E42" xr:uid="{EF885F35-513E-42CF-9A64-C78831A82527}">
    <sortState ref="B2:E42">
      <sortCondition ref="D1:D42"/>
    </sortState>
  </autoFilter>
  <conditionalFormatting sqref="I47:J48 H27:I33 H43:I46 D34:E4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tugasKelompokFinal</vt:lpstr>
      <vt:lpstr>tugasKelompok</vt:lpstr>
      <vt:lpstr>tugasKelompokTerbaru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S</dc:creator>
  <cp:lastModifiedBy>Ari S</cp:lastModifiedBy>
  <dcterms:created xsi:type="dcterms:W3CDTF">2019-10-14T14:48:41Z</dcterms:created>
  <dcterms:modified xsi:type="dcterms:W3CDTF">2019-10-20T18:30:13Z</dcterms:modified>
</cp:coreProperties>
</file>