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berian\"/>
    </mc:Choice>
  </mc:AlternateContent>
  <xr:revisionPtr revIDLastSave="0" documentId="13_ncr:1_{640A3CE7-EF42-4822-A7C3-1ED9A3762F2E}" xr6:coauthVersionLast="45" xr6:coauthVersionMax="45" xr10:uidLastSave="{00000000-0000-0000-0000-000000000000}"/>
  <bookViews>
    <workbookView xWindow="-120" yWindow="-120" windowWidth="24240" windowHeight="13290" xr2:uid="{E1D00AE6-7839-4725-8105-963C52038E04}"/>
  </bookViews>
  <sheets>
    <sheet name="Iberi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C13" i="1"/>
  <c r="D13" i="1" s="1"/>
  <c r="C11" i="1"/>
  <c r="D11" i="1" s="1"/>
  <c r="C10" i="1"/>
  <c r="D10" i="1" s="1"/>
  <c r="C9" i="1"/>
  <c r="C18" i="1"/>
  <c r="C17" i="1"/>
  <c r="C16" i="1"/>
  <c r="D16" i="1" s="1"/>
  <c r="D15" i="1"/>
  <c r="C15" i="1"/>
  <c r="D9" i="1"/>
  <c r="D8" i="1"/>
  <c r="D7" i="1"/>
  <c r="D6" i="1"/>
  <c r="D5" i="1"/>
  <c r="D4" i="1"/>
  <c r="D3" i="1"/>
  <c r="D2" i="1"/>
  <c r="G2" i="1" l="1"/>
  <c r="G4" i="1" s="1"/>
</calcChain>
</file>

<file path=xl/sharedStrings.xml><?xml version="1.0" encoding="utf-8"?>
<sst xmlns="http://schemas.openxmlformats.org/spreadsheetml/2006/main" count="36" uniqueCount="36">
  <si>
    <r>
      <t xml:space="preserve">Field as shown on the </t>
    </r>
    <r>
      <rPr>
        <u/>
        <sz val="13"/>
        <color rgb="FF1155CC"/>
        <rFont val="Arial"/>
        <family val="2"/>
      </rPr>
      <t>website</t>
    </r>
  </si>
  <si>
    <t>Field</t>
  </si>
  <si>
    <t>Value</t>
  </si>
  <si>
    <t>Result</t>
  </si>
  <si>
    <t xml:space="preserve">Facturación media de los últimos 3 año (en €):	</t>
  </si>
  <si>
    <t>Revenue</t>
  </si>
  <si>
    <t>Total score</t>
  </si>
  <si>
    <t xml:space="preserve">Años consecutivos creciendo ingreso:	</t>
  </si>
  <si>
    <t>Years of growth</t>
  </si>
  <si>
    <t>EBITDA media de los últimos 3 años (en €):</t>
  </si>
  <si>
    <t>Avg. EBITDA last 3 years</t>
  </si>
  <si>
    <t>Decision</t>
  </si>
  <si>
    <t>Resultado neto medio de los últimos 3 años (en €):</t>
  </si>
  <si>
    <t>Avg. net result last 3 years</t>
  </si>
  <si>
    <t>Años consecutivos con resultado positivo:</t>
  </si>
  <si>
    <t>Years with positive net results</t>
  </si>
  <si>
    <t>Deuda financiera neta total (en €):</t>
  </si>
  <si>
    <t>Net debt</t>
  </si>
  <si>
    <t>Total activo inmovilizado (en €):</t>
  </si>
  <si>
    <t>Fixed assets</t>
  </si>
  <si>
    <t>¿Porcentaje de la empresa del mayor accionista?:</t>
  </si>
  <si>
    <t>% biggest shareholder</t>
  </si>
  <si>
    <t xml:space="preserve">Porcentaje de facturación que viene del mayor cliente:	</t>
  </si>
  <si>
    <t>% revenue from biggest client</t>
  </si>
  <si>
    <t>¿Ha sido auditada la compañía alguna vez?:</t>
  </si>
  <si>
    <t>Is the company audited? (yes/ no)</t>
  </si>
  <si>
    <t>¿Operaciones de compra o fusiones en los últimos 5 años?</t>
  </si>
  <si>
    <t>m&amp;a in the last 5 years? (yes/ no)</t>
  </si>
  <si>
    <t>¿Se quiere vender más del 90% de la compañía?</t>
  </si>
  <si>
    <t>Selling 90%? (yes/ no)</t>
  </si>
  <si>
    <t>Calculated fields (not on the website but important for calculations and "Go" or "No-Go" decisions</t>
  </si>
  <si>
    <t>EBITDA/Rev</t>
  </si>
  <si>
    <t>Net margin</t>
  </si>
  <si>
    <t>Deuda/EBITDA</t>
  </si>
  <si>
    <t>Asset to revenue ratio</t>
  </si>
  <si>
    <t>Fields in this color are to be used as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</si>
</sst>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3"/>
      <color rgb="FF0000FF"/>
      <name val="Arial"/>
      <family val="2"/>
    </font>
    <font>
      <u/>
      <sz val="13"/>
      <color rgb="FF1155CC"/>
      <name val="Arial"/>
      <family val="2"/>
    </font>
    <font>
      <b/>
      <sz val="13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  <font>
      <sz val="10"/>
      <name val="Arial"/>
      <family val="2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164" fontId="5" fillId="3" borderId="0" xfId="0" applyNumberFormat="1" applyFont="1" applyFill="1" applyProtection="1">
      <protection locked="0"/>
    </xf>
    <xf numFmtId="0" fontId="7" fillId="0" borderId="0" xfId="0" applyFont="1"/>
    <xf numFmtId="0" fontId="5" fillId="3" borderId="0" xfId="0" applyFont="1" applyFill="1" applyProtection="1">
      <protection locked="0"/>
    </xf>
    <xf numFmtId="9" fontId="5" fillId="3" borderId="0" xfId="0" applyNumberFormat="1" applyFont="1" applyFill="1" applyProtection="1">
      <protection locked="0"/>
    </xf>
    <xf numFmtId="0" fontId="8" fillId="0" borderId="0" xfId="0" applyFont="1"/>
    <xf numFmtId="4" fontId="9" fillId="3" borderId="0" xfId="0" applyNumberFormat="1" applyFont="1" applyFill="1" applyProtection="1">
      <protection locked="0"/>
    </xf>
    <xf numFmtId="0" fontId="7" fillId="0" borderId="0" xfId="0" applyFont="1" applyAlignment="1">
      <alignment vertical="center" wrapText="1"/>
    </xf>
    <xf numFmtId="165" fontId="0" fillId="0" borderId="0" xfId="1" applyNumberFormat="1" applyFont="1" applyAlignment="1"/>
    <xf numFmtId="0" fontId="0" fillId="0" borderId="0" xfId="0"/>
    <xf numFmtId="0" fontId="7" fillId="3" borderId="0" xfId="0" applyFont="1" applyFill="1"/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bventur.es/Valorac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1842-7C0A-4B29-BA07-4688AC2C1021}">
  <dimension ref="A1:G21"/>
  <sheetViews>
    <sheetView tabSelected="1" workbookViewId="0">
      <selection activeCell="F11" sqref="F11"/>
    </sheetView>
  </sheetViews>
  <sheetFormatPr defaultColWidth="14.42578125" defaultRowHeight="15.75" customHeight="1" x14ac:dyDescent="0.25"/>
  <cols>
    <col min="1" max="1" width="50.140625" customWidth="1"/>
    <col min="2" max="2" width="35.42578125" customWidth="1"/>
    <col min="3" max="3" width="14" customWidth="1"/>
    <col min="4" max="4" width="20" customWidth="1"/>
  </cols>
  <sheetData>
    <row r="1" spans="1:7" ht="16.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7" ht="16.5" x14ac:dyDescent="0.25">
      <c r="A2" s="3" t="s">
        <v>4</v>
      </c>
      <c r="B2" s="4" t="s">
        <v>5</v>
      </c>
      <c r="C2" s="5">
        <v>10000000</v>
      </c>
      <c r="D2" s="6">
        <f>IF(AND(C2&gt;=1500000,C2&lt;=10000000),1,0)</f>
        <v>1</v>
      </c>
      <c r="F2" s="2" t="s">
        <v>6</v>
      </c>
      <c r="G2" s="6">
        <f>SUM(D2:D1009)</f>
        <v>-92</v>
      </c>
    </row>
    <row r="3" spans="1:7" ht="15" x14ac:dyDescent="0.25">
      <c r="A3" s="3" t="s">
        <v>7</v>
      </c>
      <c r="B3" s="4" t="s">
        <v>8</v>
      </c>
      <c r="C3" s="7">
        <v>1</v>
      </c>
      <c r="D3" s="6">
        <f>IF(C3&gt;=3,1,0)</f>
        <v>0</v>
      </c>
    </row>
    <row r="4" spans="1:7" ht="16.5" x14ac:dyDescent="0.25">
      <c r="A4" s="3" t="s">
        <v>9</v>
      </c>
      <c r="B4" s="4" t="s">
        <v>10</v>
      </c>
      <c r="C4" s="5">
        <v>1000000</v>
      </c>
      <c r="D4" s="6">
        <f>IF(C4&gt;=150000,1,-100)</f>
        <v>1</v>
      </c>
      <c r="F4" s="2" t="s">
        <v>11</v>
      </c>
      <c r="G4" s="6" t="str">
        <f>IF(G2&gt;=10,"GO","NO-GO")</f>
        <v>NO-GO</v>
      </c>
    </row>
    <row r="5" spans="1:7" ht="15" x14ac:dyDescent="0.25">
      <c r="A5" s="3" t="s">
        <v>12</v>
      </c>
      <c r="B5" s="4" t="s">
        <v>13</v>
      </c>
      <c r="C5" s="5">
        <v>800000</v>
      </c>
      <c r="D5" s="6">
        <f>IF(C5&gt;=70000,1,0)</f>
        <v>1</v>
      </c>
    </row>
    <row r="6" spans="1:7" ht="15" x14ac:dyDescent="0.25">
      <c r="A6" s="3" t="s">
        <v>14</v>
      </c>
      <c r="B6" s="4" t="s">
        <v>15</v>
      </c>
      <c r="C6" s="7">
        <v>1</v>
      </c>
      <c r="D6" s="6">
        <f>IF(C6&gt;=3,1,0)</f>
        <v>0</v>
      </c>
    </row>
    <row r="7" spans="1:7" ht="15" x14ac:dyDescent="0.25">
      <c r="A7" s="3" t="s">
        <v>16</v>
      </c>
      <c r="B7" s="4" t="s">
        <v>17</v>
      </c>
      <c r="C7" s="5">
        <v>1000000</v>
      </c>
      <c r="D7" s="6">
        <f>IF(C17&lt;=2,1,IF(C17&gt;3,-100,0))</f>
        <v>1</v>
      </c>
    </row>
    <row r="8" spans="1:7" ht="15" x14ac:dyDescent="0.25">
      <c r="A8" s="3" t="s">
        <v>18</v>
      </c>
      <c r="B8" s="4" t="s">
        <v>19</v>
      </c>
      <c r="C8" s="5">
        <v>30000000</v>
      </c>
      <c r="D8" s="6">
        <f>IF(C18&lt;=1.5,1,0)</f>
        <v>0</v>
      </c>
    </row>
    <row r="9" spans="1:7" ht="15" x14ac:dyDescent="0.25">
      <c r="A9" s="3" t="s">
        <v>20</v>
      </c>
      <c r="B9" s="4" t="s">
        <v>21</v>
      </c>
      <c r="C9" s="8">
        <f>E9/100</f>
        <v>0</v>
      </c>
      <c r="D9" s="6">
        <f>IF(C9&gt;=65%,1,0)</f>
        <v>0</v>
      </c>
    </row>
    <row r="10" spans="1:7" ht="15" x14ac:dyDescent="0.25">
      <c r="A10" s="3" t="s">
        <v>22</v>
      </c>
      <c r="B10" s="4" t="s">
        <v>23</v>
      </c>
      <c r="C10" s="8">
        <f>E10/100</f>
        <v>0</v>
      </c>
      <c r="D10" s="6">
        <f>IF(C10&lt;=40%,1,0)</f>
        <v>1</v>
      </c>
    </row>
    <row r="11" spans="1:7" ht="15" x14ac:dyDescent="0.25">
      <c r="A11" s="3" t="s">
        <v>24</v>
      </c>
      <c r="B11" s="9" t="s">
        <v>25</v>
      </c>
      <c r="C11" s="10" t="str">
        <f>IF(E11="true","yes","no")</f>
        <v>no</v>
      </c>
      <c r="D11" s="6">
        <f>IF(C11="yes",1,0)</f>
        <v>0</v>
      </c>
    </row>
    <row r="12" spans="1:7" ht="15" x14ac:dyDescent="0.25">
      <c r="A12" s="3" t="s">
        <v>26</v>
      </c>
      <c r="B12" s="9" t="s">
        <v>27</v>
      </c>
      <c r="C12" s="10" t="str">
        <f t="shared" ref="C12:C13" si="0">IF(E12="true","yes","no")</f>
        <v>no</v>
      </c>
      <c r="D12" s="6">
        <f>IF(C12="no",1,0)</f>
        <v>1</v>
      </c>
    </row>
    <row r="13" spans="1:7" ht="15" x14ac:dyDescent="0.25">
      <c r="A13" s="3" t="s">
        <v>28</v>
      </c>
      <c r="B13" s="9" t="s">
        <v>29</v>
      </c>
      <c r="C13" s="10" t="str">
        <f t="shared" si="0"/>
        <v>no</v>
      </c>
      <c r="D13" s="6">
        <f>IF(C13="yes",1,-100)</f>
        <v>-100</v>
      </c>
    </row>
    <row r="14" spans="1:7" ht="15" x14ac:dyDescent="0.25">
      <c r="A14" s="4"/>
      <c r="B14" s="4"/>
    </row>
    <row r="15" spans="1:7" ht="15" x14ac:dyDescent="0.25">
      <c r="A15" s="11" t="s">
        <v>30</v>
      </c>
      <c r="B15" s="4" t="s">
        <v>31</v>
      </c>
      <c r="C15" s="12">
        <f>IF(C2=0,C2,C4/C2)</f>
        <v>0.1</v>
      </c>
      <c r="D15" s="6">
        <f>IF(C15&gt;=7%,1,0)</f>
        <v>1</v>
      </c>
    </row>
    <row r="16" spans="1:7" ht="15" x14ac:dyDescent="0.25">
      <c r="A16" s="13"/>
      <c r="B16" s="4" t="s">
        <v>32</v>
      </c>
      <c r="C16" s="12">
        <f>IF(C2=0,C2,C5/C2)</f>
        <v>0.08</v>
      </c>
      <c r="D16" s="6">
        <f>IF(C16&gt;=5%,1,0)</f>
        <v>1</v>
      </c>
    </row>
    <row r="17" spans="1:4" ht="15" x14ac:dyDescent="0.25">
      <c r="A17" s="13"/>
      <c r="B17" s="4" t="s">
        <v>33</v>
      </c>
      <c r="C17">
        <f>IF(C4=0,C4,C7/C4)</f>
        <v>1</v>
      </c>
    </row>
    <row r="18" spans="1:4" ht="15" x14ac:dyDescent="0.25">
      <c r="A18" s="13"/>
      <c r="B18" s="4" t="s">
        <v>34</v>
      </c>
      <c r="C18">
        <f>IF(C2=0,C2,C8/C2)</f>
        <v>3</v>
      </c>
    </row>
    <row r="19" spans="1:4" ht="15" x14ac:dyDescent="0.25">
      <c r="A19" s="4"/>
      <c r="B19" s="4"/>
    </row>
    <row r="21" spans="1:4" ht="15" x14ac:dyDescent="0.25">
      <c r="C21" s="14"/>
      <c r="D21" s="15" t="s">
        <v>35</v>
      </c>
    </row>
  </sheetData>
  <mergeCells count="1">
    <mergeCell ref="A15:A18"/>
  </mergeCells>
  <hyperlinks>
    <hyperlink ref="A1" r:id="rId1" xr:uid="{C857E459-BE62-40C5-AEE8-A92A1BBD3A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Iberian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Aris Navarro</dc:creator>
  <cp:lastModifiedBy>Jan Aris Navarro</cp:lastModifiedBy>
  <dcterms:created xsi:type="dcterms:W3CDTF">2020-08-24T15:23:07Z</dcterms:created>
  <dcterms:modified xsi:type="dcterms:W3CDTF">2020-08-24T15:25:14Z</dcterms:modified>
</cp:coreProperties>
</file>