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2435" windowHeight="5700" activeTab="4"/>
  </bookViews>
  <sheets>
    <sheet name="3.00allcheck-all" sheetId="5" r:id="rId1"/>
    <sheet name="3.5cutIfActual-worse" sheetId="6" r:id="rId2"/>
    <sheet name="4.0cutWIfSwapping-swap" sheetId="1" r:id="rId3"/>
    <sheet name="4.5LowerBound-LB" sheetId="7" r:id="rId4"/>
    <sheet name="porównanie" sheetId="8" r:id="rId5"/>
  </sheets>
  <definedNames>
    <definedName name="_xlnm._FilterDatabase" localSheetId="0" hidden="1">'3.00allcheck-all'!$A$2:$E$2</definedName>
    <definedName name="_xlnm._FilterDatabase" localSheetId="1" hidden="1">'3.5cutIfActual-worse'!#REF!</definedName>
    <definedName name="_xlnm._FilterDatabase" localSheetId="2" hidden="1">'4.0cutWIfSwapping-swap'!$A$2:$E$2</definedName>
    <definedName name="_xlnm._FilterDatabase" localSheetId="3" hidden="1">'4.5LowerBound-LB'!$A$2:$E$2</definedName>
  </definedNames>
  <calcPr calcId="145621"/>
</workbook>
</file>

<file path=xl/calcChain.xml><?xml version="1.0" encoding="utf-8"?>
<calcChain xmlns="http://schemas.openxmlformats.org/spreadsheetml/2006/main">
  <c r="C40" i="8" l="1"/>
  <c r="C41" i="8"/>
  <c r="C42" i="8"/>
  <c r="C43" i="8"/>
  <c r="C44" i="8"/>
  <c r="I40" i="8"/>
  <c r="I41" i="8"/>
  <c r="I42" i="8"/>
  <c r="I43" i="8"/>
  <c r="I44" i="8"/>
  <c r="I45" i="8"/>
  <c r="I46" i="8"/>
  <c r="I47" i="8"/>
  <c r="I48" i="8"/>
  <c r="I49" i="8"/>
  <c r="G40" i="8"/>
  <c r="G41" i="8"/>
  <c r="G42" i="8"/>
  <c r="G43" i="8"/>
  <c r="G44" i="8"/>
  <c r="G45" i="8"/>
  <c r="G46" i="8"/>
  <c r="G47" i="8"/>
  <c r="G48" i="8"/>
  <c r="G49" i="8"/>
  <c r="E40" i="8"/>
  <c r="E41" i="8"/>
  <c r="E42" i="8"/>
  <c r="E43" i="8"/>
  <c r="E44" i="8"/>
  <c r="E45" i="8"/>
  <c r="I39" i="8"/>
  <c r="G39" i="8"/>
  <c r="E39" i="8"/>
  <c r="C39" i="8"/>
  <c r="B45" i="8"/>
  <c r="F45" i="8" s="1"/>
  <c r="B49" i="8"/>
  <c r="J49" i="8" s="1"/>
  <c r="B48" i="8"/>
  <c r="J48" i="8" s="1"/>
  <c r="B47" i="8"/>
  <c r="J47" i="8" s="1"/>
  <c r="B46" i="8"/>
  <c r="J46" i="8" s="1"/>
  <c r="C21" i="8"/>
  <c r="C22" i="8"/>
  <c r="C23" i="8"/>
  <c r="C24" i="8"/>
  <c r="C25" i="8"/>
  <c r="C26" i="8"/>
  <c r="E21" i="8"/>
  <c r="E22" i="8"/>
  <c r="E23" i="8"/>
  <c r="E24" i="8"/>
  <c r="E25" i="8"/>
  <c r="E26" i="8"/>
  <c r="G21" i="8"/>
  <c r="G22" i="8"/>
  <c r="G23" i="8"/>
  <c r="G24" i="8"/>
  <c r="G25" i="8"/>
  <c r="G26" i="8"/>
  <c r="G27" i="8"/>
  <c r="G28" i="8"/>
  <c r="G29" i="8"/>
  <c r="G30" i="8"/>
  <c r="I21" i="8"/>
  <c r="I22" i="8"/>
  <c r="I23" i="8"/>
  <c r="I24" i="8"/>
  <c r="I25" i="8"/>
  <c r="I26" i="8"/>
  <c r="B26" i="8" s="1"/>
  <c r="J26" i="8" s="1"/>
  <c r="I27" i="8"/>
  <c r="I28" i="8"/>
  <c r="B28" i="8" s="1"/>
  <c r="J28" i="8" s="1"/>
  <c r="I29" i="8"/>
  <c r="I30" i="8"/>
  <c r="I20" i="8"/>
  <c r="G20" i="8"/>
  <c r="E20" i="8"/>
  <c r="C20" i="8"/>
  <c r="B20" i="8" s="1"/>
  <c r="B27" i="8"/>
  <c r="J27" i="8" s="1"/>
  <c r="B23" i="8"/>
  <c r="J23" i="8" s="1"/>
  <c r="I3" i="8"/>
  <c r="I4" i="8"/>
  <c r="I5" i="8"/>
  <c r="I6" i="8"/>
  <c r="I7" i="8"/>
  <c r="I8" i="8"/>
  <c r="I9" i="8"/>
  <c r="I10" i="8"/>
  <c r="I11" i="8"/>
  <c r="I12" i="8"/>
  <c r="I2" i="8"/>
  <c r="G3" i="8"/>
  <c r="G4" i="8"/>
  <c r="G5" i="8"/>
  <c r="G6" i="8"/>
  <c r="G7" i="8"/>
  <c r="G8" i="8"/>
  <c r="G9" i="8"/>
  <c r="B9" i="8" s="1"/>
  <c r="J9" i="8" s="1"/>
  <c r="G10" i="8"/>
  <c r="G11" i="8"/>
  <c r="B11" i="8" s="1"/>
  <c r="J11" i="8" s="1"/>
  <c r="G12" i="8"/>
  <c r="G2" i="8"/>
  <c r="E3" i="8"/>
  <c r="E4" i="8"/>
  <c r="E5" i="8"/>
  <c r="E6" i="8"/>
  <c r="E7" i="8"/>
  <c r="E8" i="8"/>
  <c r="B8" i="8" s="1"/>
  <c r="J8" i="8" s="1"/>
  <c r="E2" i="8"/>
  <c r="C3" i="8"/>
  <c r="C4" i="8"/>
  <c r="C5" i="8"/>
  <c r="C6" i="8"/>
  <c r="C7" i="8"/>
  <c r="C2" i="8"/>
  <c r="B4" i="1"/>
  <c r="B5" i="1"/>
  <c r="B6" i="1"/>
  <c r="B7" i="1"/>
  <c r="B8" i="1"/>
  <c r="B9" i="1"/>
  <c r="B10" i="1"/>
  <c r="B11" i="1"/>
  <c r="B12" i="1"/>
  <c r="B13" i="1"/>
  <c r="B3" i="1"/>
  <c r="B4" i="6"/>
  <c r="B5" i="6"/>
  <c r="B6" i="6"/>
  <c r="B7" i="6"/>
  <c r="B8" i="6"/>
  <c r="B9" i="6"/>
  <c r="B3" i="6"/>
  <c r="B4" i="7"/>
  <c r="B5" i="7"/>
  <c r="B6" i="7"/>
  <c r="B7" i="7"/>
  <c r="B8" i="7"/>
  <c r="B9" i="7"/>
  <c r="B10" i="7"/>
  <c r="B11" i="7"/>
  <c r="B12" i="7"/>
  <c r="B13" i="7"/>
  <c r="B3" i="7"/>
  <c r="B9" i="5"/>
  <c r="B4" i="5"/>
  <c r="B5" i="5"/>
  <c r="B6" i="5"/>
  <c r="B7" i="5"/>
  <c r="B8" i="5"/>
  <c r="B3" i="5"/>
  <c r="B2" i="8" l="1"/>
  <c r="F2" i="8" s="1"/>
  <c r="B12" i="8"/>
  <c r="J12" i="8" s="1"/>
  <c r="B30" i="8"/>
  <c r="J30" i="8" s="1"/>
  <c r="B6" i="8"/>
  <c r="D6" i="8" s="1"/>
  <c r="B4" i="8"/>
  <c r="D4" i="8" s="1"/>
  <c r="B10" i="8"/>
  <c r="J10" i="8" s="1"/>
  <c r="B39" i="8"/>
  <c r="D39" i="8" s="1"/>
  <c r="H45" i="8"/>
  <c r="J45" i="8"/>
  <c r="H39" i="8"/>
  <c r="B40" i="8"/>
  <c r="J40" i="8" s="1"/>
  <c r="B41" i="8"/>
  <c r="H41" i="8" s="1"/>
  <c r="B42" i="8"/>
  <c r="J42" i="8" s="1"/>
  <c r="B43" i="8"/>
  <c r="H43" i="8" s="1"/>
  <c r="B44" i="8"/>
  <c r="J44" i="8" s="1"/>
  <c r="H46" i="8"/>
  <c r="H47" i="8"/>
  <c r="H48" i="8"/>
  <c r="H49" i="8"/>
  <c r="J2" i="8"/>
  <c r="H2" i="8"/>
  <c r="B7" i="8"/>
  <c r="J7" i="8" s="1"/>
  <c r="B5" i="8"/>
  <c r="J5" i="8" s="1"/>
  <c r="B3" i="8"/>
  <c r="J3" i="8" s="1"/>
  <c r="B29" i="8"/>
  <c r="J29" i="8" s="1"/>
  <c r="B25" i="8"/>
  <c r="J25" i="8" s="1"/>
  <c r="B21" i="8"/>
  <c r="J21" i="8" s="1"/>
  <c r="B24" i="8"/>
  <c r="D24" i="8" s="1"/>
  <c r="B22" i="8"/>
  <c r="D22" i="8" s="1"/>
  <c r="D20" i="8"/>
  <c r="J22" i="8"/>
  <c r="J24" i="8"/>
  <c r="D23" i="8"/>
  <c r="D21" i="8"/>
  <c r="J20" i="8"/>
  <c r="F20" i="8"/>
  <c r="H20" i="8"/>
  <c r="F21" i="8"/>
  <c r="H21" i="8"/>
  <c r="F22" i="8"/>
  <c r="H22" i="8"/>
  <c r="F23" i="8"/>
  <c r="H23" i="8"/>
  <c r="F25" i="8"/>
  <c r="F26" i="8"/>
  <c r="H26" i="8"/>
  <c r="H27" i="8"/>
  <c r="H28" i="8"/>
  <c r="H29" i="8"/>
  <c r="H30" i="8"/>
  <c r="F8" i="8"/>
  <c r="F4" i="8"/>
  <c r="H8" i="8"/>
  <c r="H4" i="8"/>
  <c r="J4" i="8"/>
  <c r="D2" i="8"/>
  <c r="F5" i="8"/>
  <c r="H11" i="8"/>
  <c r="H9" i="8"/>
  <c r="H7" i="8"/>
  <c r="H5" i="8"/>
  <c r="H3" i="8"/>
  <c r="H6" i="8" l="1"/>
  <c r="H10" i="8"/>
  <c r="F24" i="8"/>
  <c r="D25" i="8"/>
  <c r="F3" i="8"/>
  <c r="F7" i="8"/>
  <c r="J6" i="8"/>
  <c r="H12" i="8"/>
  <c r="F6" i="8"/>
  <c r="H25" i="8"/>
  <c r="H24" i="8"/>
  <c r="J39" i="8"/>
  <c r="J41" i="8"/>
  <c r="D41" i="8"/>
  <c r="J43" i="8"/>
  <c r="D43" i="8"/>
  <c r="H44" i="8"/>
  <c r="H42" i="8"/>
  <c r="H40" i="8"/>
  <c r="F44" i="8"/>
  <c r="F42" i="8"/>
  <c r="F40" i="8"/>
  <c r="D44" i="8"/>
  <c r="F43" i="8"/>
  <c r="D42" i="8"/>
  <c r="F41" i="8"/>
  <c r="D40" i="8"/>
  <c r="F39" i="8"/>
  <c r="D3" i="8"/>
  <c r="D7" i="8"/>
  <c r="D5" i="8"/>
</calcChain>
</file>

<file path=xl/sharedStrings.xml><?xml version="1.0" encoding="utf-8"?>
<sst xmlns="http://schemas.openxmlformats.org/spreadsheetml/2006/main" count="144" uniqueCount="64">
  <si>
    <t>5.txt</t>
  </si>
  <si>
    <t xml:space="preserve">E B D A C </t>
  </si>
  <si>
    <t xml:space="preserve">E B A D C </t>
  </si>
  <si>
    <t>AllCheck</t>
  </si>
  <si>
    <t>6.txt</t>
  </si>
  <si>
    <t xml:space="preserve">E F D B A C </t>
  </si>
  <si>
    <t xml:space="preserve">E F B D A C </t>
  </si>
  <si>
    <t>8.txt</t>
  </si>
  <si>
    <t xml:space="preserve">G E F D H B A C </t>
  </si>
  <si>
    <t>9.txt</t>
  </si>
  <si>
    <t xml:space="preserve">G E F D I B H A C </t>
  </si>
  <si>
    <t xml:space="preserve">G E F I D H B A C </t>
  </si>
  <si>
    <t>10.txt</t>
  </si>
  <si>
    <t xml:space="preserve">G F J E D I B H A C </t>
  </si>
  <si>
    <t xml:space="preserve">G E F J D I B H A C </t>
  </si>
  <si>
    <t>11.txt</t>
  </si>
  <si>
    <t xml:space="preserve">G F J E K D I B H A C </t>
  </si>
  <si>
    <t>test</t>
  </si>
  <si>
    <t xml:space="preserve">G E F J D I K B H A C </t>
  </si>
  <si>
    <t>12.txt</t>
  </si>
  <si>
    <t xml:space="preserve">L G J F K E D I B H A C </t>
  </si>
  <si>
    <t xml:space="preserve">G L E J D F K I B H A C </t>
  </si>
  <si>
    <t>13.txt</t>
  </si>
  <si>
    <t xml:space="preserve">L G J F K E D I B H M A C </t>
  </si>
  <si>
    <t>15.txt</t>
  </si>
  <si>
    <t xml:space="preserve">L G J F K E D I N B H M A C O </t>
  </si>
  <si>
    <t>17.txt</t>
  </si>
  <si>
    <t xml:space="preserve">L G J E D F P K N I B H M A C O Q </t>
  </si>
  <si>
    <t>18.txt</t>
  </si>
  <si>
    <t xml:space="preserve">L G J E D F P K N I B H M A C O R Q </t>
  </si>
  <si>
    <t xml:space="preserve">naj. odp. </t>
  </si>
  <si>
    <t>najkrótsze uszeregowanie</t>
  </si>
  <si>
    <t>ilość zad.</t>
  </si>
  <si>
    <t>wierzchołki odw.</t>
  </si>
  <si>
    <t>czas[s]</t>
  </si>
  <si>
    <t>przegląd zupełny</t>
  </si>
  <si>
    <t>pierwszy pomiar</t>
  </si>
  <si>
    <t>drugi pomiar - czas [s]</t>
  </si>
  <si>
    <t>LB: "odetnij jeśli wartość kryterium większa niż najlepsza do tej pory"</t>
  </si>
  <si>
    <t xml:space="preserve">E A B D C </t>
  </si>
  <si>
    <t xml:space="preserve">E F A D B C </t>
  </si>
  <si>
    <t xml:space="preserve">G E F D H B C A </t>
  </si>
  <si>
    <t xml:space="preserve">G E F D I B H C A </t>
  </si>
  <si>
    <t xml:space="preserve">E F G J D I B C H A </t>
  </si>
  <si>
    <t xml:space="preserve">E F G J K I D B C H A </t>
  </si>
  <si>
    <t xml:space="preserve">E G L J D F I K B C H A </t>
  </si>
  <si>
    <t xml:space="preserve">E G J L K F I D M B C H A </t>
  </si>
  <si>
    <t xml:space="preserve">D L E J G K F I N M B C H O A </t>
  </si>
  <si>
    <t xml:space="preserve">L G J D K P F I E N M B C H O Q A </t>
  </si>
  <si>
    <t xml:space="preserve">E L G J K N P F I D M A B C H O R Q </t>
  </si>
  <si>
    <t>1. pomiar [s]</t>
  </si>
  <si>
    <t>2. pomiar [s]</t>
  </si>
  <si>
    <t>gorszy: "nie będzie lepiej"</t>
  </si>
  <si>
    <t>zamiana: "permutacje"</t>
  </si>
  <si>
    <t>czas średni [s]</t>
  </si>
  <si>
    <t>All</t>
  </si>
  <si>
    <t>Gorszy</t>
  </si>
  <si>
    <t>Zamień</t>
  </si>
  <si>
    <t>Dolna granica</t>
  </si>
  <si>
    <t>błąd [%]</t>
  </si>
  <si>
    <t>najlepszy wynik [s]</t>
  </si>
  <si>
    <t>czas działania</t>
  </si>
  <si>
    <t>najlepszy wynik [kryterium]</t>
  </si>
  <si>
    <t>odwiedzone wierzchołki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</si>
</sst>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9" fontId="0" fillId="0" borderId="4" xfId="0" applyNumberFormat="1" applyBorder="1"/>
    <xf numFmtId="9" fontId="0" fillId="0" borderId="6" xfId="0" applyNumberFormat="1" applyBorder="1"/>
    <xf numFmtId="0" fontId="1" fillId="0" borderId="3" xfId="0" applyFont="1" applyBorder="1"/>
    <xf numFmtId="0" fontId="1" fillId="0" borderId="5" xfId="0" applyFont="1" applyBorder="1"/>
    <xf numFmtId="2" fontId="1" fillId="0" borderId="3" xfId="0" applyNumberFormat="1" applyFont="1" applyBorder="1"/>
    <xf numFmtId="2" fontId="1" fillId="0" borderId="5" xfId="0" applyNumberFormat="1" applyFont="1" applyBorder="1"/>
    <xf numFmtId="2" fontId="1" fillId="0" borderId="7" xfId="0" applyNumberFormat="1" applyFont="1" applyBorder="1"/>
    <xf numFmtId="0" fontId="0" fillId="0" borderId="8" xfId="0" applyBorder="1"/>
    <xf numFmtId="2" fontId="1" fillId="0" borderId="0" xfId="0" applyNumberFormat="1" applyFont="1" applyBorder="1"/>
    <xf numFmtId="9" fontId="0" fillId="0" borderId="0" xfId="0" applyNumberFormat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l-PL" sz="1800" b="1" i="0" baseline="0">
                <a:effectLst/>
              </a:rPr>
              <a:t>czas trawania od ilości zadań - algorytm sprzeglądu zupełnego - skala logarytmiczna</a:t>
            </a:r>
            <a:endParaRPr lang="pl-PL">
              <a:effectLst/>
            </a:endParaRP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'3.00allcheck-all'!$A$1</c:f>
              <c:strCache>
                <c:ptCount val="1"/>
                <c:pt idx="0">
                  <c:v>przegląd zupełny</c:v>
                </c:pt>
              </c:strCache>
            </c:strRef>
          </c:tx>
          <c:marker>
            <c:symbol val="none"/>
          </c:marker>
          <c:xVal>
            <c:numRef>
              <c:f>'3.00allcheck-all'!$D$3:$D$13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'3.00allcheck-all'!$B$3:$B$13</c:f>
              <c:numCache>
                <c:formatCode>0.000</c:formatCode>
                <c:ptCount val="11"/>
                <c:pt idx="0">
                  <c:v>6.5150850000000003E-4</c:v>
                </c:pt>
                <c:pt idx="1">
                  <c:v>4.0931150000000005E-3</c:v>
                </c:pt>
                <c:pt idx="2">
                  <c:v>0.27733550000000001</c:v>
                </c:pt>
                <c:pt idx="3">
                  <c:v>2.83317</c:v>
                </c:pt>
                <c:pt idx="4">
                  <c:v>29.247250000000001</c:v>
                </c:pt>
                <c:pt idx="5">
                  <c:v>368.30200000000002</c:v>
                </c:pt>
                <c:pt idx="6">
                  <c:v>19376.5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6432"/>
        <c:axId val="49908352"/>
      </c:scatterChart>
      <c:valAx>
        <c:axId val="4990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zadań do uszeregowania</a:t>
                </a:r>
                <a:endParaRPr lang="pl-P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908352"/>
        <c:crosses val="autoZero"/>
        <c:crossBetween val="midCat"/>
        <c:majorUnit val="1"/>
      </c:valAx>
      <c:valAx>
        <c:axId val="4990835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czas[s]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49906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l-PL" sz="1200"/>
              <a:t>porównanie czasu działania algorytmów ze względu na ilość zadań - skala logarytmiczna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porównanie!$C$19</c:f>
              <c:strCache>
                <c:ptCount val="1"/>
                <c:pt idx="0">
                  <c:v>All</c:v>
                </c:pt>
              </c:strCache>
            </c:strRef>
          </c:tx>
          <c:xVal>
            <c:numRef>
              <c:f>porównanie!$A$20:$A$30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porównanie!$C$20:$C$30</c:f>
              <c:numCache>
                <c:formatCode>0.00</c:formatCode>
                <c:ptCount val="11"/>
                <c:pt idx="0">
                  <c:v>6.5150850000000003E-4</c:v>
                </c:pt>
                <c:pt idx="1">
                  <c:v>4.0931150000000005E-3</c:v>
                </c:pt>
                <c:pt idx="2">
                  <c:v>0.27733550000000001</c:v>
                </c:pt>
                <c:pt idx="3">
                  <c:v>2.83317</c:v>
                </c:pt>
                <c:pt idx="4">
                  <c:v>29.247250000000001</c:v>
                </c:pt>
                <c:pt idx="5">
                  <c:v>368.30200000000002</c:v>
                </c:pt>
                <c:pt idx="6">
                  <c:v>19376.5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porównanie!$E$19</c:f>
              <c:strCache>
                <c:ptCount val="1"/>
                <c:pt idx="0">
                  <c:v>Gorszy</c:v>
                </c:pt>
              </c:strCache>
            </c:strRef>
          </c:tx>
          <c:xVal>
            <c:numRef>
              <c:f>porównanie!$A$20:$A$30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porównanie!$E$20:$E$30</c:f>
              <c:numCache>
                <c:formatCode>0.00</c:formatCode>
                <c:ptCount val="11"/>
                <c:pt idx="0">
                  <c:v>6.4075849999999991E-4</c:v>
                </c:pt>
                <c:pt idx="1">
                  <c:v>2.0702400000000001E-3</c:v>
                </c:pt>
                <c:pt idx="2">
                  <c:v>0.10939650000000001</c:v>
                </c:pt>
                <c:pt idx="3">
                  <c:v>1.0591915000000001</c:v>
                </c:pt>
                <c:pt idx="4">
                  <c:v>8.0041849999999997</c:v>
                </c:pt>
                <c:pt idx="5">
                  <c:v>68.936599999999999</c:v>
                </c:pt>
                <c:pt idx="6">
                  <c:v>578.06500000000005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porównanie!$G$19</c:f>
              <c:strCache>
                <c:ptCount val="1"/>
                <c:pt idx="0">
                  <c:v>Zamień</c:v>
                </c:pt>
              </c:strCache>
            </c:strRef>
          </c:tx>
          <c:xVal>
            <c:numRef>
              <c:f>porównanie!$A$20:$A$30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porównanie!$G$20:$G$30</c:f>
              <c:numCache>
                <c:formatCode>0.00</c:formatCode>
                <c:ptCount val="11"/>
                <c:pt idx="0">
                  <c:v>5.1634450000000002E-4</c:v>
                </c:pt>
                <c:pt idx="1">
                  <c:v>8.8984250000000002E-4</c:v>
                </c:pt>
                <c:pt idx="2">
                  <c:v>5.0016549999999998E-3</c:v>
                </c:pt>
                <c:pt idx="3">
                  <c:v>1.16033E-2</c:v>
                </c:pt>
                <c:pt idx="4">
                  <c:v>4.4870500000000001E-2</c:v>
                </c:pt>
                <c:pt idx="5">
                  <c:v>0.1134725</c:v>
                </c:pt>
                <c:pt idx="6">
                  <c:v>0.26116700000000004</c:v>
                </c:pt>
                <c:pt idx="7">
                  <c:v>0.56250849999999997</c:v>
                </c:pt>
                <c:pt idx="8">
                  <c:v>3.92449</c:v>
                </c:pt>
                <c:pt idx="9">
                  <c:v>32.048999999999999</c:v>
                </c:pt>
                <c:pt idx="10">
                  <c:v>67.405000000000001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porównanie!$I$19</c:f>
              <c:strCache>
                <c:ptCount val="1"/>
                <c:pt idx="0">
                  <c:v>Dolna granica</c:v>
                </c:pt>
              </c:strCache>
            </c:strRef>
          </c:tx>
          <c:xVal>
            <c:numRef>
              <c:f>porównanie!$A$20:$A$30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porównanie!$I$20:$I$30</c:f>
              <c:numCache>
                <c:formatCode>0.00</c:formatCode>
                <c:ptCount val="11"/>
                <c:pt idx="0">
                  <c:v>4.4594549999999995E-4</c:v>
                </c:pt>
                <c:pt idx="1">
                  <c:v>1.053939E-3</c:v>
                </c:pt>
                <c:pt idx="2">
                  <c:v>4.1962900000000001E-3</c:v>
                </c:pt>
                <c:pt idx="3">
                  <c:v>8.3754299999999997E-3</c:v>
                </c:pt>
                <c:pt idx="4">
                  <c:v>1.218285E-2</c:v>
                </c:pt>
                <c:pt idx="5">
                  <c:v>5.9099249999999999E-2</c:v>
                </c:pt>
                <c:pt idx="6">
                  <c:v>0.15731229999999999</c:v>
                </c:pt>
                <c:pt idx="7">
                  <c:v>0.24954000000000001</c:v>
                </c:pt>
                <c:pt idx="8">
                  <c:v>2.6724250000000001</c:v>
                </c:pt>
                <c:pt idx="9">
                  <c:v>10.051485</c:v>
                </c:pt>
                <c:pt idx="10">
                  <c:v>17.632350000000002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8912"/>
        <c:axId val="80680832"/>
      </c:scatterChart>
      <c:valAx>
        <c:axId val="80678912"/>
        <c:scaling>
          <c:orientation val="minMax"/>
          <c:max val="18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zadań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680832"/>
        <c:crosses val="autoZero"/>
        <c:crossBetween val="midCat"/>
      </c:valAx>
      <c:valAx>
        <c:axId val="806808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806789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l-PL" sz="1200"/>
              <a:t>porównanie jakości rozwiązań algorytmów ze względu na ilość zadań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porównanie!$C$1</c:f>
              <c:strCache>
                <c:ptCount val="1"/>
                <c:pt idx="0">
                  <c:v>All</c:v>
                </c:pt>
              </c:strCache>
            </c:strRef>
          </c:tx>
          <c:xVal>
            <c:numRef>
              <c:f>porównanie!$A$2:$A$12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porównanie!$C$2:$C$12</c:f>
              <c:numCache>
                <c:formatCode>General</c:formatCode>
                <c:ptCount val="11"/>
                <c:pt idx="0">
                  <c:v>42</c:v>
                </c:pt>
                <c:pt idx="1">
                  <c:v>82</c:v>
                </c:pt>
                <c:pt idx="2">
                  <c:v>223</c:v>
                </c:pt>
                <c:pt idx="3">
                  <c:v>313</c:v>
                </c:pt>
                <c:pt idx="4">
                  <c:v>370</c:v>
                </c:pt>
                <c:pt idx="5">
                  <c:v>454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porównanie!$E$1</c:f>
              <c:strCache>
                <c:ptCount val="1"/>
                <c:pt idx="0">
                  <c:v>Gorszy</c:v>
                </c:pt>
              </c:strCache>
            </c:strRef>
          </c:tx>
          <c:xVal>
            <c:numRef>
              <c:f>porównanie!$A$2:$A$12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porównanie!$E$2:$E$12</c:f>
              <c:numCache>
                <c:formatCode>General</c:formatCode>
                <c:ptCount val="11"/>
                <c:pt idx="0">
                  <c:v>42</c:v>
                </c:pt>
                <c:pt idx="1">
                  <c:v>82</c:v>
                </c:pt>
                <c:pt idx="2">
                  <c:v>223</c:v>
                </c:pt>
                <c:pt idx="3">
                  <c:v>313</c:v>
                </c:pt>
                <c:pt idx="4">
                  <c:v>370</c:v>
                </c:pt>
                <c:pt idx="5">
                  <c:v>454</c:v>
                </c:pt>
                <c:pt idx="6">
                  <c:v>599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porównanie!$G$1</c:f>
              <c:strCache>
                <c:ptCount val="1"/>
                <c:pt idx="0">
                  <c:v>Zamień</c:v>
                </c:pt>
              </c:strCache>
            </c:strRef>
          </c:tx>
          <c:xVal>
            <c:numRef>
              <c:f>porównanie!$A$2:$A$12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porównanie!$G$2:$G$12</c:f>
              <c:numCache>
                <c:formatCode>General</c:formatCode>
                <c:ptCount val="11"/>
                <c:pt idx="0">
                  <c:v>47</c:v>
                </c:pt>
                <c:pt idx="1">
                  <c:v>92</c:v>
                </c:pt>
                <c:pt idx="2">
                  <c:v>223</c:v>
                </c:pt>
                <c:pt idx="3">
                  <c:v>313</c:v>
                </c:pt>
                <c:pt idx="4">
                  <c:v>382</c:v>
                </c:pt>
                <c:pt idx="5">
                  <c:v>502</c:v>
                </c:pt>
                <c:pt idx="6">
                  <c:v>657</c:v>
                </c:pt>
                <c:pt idx="7">
                  <c:v>855</c:v>
                </c:pt>
                <c:pt idx="8">
                  <c:v>1103</c:v>
                </c:pt>
                <c:pt idx="9">
                  <c:v>1162</c:v>
                </c:pt>
                <c:pt idx="10">
                  <c:v>1346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porównanie!$I$1</c:f>
              <c:strCache>
                <c:ptCount val="1"/>
                <c:pt idx="0">
                  <c:v>Dolna granica</c:v>
                </c:pt>
              </c:strCache>
            </c:strRef>
          </c:tx>
          <c:xVal>
            <c:numRef>
              <c:f>porównanie!$A$2:$A$12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porównanie!$I$2:$I$12</c:f>
              <c:numCache>
                <c:formatCode>General</c:formatCode>
                <c:ptCount val="11"/>
                <c:pt idx="0">
                  <c:v>46</c:v>
                </c:pt>
                <c:pt idx="1">
                  <c:v>89</c:v>
                </c:pt>
                <c:pt idx="2">
                  <c:v>224</c:v>
                </c:pt>
                <c:pt idx="3">
                  <c:v>314</c:v>
                </c:pt>
                <c:pt idx="4">
                  <c:v>386</c:v>
                </c:pt>
                <c:pt idx="5">
                  <c:v>509</c:v>
                </c:pt>
                <c:pt idx="6">
                  <c:v>633</c:v>
                </c:pt>
                <c:pt idx="7">
                  <c:v>909</c:v>
                </c:pt>
                <c:pt idx="8">
                  <c:v>1147</c:v>
                </c:pt>
                <c:pt idx="9">
                  <c:v>1238</c:v>
                </c:pt>
                <c:pt idx="10">
                  <c:v>1386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71232"/>
        <c:axId val="82273408"/>
      </c:scatterChart>
      <c:valAx>
        <c:axId val="82271232"/>
        <c:scaling>
          <c:orientation val="minMax"/>
          <c:max val="18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zadań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273408"/>
        <c:crosses val="autoZero"/>
        <c:crossBetween val="midCat"/>
      </c:valAx>
      <c:valAx>
        <c:axId val="82273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najlepsze rozwiązanie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822712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l-PL" sz="1200"/>
              <a:t>porównanie jakości rozwiązań algorytmów ze względu na ilość zadań skala</a:t>
            </a:r>
            <a:r>
              <a:rPr lang="pl-PL" sz="1200" baseline="0"/>
              <a:t> logarytmiczna</a:t>
            </a:r>
            <a:endParaRPr lang="pl-PL" sz="12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porównanie!$C$1</c:f>
              <c:strCache>
                <c:ptCount val="1"/>
                <c:pt idx="0">
                  <c:v>All</c:v>
                </c:pt>
              </c:strCache>
            </c:strRef>
          </c:tx>
          <c:xVal>
            <c:numRef>
              <c:f>porównanie!$A$2:$A$12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porównanie!$C$2:$C$12</c:f>
              <c:numCache>
                <c:formatCode>General</c:formatCode>
                <c:ptCount val="11"/>
                <c:pt idx="0">
                  <c:v>42</c:v>
                </c:pt>
                <c:pt idx="1">
                  <c:v>82</c:v>
                </c:pt>
                <c:pt idx="2">
                  <c:v>223</c:v>
                </c:pt>
                <c:pt idx="3">
                  <c:v>313</c:v>
                </c:pt>
                <c:pt idx="4">
                  <c:v>370</c:v>
                </c:pt>
                <c:pt idx="5">
                  <c:v>454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porównanie!$E$1</c:f>
              <c:strCache>
                <c:ptCount val="1"/>
                <c:pt idx="0">
                  <c:v>Gorszy</c:v>
                </c:pt>
              </c:strCache>
            </c:strRef>
          </c:tx>
          <c:xVal>
            <c:numRef>
              <c:f>porównanie!$A$2:$A$12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porównanie!$E$2:$E$12</c:f>
              <c:numCache>
                <c:formatCode>General</c:formatCode>
                <c:ptCount val="11"/>
                <c:pt idx="0">
                  <c:v>42</c:v>
                </c:pt>
                <c:pt idx="1">
                  <c:v>82</c:v>
                </c:pt>
                <c:pt idx="2">
                  <c:v>223</c:v>
                </c:pt>
                <c:pt idx="3">
                  <c:v>313</c:v>
                </c:pt>
                <c:pt idx="4">
                  <c:v>370</c:v>
                </c:pt>
                <c:pt idx="5">
                  <c:v>454</c:v>
                </c:pt>
                <c:pt idx="6">
                  <c:v>599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porównanie!$G$1</c:f>
              <c:strCache>
                <c:ptCount val="1"/>
                <c:pt idx="0">
                  <c:v>Zamień</c:v>
                </c:pt>
              </c:strCache>
            </c:strRef>
          </c:tx>
          <c:xVal>
            <c:numRef>
              <c:f>porównanie!$A$2:$A$12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porównanie!$G$2:$G$12</c:f>
              <c:numCache>
                <c:formatCode>General</c:formatCode>
                <c:ptCount val="11"/>
                <c:pt idx="0">
                  <c:v>47</c:v>
                </c:pt>
                <c:pt idx="1">
                  <c:v>92</c:v>
                </c:pt>
                <c:pt idx="2">
                  <c:v>223</c:v>
                </c:pt>
                <c:pt idx="3">
                  <c:v>313</c:v>
                </c:pt>
                <c:pt idx="4">
                  <c:v>382</c:v>
                </c:pt>
                <c:pt idx="5">
                  <c:v>502</c:v>
                </c:pt>
                <c:pt idx="6">
                  <c:v>657</c:v>
                </c:pt>
                <c:pt idx="7">
                  <c:v>855</c:v>
                </c:pt>
                <c:pt idx="8">
                  <c:v>1103</c:v>
                </c:pt>
                <c:pt idx="9">
                  <c:v>1162</c:v>
                </c:pt>
                <c:pt idx="10">
                  <c:v>1346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porównanie!$I$1</c:f>
              <c:strCache>
                <c:ptCount val="1"/>
                <c:pt idx="0">
                  <c:v>Dolna granica</c:v>
                </c:pt>
              </c:strCache>
            </c:strRef>
          </c:tx>
          <c:xVal>
            <c:numRef>
              <c:f>porównanie!$A$2:$A$12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porównanie!$I$2:$I$12</c:f>
              <c:numCache>
                <c:formatCode>General</c:formatCode>
                <c:ptCount val="11"/>
                <c:pt idx="0">
                  <c:v>46</c:v>
                </c:pt>
                <c:pt idx="1">
                  <c:v>89</c:v>
                </c:pt>
                <c:pt idx="2">
                  <c:v>224</c:v>
                </c:pt>
                <c:pt idx="3">
                  <c:v>314</c:v>
                </c:pt>
                <c:pt idx="4">
                  <c:v>386</c:v>
                </c:pt>
                <c:pt idx="5">
                  <c:v>509</c:v>
                </c:pt>
                <c:pt idx="6">
                  <c:v>633</c:v>
                </c:pt>
                <c:pt idx="7">
                  <c:v>909</c:v>
                </c:pt>
                <c:pt idx="8">
                  <c:v>1147</c:v>
                </c:pt>
                <c:pt idx="9">
                  <c:v>1238</c:v>
                </c:pt>
                <c:pt idx="10">
                  <c:v>1386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19712"/>
        <c:axId val="88425984"/>
      </c:scatterChart>
      <c:valAx>
        <c:axId val="88419712"/>
        <c:scaling>
          <c:orientation val="minMax"/>
          <c:max val="18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zadań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425984"/>
        <c:crosses val="autoZero"/>
        <c:crossBetween val="midCat"/>
      </c:valAx>
      <c:valAx>
        <c:axId val="8842598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najlepsze rozwiązanie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88419712"/>
        <c:crosses val="autoZero"/>
        <c:crossBetween val="midCat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l-PL" sz="1200"/>
              <a:t>porównanie liczby odwiedzonych wierzchołków algorytmów ze względu na ilość zadań - skala logarytmiczna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porównanie!$C$38</c:f>
              <c:strCache>
                <c:ptCount val="1"/>
                <c:pt idx="0">
                  <c:v>All</c:v>
                </c:pt>
              </c:strCache>
            </c:strRef>
          </c:tx>
          <c:xVal>
            <c:numRef>
              <c:f>porównanie!$A$39:$A$49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porównanie!$C$39:$C$49</c:f>
              <c:numCache>
                <c:formatCode>General</c:formatCode>
                <c:ptCount val="11"/>
                <c:pt idx="0">
                  <c:v>326</c:v>
                </c:pt>
                <c:pt idx="1">
                  <c:v>1957</c:v>
                </c:pt>
                <c:pt idx="2">
                  <c:v>109601</c:v>
                </c:pt>
                <c:pt idx="3">
                  <c:v>986410</c:v>
                </c:pt>
                <c:pt idx="4">
                  <c:v>9864101</c:v>
                </c:pt>
                <c:pt idx="5">
                  <c:v>108505112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porównanie!$E$38</c:f>
              <c:strCache>
                <c:ptCount val="1"/>
                <c:pt idx="0">
                  <c:v>Gorszy</c:v>
                </c:pt>
              </c:strCache>
            </c:strRef>
          </c:tx>
          <c:xVal>
            <c:numRef>
              <c:f>porównanie!$A$39:$A$49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porównanie!$E$39:$E$49</c:f>
              <c:numCache>
                <c:formatCode>General</c:formatCode>
                <c:ptCount val="11"/>
                <c:pt idx="0">
                  <c:v>167</c:v>
                </c:pt>
                <c:pt idx="1">
                  <c:v>875</c:v>
                </c:pt>
                <c:pt idx="2">
                  <c:v>37786</c:v>
                </c:pt>
                <c:pt idx="3">
                  <c:v>317643</c:v>
                </c:pt>
                <c:pt idx="4">
                  <c:v>2080289</c:v>
                </c:pt>
                <c:pt idx="5">
                  <c:v>14906059</c:v>
                </c:pt>
                <c:pt idx="6">
                  <c:v>122523804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porównanie!$G$38</c:f>
              <c:strCache>
                <c:ptCount val="1"/>
                <c:pt idx="0">
                  <c:v>Zamień</c:v>
                </c:pt>
              </c:strCache>
            </c:strRef>
          </c:tx>
          <c:xVal>
            <c:numRef>
              <c:f>porównanie!$A$39:$A$49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porównanie!$G$39:$G$49</c:f>
              <c:numCache>
                <c:formatCode>General</c:formatCode>
                <c:ptCount val="11"/>
                <c:pt idx="0">
                  <c:v>45</c:v>
                </c:pt>
                <c:pt idx="1">
                  <c:v>80</c:v>
                </c:pt>
                <c:pt idx="2">
                  <c:v>357</c:v>
                </c:pt>
                <c:pt idx="3">
                  <c:v>690</c:v>
                </c:pt>
                <c:pt idx="4">
                  <c:v>3065</c:v>
                </c:pt>
                <c:pt idx="5">
                  <c:v>8366</c:v>
                </c:pt>
                <c:pt idx="6">
                  <c:v>15620</c:v>
                </c:pt>
                <c:pt idx="7">
                  <c:v>32770</c:v>
                </c:pt>
                <c:pt idx="8">
                  <c:v>191152</c:v>
                </c:pt>
                <c:pt idx="9">
                  <c:v>1307824</c:v>
                </c:pt>
                <c:pt idx="10">
                  <c:v>2615809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porównanie!$I$38</c:f>
              <c:strCache>
                <c:ptCount val="1"/>
                <c:pt idx="0">
                  <c:v>Dolna granica</c:v>
                </c:pt>
              </c:strCache>
            </c:strRef>
          </c:tx>
          <c:xVal>
            <c:numRef>
              <c:f>porównanie!$A$39:$A$49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porównanie!$I$39:$I$49</c:f>
              <c:numCache>
                <c:formatCode>General</c:formatCode>
                <c:ptCount val="11"/>
                <c:pt idx="0">
                  <c:v>61</c:v>
                </c:pt>
                <c:pt idx="1">
                  <c:v>139</c:v>
                </c:pt>
                <c:pt idx="2">
                  <c:v>450</c:v>
                </c:pt>
                <c:pt idx="3">
                  <c:v>733</c:v>
                </c:pt>
                <c:pt idx="4">
                  <c:v>857</c:v>
                </c:pt>
                <c:pt idx="5">
                  <c:v>4390</c:v>
                </c:pt>
                <c:pt idx="6">
                  <c:v>4507</c:v>
                </c:pt>
                <c:pt idx="7">
                  <c:v>14442</c:v>
                </c:pt>
                <c:pt idx="8">
                  <c:v>143947</c:v>
                </c:pt>
                <c:pt idx="9">
                  <c:v>430740</c:v>
                </c:pt>
                <c:pt idx="10">
                  <c:v>755807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3552"/>
        <c:axId val="83006208"/>
      </c:scatterChart>
      <c:valAx>
        <c:axId val="82983552"/>
        <c:scaling>
          <c:orientation val="minMax"/>
          <c:max val="18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zadań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006208"/>
        <c:crosses val="autoZero"/>
        <c:crossBetween val="midCat"/>
      </c:valAx>
      <c:valAx>
        <c:axId val="8300620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najlepsze rozwiązanie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82983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l-PL" sz="1200"/>
              <a:t>porównanie czasu działania algorytmów ze względu na ilość zadań </a:t>
            </a:r>
          </a:p>
        </c:rich>
      </c:tx>
      <c:layout>
        <c:manualLayout>
          <c:xMode val="edge"/>
          <c:yMode val="edge"/>
          <c:x val="0.11111564425672224"/>
          <c:y val="1.5327859289447111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porównanie!$C$19</c:f>
              <c:strCache>
                <c:ptCount val="1"/>
                <c:pt idx="0">
                  <c:v>All</c:v>
                </c:pt>
              </c:strCache>
            </c:strRef>
          </c:tx>
          <c:xVal>
            <c:numRef>
              <c:f>porównanie!$A$20:$A$30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porównanie!$C$20:$C$30</c:f>
              <c:numCache>
                <c:formatCode>0.00</c:formatCode>
                <c:ptCount val="11"/>
                <c:pt idx="0">
                  <c:v>6.5150850000000003E-4</c:v>
                </c:pt>
                <c:pt idx="1">
                  <c:v>4.0931150000000005E-3</c:v>
                </c:pt>
                <c:pt idx="2">
                  <c:v>0.27733550000000001</c:v>
                </c:pt>
                <c:pt idx="3">
                  <c:v>2.83317</c:v>
                </c:pt>
                <c:pt idx="4">
                  <c:v>29.247250000000001</c:v>
                </c:pt>
                <c:pt idx="5">
                  <c:v>368.30200000000002</c:v>
                </c:pt>
                <c:pt idx="6">
                  <c:v>19376.5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porównanie!$E$19</c:f>
              <c:strCache>
                <c:ptCount val="1"/>
                <c:pt idx="0">
                  <c:v>Gorszy</c:v>
                </c:pt>
              </c:strCache>
            </c:strRef>
          </c:tx>
          <c:xVal>
            <c:numRef>
              <c:f>porównanie!$A$20:$A$30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porównanie!$E$20:$E$30</c:f>
              <c:numCache>
                <c:formatCode>0.00</c:formatCode>
                <c:ptCount val="11"/>
                <c:pt idx="0">
                  <c:v>6.4075849999999991E-4</c:v>
                </c:pt>
                <c:pt idx="1">
                  <c:v>2.0702400000000001E-3</c:v>
                </c:pt>
                <c:pt idx="2">
                  <c:v>0.10939650000000001</c:v>
                </c:pt>
                <c:pt idx="3">
                  <c:v>1.0591915000000001</c:v>
                </c:pt>
                <c:pt idx="4">
                  <c:v>8.0041849999999997</c:v>
                </c:pt>
                <c:pt idx="5">
                  <c:v>68.936599999999999</c:v>
                </c:pt>
                <c:pt idx="6">
                  <c:v>578.06500000000005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porównanie!$G$19</c:f>
              <c:strCache>
                <c:ptCount val="1"/>
                <c:pt idx="0">
                  <c:v>Zamień</c:v>
                </c:pt>
              </c:strCache>
            </c:strRef>
          </c:tx>
          <c:xVal>
            <c:numRef>
              <c:f>porównanie!$A$20:$A$30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porównanie!$G$20:$G$30</c:f>
              <c:numCache>
                <c:formatCode>0.00</c:formatCode>
                <c:ptCount val="11"/>
                <c:pt idx="0">
                  <c:v>5.1634450000000002E-4</c:v>
                </c:pt>
                <c:pt idx="1">
                  <c:v>8.8984250000000002E-4</c:v>
                </c:pt>
                <c:pt idx="2">
                  <c:v>5.0016549999999998E-3</c:v>
                </c:pt>
                <c:pt idx="3">
                  <c:v>1.16033E-2</c:v>
                </c:pt>
                <c:pt idx="4">
                  <c:v>4.4870500000000001E-2</c:v>
                </c:pt>
                <c:pt idx="5">
                  <c:v>0.1134725</c:v>
                </c:pt>
                <c:pt idx="6">
                  <c:v>0.26116700000000004</c:v>
                </c:pt>
                <c:pt idx="7">
                  <c:v>0.56250849999999997</c:v>
                </c:pt>
                <c:pt idx="8">
                  <c:v>3.92449</c:v>
                </c:pt>
                <c:pt idx="9">
                  <c:v>32.048999999999999</c:v>
                </c:pt>
                <c:pt idx="10">
                  <c:v>67.405000000000001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porównanie!$I$19</c:f>
              <c:strCache>
                <c:ptCount val="1"/>
                <c:pt idx="0">
                  <c:v>Dolna granica</c:v>
                </c:pt>
              </c:strCache>
            </c:strRef>
          </c:tx>
          <c:xVal>
            <c:numRef>
              <c:f>porównanie!$A$20:$A$30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porównanie!$I$20:$I$30</c:f>
              <c:numCache>
                <c:formatCode>0.00</c:formatCode>
                <c:ptCount val="11"/>
                <c:pt idx="0">
                  <c:v>4.4594549999999995E-4</c:v>
                </c:pt>
                <c:pt idx="1">
                  <c:v>1.053939E-3</c:v>
                </c:pt>
                <c:pt idx="2">
                  <c:v>4.1962900000000001E-3</c:v>
                </c:pt>
                <c:pt idx="3">
                  <c:v>8.3754299999999997E-3</c:v>
                </c:pt>
                <c:pt idx="4">
                  <c:v>1.218285E-2</c:v>
                </c:pt>
                <c:pt idx="5">
                  <c:v>5.9099249999999999E-2</c:v>
                </c:pt>
                <c:pt idx="6">
                  <c:v>0.15731229999999999</c:v>
                </c:pt>
                <c:pt idx="7">
                  <c:v>0.24954000000000001</c:v>
                </c:pt>
                <c:pt idx="8">
                  <c:v>2.6724250000000001</c:v>
                </c:pt>
                <c:pt idx="9">
                  <c:v>10.051485</c:v>
                </c:pt>
                <c:pt idx="10">
                  <c:v>17.632350000000002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4720"/>
        <c:axId val="75003392"/>
      </c:scatterChart>
      <c:valAx>
        <c:axId val="74894720"/>
        <c:scaling>
          <c:orientation val="minMax"/>
          <c:max val="18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zadań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03392"/>
        <c:crosses val="autoZero"/>
        <c:crossBetween val="midCat"/>
      </c:valAx>
      <c:valAx>
        <c:axId val="75003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74894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pl-PL" sz="1200"/>
              <a:t>porównanie liczby odwiedzonych wierzchołków algorytmów ze względu na ilość zadań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porównanie!$C$38</c:f>
              <c:strCache>
                <c:ptCount val="1"/>
                <c:pt idx="0">
                  <c:v>All</c:v>
                </c:pt>
              </c:strCache>
            </c:strRef>
          </c:tx>
          <c:xVal>
            <c:numRef>
              <c:f>porównanie!$A$39:$A$49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porównanie!$C$39:$C$49</c:f>
              <c:numCache>
                <c:formatCode>General</c:formatCode>
                <c:ptCount val="11"/>
                <c:pt idx="0">
                  <c:v>326</c:v>
                </c:pt>
                <c:pt idx="1">
                  <c:v>1957</c:v>
                </c:pt>
                <c:pt idx="2">
                  <c:v>109601</c:v>
                </c:pt>
                <c:pt idx="3">
                  <c:v>986410</c:v>
                </c:pt>
                <c:pt idx="4">
                  <c:v>9864101</c:v>
                </c:pt>
                <c:pt idx="5">
                  <c:v>108505112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porównanie!$E$38</c:f>
              <c:strCache>
                <c:ptCount val="1"/>
                <c:pt idx="0">
                  <c:v>Gorszy</c:v>
                </c:pt>
              </c:strCache>
            </c:strRef>
          </c:tx>
          <c:xVal>
            <c:numRef>
              <c:f>porównanie!$A$39:$A$49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porównanie!$E$39:$E$49</c:f>
              <c:numCache>
                <c:formatCode>General</c:formatCode>
                <c:ptCount val="11"/>
                <c:pt idx="0">
                  <c:v>167</c:v>
                </c:pt>
                <c:pt idx="1">
                  <c:v>875</c:v>
                </c:pt>
                <c:pt idx="2">
                  <c:v>37786</c:v>
                </c:pt>
                <c:pt idx="3">
                  <c:v>317643</c:v>
                </c:pt>
                <c:pt idx="4">
                  <c:v>2080289</c:v>
                </c:pt>
                <c:pt idx="5">
                  <c:v>14906059</c:v>
                </c:pt>
                <c:pt idx="6">
                  <c:v>122523804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porównanie!$G$38</c:f>
              <c:strCache>
                <c:ptCount val="1"/>
                <c:pt idx="0">
                  <c:v>Zamień</c:v>
                </c:pt>
              </c:strCache>
            </c:strRef>
          </c:tx>
          <c:xVal>
            <c:numRef>
              <c:f>porównanie!$A$39:$A$49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porównanie!$G$39:$G$49</c:f>
              <c:numCache>
                <c:formatCode>General</c:formatCode>
                <c:ptCount val="11"/>
                <c:pt idx="0">
                  <c:v>45</c:v>
                </c:pt>
                <c:pt idx="1">
                  <c:v>80</c:v>
                </c:pt>
                <c:pt idx="2">
                  <c:v>357</c:v>
                </c:pt>
                <c:pt idx="3">
                  <c:v>690</c:v>
                </c:pt>
                <c:pt idx="4">
                  <c:v>3065</c:v>
                </c:pt>
                <c:pt idx="5">
                  <c:v>8366</c:v>
                </c:pt>
                <c:pt idx="6">
                  <c:v>15620</c:v>
                </c:pt>
                <c:pt idx="7">
                  <c:v>32770</c:v>
                </c:pt>
                <c:pt idx="8">
                  <c:v>191152</c:v>
                </c:pt>
                <c:pt idx="9">
                  <c:v>1307824</c:v>
                </c:pt>
                <c:pt idx="10">
                  <c:v>2615809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porównanie!$I$38</c:f>
              <c:strCache>
                <c:ptCount val="1"/>
                <c:pt idx="0">
                  <c:v>Dolna granica</c:v>
                </c:pt>
              </c:strCache>
            </c:strRef>
          </c:tx>
          <c:xVal>
            <c:numRef>
              <c:f>porównanie!$A$39:$A$49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porównanie!$I$39:$I$49</c:f>
              <c:numCache>
                <c:formatCode>General</c:formatCode>
                <c:ptCount val="11"/>
                <c:pt idx="0">
                  <c:v>61</c:v>
                </c:pt>
                <c:pt idx="1">
                  <c:v>139</c:v>
                </c:pt>
                <c:pt idx="2">
                  <c:v>450</c:v>
                </c:pt>
                <c:pt idx="3">
                  <c:v>733</c:v>
                </c:pt>
                <c:pt idx="4">
                  <c:v>857</c:v>
                </c:pt>
                <c:pt idx="5">
                  <c:v>4390</c:v>
                </c:pt>
                <c:pt idx="6">
                  <c:v>4507</c:v>
                </c:pt>
                <c:pt idx="7">
                  <c:v>14442</c:v>
                </c:pt>
                <c:pt idx="8">
                  <c:v>143947</c:v>
                </c:pt>
                <c:pt idx="9">
                  <c:v>430740</c:v>
                </c:pt>
                <c:pt idx="10">
                  <c:v>755807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19072"/>
        <c:axId val="73453568"/>
      </c:scatterChart>
      <c:valAx>
        <c:axId val="31219072"/>
        <c:scaling>
          <c:orientation val="minMax"/>
          <c:max val="18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zadań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453568"/>
        <c:crosses val="autoZero"/>
        <c:crossBetween val="midCat"/>
      </c:valAx>
      <c:valAx>
        <c:axId val="73453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najlepsze rozwiązanie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31219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</a:t>
            </a:r>
            <a:r>
              <a:rPr lang="pl-PL" baseline="0"/>
              <a:t> trawania od ilości zadań - algorytm przeglądu zupełnego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14377372293021"/>
          <c:y val="0.18312861192786309"/>
          <c:w val="0.62071388461727961"/>
          <c:h val="0.668053713001623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'3.00allcheck-all'!$A$1</c:f>
              <c:strCache>
                <c:ptCount val="1"/>
                <c:pt idx="0">
                  <c:v>przegląd zupełny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xVal>
            <c:numRef>
              <c:f>'3.00allcheck-all'!$D$3:$D$13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'3.00allcheck-all'!$B$3:$B$13</c:f>
              <c:numCache>
                <c:formatCode>0.000</c:formatCode>
                <c:ptCount val="11"/>
                <c:pt idx="0">
                  <c:v>6.5150850000000003E-4</c:v>
                </c:pt>
                <c:pt idx="1">
                  <c:v>4.0931150000000005E-3</c:v>
                </c:pt>
                <c:pt idx="2">
                  <c:v>0.27733550000000001</c:v>
                </c:pt>
                <c:pt idx="3">
                  <c:v>2.83317</c:v>
                </c:pt>
                <c:pt idx="4">
                  <c:v>29.247250000000001</c:v>
                </c:pt>
                <c:pt idx="5">
                  <c:v>368.30200000000002</c:v>
                </c:pt>
                <c:pt idx="6">
                  <c:v>19376.5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37408"/>
        <c:axId val="50541696"/>
      </c:scatterChart>
      <c:valAx>
        <c:axId val="49937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zadań do uszeregowania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541696"/>
        <c:crosses val="autoZero"/>
        <c:crossBetween val="midCat"/>
        <c:majorUnit val="1"/>
      </c:valAx>
      <c:valAx>
        <c:axId val="50541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49937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</a:t>
            </a:r>
            <a:r>
              <a:rPr lang="pl-PL" baseline="0"/>
              <a:t> trawania od ilości zadań - algorytm - odrzucaj jesli jest 100% pewność, że nie będzie lepiej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176653068329172"/>
          <c:y val="0.24595609282464662"/>
          <c:w val="0.67468895740663026"/>
          <c:h val="0.6481118077609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'3.5cutIfActual-worse'!$A$1</c:f>
              <c:strCache>
                <c:ptCount val="1"/>
                <c:pt idx="0">
                  <c:v>gorszy: "nie będzie lepiej"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xVal>
            <c:numRef>
              <c:f>'3.5cutIfActual-worse'!$D$3:$D$11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'3.5cutIfActual-worse'!$B$3:$B$11</c:f>
              <c:numCache>
                <c:formatCode>0.000</c:formatCode>
                <c:ptCount val="9"/>
                <c:pt idx="0">
                  <c:v>6.4075849999999991E-4</c:v>
                </c:pt>
                <c:pt idx="1">
                  <c:v>2.0702400000000001E-3</c:v>
                </c:pt>
                <c:pt idx="2">
                  <c:v>0.10939650000000001</c:v>
                </c:pt>
                <c:pt idx="3">
                  <c:v>1.0591915000000001</c:v>
                </c:pt>
                <c:pt idx="4">
                  <c:v>8.0041849999999997</c:v>
                </c:pt>
                <c:pt idx="5">
                  <c:v>68.936599999999999</c:v>
                </c:pt>
                <c:pt idx="6">
                  <c:v>578.06500000000005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16192"/>
        <c:axId val="50622464"/>
      </c:scatterChart>
      <c:valAx>
        <c:axId val="5061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</a:t>
                </a:r>
                <a:r>
                  <a:rPr lang="pl-PL" baseline="0"/>
                  <a:t> zadań</a:t>
                </a:r>
                <a:endParaRPr lang="pl-PL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22464"/>
        <c:crosses val="autoZero"/>
        <c:crossBetween val="midCat"/>
        <c:majorUnit val="1"/>
      </c:valAx>
      <c:valAx>
        <c:axId val="5062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06161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999792504423052"/>
          <c:y val="0.52693518064732681"/>
          <c:w val="0.15679531205672567"/>
          <c:h val="0.143188971405789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</a:t>
            </a:r>
            <a:r>
              <a:rPr lang="pl-PL" baseline="0"/>
              <a:t> trawania od ilości zadań - algorytm - odrzucaj jesli jest 100% pewność, że nie będzie lepiej - skala logarytmiczna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065268324390743"/>
          <c:y val="0.24595609282464662"/>
          <c:w val="0.62296589652617906"/>
          <c:h val="0.722301377313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'3.5cutIfActual-worse'!$A$1</c:f>
              <c:strCache>
                <c:ptCount val="1"/>
                <c:pt idx="0">
                  <c:v>gorszy: "nie będzie lepiej"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xVal>
            <c:numRef>
              <c:f>'3.5cutIfActual-worse'!$D$3:$D$11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'3.5cutIfActual-worse'!$B$3:$B$11</c:f>
              <c:numCache>
                <c:formatCode>0.000</c:formatCode>
                <c:ptCount val="9"/>
                <c:pt idx="0">
                  <c:v>6.4075849999999991E-4</c:v>
                </c:pt>
                <c:pt idx="1">
                  <c:v>2.0702400000000001E-3</c:v>
                </c:pt>
                <c:pt idx="2">
                  <c:v>0.10939650000000001</c:v>
                </c:pt>
                <c:pt idx="3">
                  <c:v>1.0591915000000001</c:v>
                </c:pt>
                <c:pt idx="4">
                  <c:v>8.0041849999999997</c:v>
                </c:pt>
                <c:pt idx="5">
                  <c:v>68.936599999999999</c:v>
                </c:pt>
                <c:pt idx="6">
                  <c:v>578.06500000000005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29344"/>
        <c:axId val="50731264"/>
      </c:scatterChart>
      <c:valAx>
        <c:axId val="5072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zadań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31264"/>
        <c:crosses val="autoZero"/>
        <c:crossBetween val="midCat"/>
        <c:majorUnit val="1"/>
      </c:valAx>
      <c:valAx>
        <c:axId val="507312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0729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394486623451455"/>
          <c:y val="0.55266652604099953"/>
          <c:w val="0.18096742905681479"/>
          <c:h val="0.171779355176536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</a:t>
            </a:r>
            <a:r>
              <a:rPr lang="pl-PL" baseline="0"/>
              <a:t> trawania od ilości zadań - algorytmu </a:t>
            </a:r>
            <a:r>
              <a:rPr lang="pl-PL" sz="1800" b="1" i="0" u="none" strike="noStrike" baseline="0">
                <a:effectLst/>
              </a:rPr>
              <a:t>"zamiana" </a:t>
            </a:r>
            <a:r>
              <a:rPr lang="pl-PL" baseline="0"/>
              <a:t>- skala logarytmiczna</a:t>
            </a:r>
          </a:p>
        </c:rich>
      </c:tx>
      <c:layout>
        <c:manualLayout>
          <c:xMode val="edge"/>
          <c:yMode val="edge"/>
          <c:x val="0.16539773243169165"/>
          <c:y val="8.5771151312242343E-3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'4.0cutWIfSwapping-swap'!$A$1</c:f>
              <c:strCache>
                <c:ptCount val="1"/>
                <c:pt idx="0">
                  <c:v>zamiana: "permutacje"</c:v>
                </c:pt>
              </c:strCache>
            </c:strRef>
          </c:tx>
          <c:xVal>
            <c:numRef>
              <c:f>'4.0cutWIfSwapping-swap'!$D$3:$D$13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'4.0cutWIfSwapping-swap'!$F$3:$F$13</c:f>
              <c:numCache>
                <c:formatCode>General</c:formatCode>
                <c:ptCount val="11"/>
                <c:pt idx="0">
                  <c:v>4.8946500000000002E-4</c:v>
                </c:pt>
                <c:pt idx="1">
                  <c:v>7.8795600000000003E-4</c:v>
                </c:pt>
                <c:pt idx="2">
                  <c:v>5.4404299999999996E-3</c:v>
                </c:pt>
                <c:pt idx="3">
                  <c:v>1.1939200000000001E-2</c:v>
                </c:pt>
                <c:pt idx="4">
                  <c:v>4.3680099999999999E-2</c:v>
                </c:pt>
                <c:pt idx="5">
                  <c:v>0.11432</c:v>
                </c:pt>
                <c:pt idx="6">
                  <c:v>0.25036900000000001</c:v>
                </c:pt>
                <c:pt idx="7">
                  <c:v>0.55889999999999995</c:v>
                </c:pt>
                <c:pt idx="8">
                  <c:v>3.70017</c:v>
                </c:pt>
                <c:pt idx="9">
                  <c:v>31.6051</c:v>
                </c:pt>
                <c:pt idx="10">
                  <c:v>66.882000000000005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78880"/>
        <c:axId val="50780800"/>
      </c:scatterChart>
      <c:valAx>
        <c:axId val="5077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zadań do uszeregowania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80800"/>
        <c:crosses val="autoZero"/>
        <c:crossBetween val="midCat"/>
        <c:majorUnit val="1"/>
      </c:valAx>
      <c:valAx>
        <c:axId val="5078080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7788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285650642415462"/>
          <c:y val="0.44977671360517307"/>
          <c:w val="0.18343424331936292"/>
          <c:h val="0.1431889714057891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</a:t>
            </a:r>
            <a:r>
              <a:rPr lang="pl-PL" baseline="0"/>
              <a:t> trawania od ilości zadań - algorytmu "zamiana"</a:t>
            </a:r>
          </a:p>
        </c:rich>
      </c:tx>
      <c:layout>
        <c:manualLayout>
          <c:xMode val="edge"/>
          <c:yMode val="edge"/>
          <c:x val="0.13443810890926694"/>
          <c:y val="2.57313453936727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3902029359786717E-2"/>
          <c:y val="0.1203013561522116"/>
          <c:w val="0.6835815266500247"/>
          <c:h val="0.80807500495829299"/>
        </c:manualLayout>
      </c:layout>
      <c:scatterChart>
        <c:scatterStyle val="lineMarker"/>
        <c:varyColors val="0"/>
        <c:ser>
          <c:idx val="0"/>
          <c:order val="0"/>
          <c:tx>
            <c:strRef>
              <c:f>'4.0cutWIfSwapping-swap'!$A$1</c:f>
              <c:strCache>
                <c:ptCount val="1"/>
                <c:pt idx="0">
                  <c:v>zamiana: "permutacje"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xVal>
            <c:numRef>
              <c:f>'4.0cutWIfSwapping-swap'!$D$3:$D$13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'4.0cutWIfSwapping-swap'!$F$3:$F$13</c:f>
              <c:numCache>
                <c:formatCode>General</c:formatCode>
                <c:ptCount val="11"/>
                <c:pt idx="0">
                  <c:v>4.8946500000000002E-4</c:v>
                </c:pt>
                <c:pt idx="1">
                  <c:v>7.8795600000000003E-4</c:v>
                </c:pt>
                <c:pt idx="2">
                  <c:v>5.4404299999999996E-3</c:v>
                </c:pt>
                <c:pt idx="3">
                  <c:v>1.1939200000000001E-2</c:v>
                </c:pt>
                <c:pt idx="4">
                  <c:v>4.3680099999999999E-2</c:v>
                </c:pt>
                <c:pt idx="5">
                  <c:v>0.11432</c:v>
                </c:pt>
                <c:pt idx="6">
                  <c:v>0.25036900000000001</c:v>
                </c:pt>
                <c:pt idx="7">
                  <c:v>0.55889999999999995</c:v>
                </c:pt>
                <c:pt idx="8">
                  <c:v>3.70017</c:v>
                </c:pt>
                <c:pt idx="9">
                  <c:v>31.6051</c:v>
                </c:pt>
                <c:pt idx="10">
                  <c:v>66.882000000000005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62784"/>
        <c:axId val="50664576"/>
      </c:scatterChart>
      <c:valAx>
        <c:axId val="5066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664576"/>
        <c:crosses val="autoZero"/>
        <c:crossBetween val="midCat"/>
        <c:majorUnit val="1"/>
      </c:valAx>
      <c:valAx>
        <c:axId val="50664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662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848617148577406"/>
          <c:y val="0.46978998224469626"/>
          <c:w val="0.18848060588299592"/>
          <c:h val="0.1746383935536113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</a:t>
            </a:r>
            <a:r>
              <a:rPr lang="pl-PL" baseline="0"/>
              <a:t> trawania od ilości zadań - algorytmu </a:t>
            </a:r>
            <a:r>
              <a:rPr lang="pl-PL" sz="1800" b="1" i="0" u="none" strike="noStrike" baseline="0">
                <a:effectLst/>
              </a:rPr>
              <a:t>LB </a:t>
            </a:r>
            <a:r>
              <a:rPr lang="pl-PL" baseline="0"/>
              <a:t>- skala logarytmiczna</a:t>
            </a:r>
          </a:p>
        </c:rich>
      </c:tx>
      <c:layout>
        <c:manualLayout>
          <c:xMode val="edge"/>
          <c:yMode val="edge"/>
          <c:x val="0.1478586843308704"/>
          <c:y val="1.715423026244846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065268324390743"/>
          <c:y val="0.18312861192786309"/>
          <c:w val="0.59396491811653174"/>
          <c:h val="0.72794809066888655"/>
        </c:manualLayout>
      </c:layout>
      <c:scatterChart>
        <c:scatterStyle val="lineMarker"/>
        <c:varyColors val="0"/>
        <c:ser>
          <c:idx val="1"/>
          <c:order val="0"/>
          <c:tx>
            <c:strRef>
              <c:f>'4.5LowerBound-LB'!$A$1</c:f>
              <c:strCache>
                <c:ptCount val="1"/>
                <c:pt idx="0">
                  <c:v>LB: "odetnij jeśli wartość kryterium większa niż najlepsza do tej pory"</c:v>
                </c:pt>
              </c:strCache>
            </c:strRef>
          </c:tx>
          <c:xVal>
            <c:numRef>
              <c:f>'4.5LowerBound-LB'!$D$3:$D$13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'4.5LowerBound-LB'!$B$3:$B$13</c:f>
              <c:numCache>
                <c:formatCode>0.000</c:formatCode>
                <c:ptCount val="11"/>
                <c:pt idx="0">
                  <c:v>4.4594549999999995E-4</c:v>
                </c:pt>
                <c:pt idx="1">
                  <c:v>1.053939E-3</c:v>
                </c:pt>
                <c:pt idx="2">
                  <c:v>4.1962900000000001E-3</c:v>
                </c:pt>
                <c:pt idx="3">
                  <c:v>8.3754299999999997E-3</c:v>
                </c:pt>
                <c:pt idx="4">
                  <c:v>1.218285E-2</c:v>
                </c:pt>
                <c:pt idx="5">
                  <c:v>5.9099249999999999E-2</c:v>
                </c:pt>
                <c:pt idx="6">
                  <c:v>0.15731229999999999</c:v>
                </c:pt>
                <c:pt idx="7">
                  <c:v>0.24954000000000001</c:v>
                </c:pt>
                <c:pt idx="8">
                  <c:v>2.6724250000000001</c:v>
                </c:pt>
                <c:pt idx="9">
                  <c:v>10.051485</c:v>
                </c:pt>
                <c:pt idx="10">
                  <c:v>17.632350000000002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95552"/>
        <c:axId val="50812416"/>
      </c:scatterChart>
      <c:valAx>
        <c:axId val="5069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zadań do uszeregowania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812416"/>
        <c:crosses val="autoZero"/>
        <c:crossBetween val="midCat"/>
        <c:majorUnit val="1"/>
      </c:valAx>
      <c:valAx>
        <c:axId val="5081241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0695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9285650642415462"/>
          <c:y val="0.22963075857041776"/>
          <c:w val="0.18343424331936292"/>
          <c:h val="0.36333492644054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</a:t>
            </a:r>
            <a:r>
              <a:rPr lang="pl-PL" baseline="0"/>
              <a:t> trawania od ilości zadań - algorytm s</a:t>
            </a:r>
            <a:r>
              <a:rPr lang="en-US"/>
              <a:t>wap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swap</c:v>
          </c:tx>
          <c:marker>
            <c:symbol val="none"/>
          </c:marker>
          <c:xVal>
            <c:numRef>
              <c:f>'4.5LowerBound-LB'!$D$3:$D$12</c:f>
              <c:numCache>
                <c:formatCode>General</c:formatCode>
                <c:ptCount val="10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</c:numCache>
            </c:numRef>
          </c:xVal>
          <c:yVal>
            <c:numRef>
              <c:f>'4.5LowerBound-LB'!$H$3:$H$12</c:f>
              <c:numCache>
                <c:formatCode>General</c:formatCode>
                <c:ptCount val="10"/>
                <c:pt idx="0">
                  <c:v>4.7308099999999998E-4</c:v>
                </c:pt>
                <c:pt idx="1">
                  <c:v>1.1345800000000001E-3</c:v>
                </c:pt>
                <c:pt idx="2">
                  <c:v>4.1763199999999999E-3</c:v>
                </c:pt>
                <c:pt idx="3">
                  <c:v>8.3301199999999999E-3</c:v>
                </c:pt>
                <c:pt idx="4">
                  <c:v>1.1634E-2</c:v>
                </c:pt>
                <c:pt idx="5">
                  <c:v>5.9490399999999999E-2</c:v>
                </c:pt>
                <c:pt idx="6">
                  <c:v>0.24959799999999999</c:v>
                </c:pt>
                <c:pt idx="7">
                  <c:v>0.24029800000000001</c:v>
                </c:pt>
                <c:pt idx="8">
                  <c:v>2.5743</c:v>
                </c:pt>
                <c:pt idx="9">
                  <c:v>9.9028700000000001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9184"/>
        <c:axId val="50830720"/>
      </c:scatterChart>
      <c:valAx>
        <c:axId val="5082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30720"/>
        <c:crosses val="autoZero"/>
        <c:crossBetween val="midCat"/>
        <c:majorUnit val="1"/>
      </c:valAx>
      <c:valAx>
        <c:axId val="50830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29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czas</a:t>
            </a:r>
            <a:r>
              <a:rPr lang="pl-PL" baseline="0"/>
              <a:t> trawania od ilości zadań - algorytmu LB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7484941135343187E-2"/>
          <c:y val="0.15746885505418329"/>
          <c:w val="0.65738865432222848"/>
          <c:h val="0.69657250825237793"/>
        </c:manualLayout>
      </c:layout>
      <c:scatterChart>
        <c:scatterStyle val="lineMarker"/>
        <c:varyColors val="0"/>
        <c:ser>
          <c:idx val="0"/>
          <c:order val="0"/>
          <c:tx>
            <c:strRef>
              <c:f>'4.5LowerBound-LB'!$A$1</c:f>
              <c:strCache>
                <c:ptCount val="1"/>
                <c:pt idx="0">
                  <c:v>LB: "odetnij jeśli wartość kryterium większa niż najlepsza do tej pory"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</a:ln>
          </c:spPr>
          <c:xVal>
            <c:numRef>
              <c:f>'4.5LowerBound-LB'!$D$3:$D$13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17</c:v>
                </c:pt>
                <c:pt idx="10">
                  <c:v>18</c:v>
                </c:pt>
              </c:numCache>
            </c:numRef>
          </c:xVal>
          <c:yVal>
            <c:numRef>
              <c:f>'4.5LowerBound-LB'!$B$3:$B$13</c:f>
              <c:numCache>
                <c:formatCode>0.000</c:formatCode>
                <c:ptCount val="11"/>
                <c:pt idx="0">
                  <c:v>4.4594549999999995E-4</c:v>
                </c:pt>
                <c:pt idx="1">
                  <c:v>1.053939E-3</c:v>
                </c:pt>
                <c:pt idx="2">
                  <c:v>4.1962900000000001E-3</c:v>
                </c:pt>
                <c:pt idx="3">
                  <c:v>8.3754299999999997E-3</c:v>
                </c:pt>
                <c:pt idx="4">
                  <c:v>1.218285E-2</c:v>
                </c:pt>
                <c:pt idx="5">
                  <c:v>5.9099249999999999E-2</c:v>
                </c:pt>
                <c:pt idx="6">
                  <c:v>0.15731229999999999</c:v>
                </c:pt>
                <c:pt idx="7">
                  <c:v>0.24954000000000001</c:v>
                </c:pt>
                <c:pt idx="8">
                  <c:v>2.6724250000000001</c:v>
                </c:pt>
                <c:pt idx="9">
                  <c:v>10.051485</c:v>
                </c:pt>
                <c:pt idx="10">
                  <c:v>17.632350000000002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91168"/>
        <c:axId val="51213824"/>
      </c:scatterChart>
      <c:valAx>
        <c:axId val="5119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ilość zadań do uszeregowania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13824"/>
        <c:crosses val="autoZero"/>
        <c:crossBetween val="midCat"/>
        <c:majorUnit val="1"/>
      </c:valAx>
      <c:valAx>
        <c:axId val="51213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[s]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511911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680740177590103"/>
          <c:y val="0.3439922936534075"/>
          <c:w val="0.18848060588299592"/>
          <c:h val="0.303295120521974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78441</xdr:colOff>
      <xdr:row>14</xdr:row>
      <xdr:rowOff>22412</xdr:rowOff>
    </xdr:from>
    <xdr:to>
      <xdr:col>17</xdr:col>
      <xdr:colOff>524596</xdr:colOff>
      <xdr:row>37</xdr:row>
      <xdr:rowOff>82965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156882</xdr:colOff>
      <xdr:row>14</xdr:row>
      <xdr:rowOff>44823</xdr:rowOff>
    </xdr:from>
    <xdr:to>
      <xdr:col>8</xdr:col>
      <xdr:colOff>0</xdr:colOff>
      <xdr:row>37</xdr:row>
      <xdr:rowOff>105376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13</xdr:row>
      <xdr:rowOff>67235</xdr:rowOff>
    </xdr:from>
    <xdr:to>
      <xdr:col>8</xdr:col>
      <xdr:colOff>11207</xdr:colOff>
      <xdr:row>36</xdr:row>
      <xdr:rowOff>127788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313762</xdr:colOff>
      <xdr:row>13</xdr:row>
      <xdr:rowOff>44823</xdr:rowOff>
    </xdr:from>
    <xdr:to>
      <xdr:col>18</xdr:col>
      <xdr:colOff>154799</xdr:colOff>
      <xdr:row>36</xdr:row>
      <xdr:rowOff>105376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829235</xdr:colOff>
      <xdr:row>14</xdr:row>
      <xdr:rowOff>147315</xdr:rowOff>
    </xdr:from>
    <xdr:to>
      <xdr:col>15</xdr:col>
      <xdr:colOff>591832</xdr:colOff>
      <xdr:row>38</xdr:row>
      <xdr:rowOff>17368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201705</xdr:colOff>
      <xdr:row>15</xdr:row>
      <xdr:rowOff>1638</xdr:rowOff>
    </xdr:from>
    <xdr:to>
      <xdr:col>5</xdr:col>
      <xdr:colOff>1973036</xdr:colOff>
      <xdr:row>38</xdr:row>
      <xdr:rowOff>62191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33617</xdr:colOff>
      <xdr:row>15</xdr:row>
      <xdr:rowOff>1638</xdr:rowOff>
    </xdr:from>
    <xdr:to>
      <xdr:col>15</xdr:col>
      <xdr:colOff>479773</xdr:colOff>
      <xdr:row>38</xdr:row>
      <xdr:rowOff>62191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201705</xdr:colOff>
      <xdr:row>15</xdr:row>
      <xdr:rowOff>24049</xdr:rowOff>
    </xdr:from>
    <xdr:to>
      <xdr:col>5</xdr:col>
      <xdr:colOff>367713</xdr:colOff>
      <xdr:row>38</xdr:row>
      <xdr:rowOff>84602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201705</xdr:colOff>
      <xdr:row>15</xdr:row>
      <xdr:rowOff>1638</xdr:rowOff>
    </xdr:from>
    <xdr:to>
      <xdr:col>5</xdr:col>
      <xdr:colOff>367713</xdr:colOff>
      <xdr:row>38</xdr:row>
      <xdr:rowOff>62191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272950</xdr:colOff>
      <xdr:row>18</xdr:row>
      <xdr:rowOff>30151</xdr:rowOff>
    </xdr:from>
    <xdr:to>
      <xdr:col>30</xdr:col>
      <xdr:colOff>448540</xdr:colOff>
      <xdr:row>44</xdr:row>
      <xdr:rowOff>48491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366963</xdr:colOff>
      <xdr:row>1</xdr:row>
      <xdr:rowOff>26440</xdr:rowOff>
    </xdr:from>
    <xdr:to>
      <xdr:col>18</xdr:col>
      <xdr:colOff>38026</xdr:colOff>
      <xdr:row>15</xdr:row>
      <xdr:rowOff>138545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120434</xdr:colOff>
      <xdr:row>0</xdr:row>
      <xdr:rowOff>172116</xdr:rowOff>
    </xdr:from>
    <xdr:to>
      <xdr:col>26</xdr:col>
      <xdr:colOff>396614</xdr:colOff>
      <xdr:row>15</xdr:row>
      <xdr:rowOff>93721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198976</xdr:colOff>
      <xdr:row>45</xdr:row>
      <xdr:rowOff>88785</xdr:rowOff>
    </xdr:from>
    <xdr:to>
      <xdr:col>28</xdr:col>
      <xdr:colOff>264968</xdr:colOff>
      <xdr:row>63</xdr:row>
      <xdr:rowOff>114300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485861</xdr:colOff>
      <xdr:row>17</xdr:row>
      <xdr:rowOff>168696</xdr:rowOff>
    </xdr:from>
    <xdr:to>
      <xdr:col>20</xdr:col>
      <xdr:colOff>55315</xdr:colOff>
      <xdr:row>43</xdr:row>
      <xdr:rowOff>187036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131740</xdr:colOff>
      <xdr:row>45</xdr:row>
      <xdr:rowOff>122403</xdr:rowOff>
    </xdr:from>
    <xdr:to>
      <xdr:col>19</xdr:col>
      <xdr:colOff>197733</xdr:colOff>
      <xdr:row>63</xdr:row>
      <xdr:rowOff>147918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zoomScale="85" zoomScaleNormal="85" workbookViewId="0">
      <selection activeCell="C3" sqref="C3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7.42578125" bestFit="1" customWidth="1"/>
    <col min="4" max="4" width="10.140625" bestFit="1" customWidth="1"/>
    <col min="5" max="5" width="19.140625" bestFit="1" customWidth="1"/>
    <col min="6" max="6" width="8.140625" customWidth="1"/>
    <col min="7" max="7" width="18.85546875" bestFit="1" customWidth="1"/>
    <col min="9" max="9" width="21.85546875" bestFit="1" customWidth="1"/>
  </cols>
  <sheetData>
    <row r="1" spans="1:9" x14ac:dyDescent="0.25">
      <c r="A1" t="s">
        <v>35</v>
      </c>
    </row>
    <row r="2" spans="1:9" x14ac:dyDescent="0.25">
      <c r="A2" t="s">
        <v>17</v>
      </c>
      <c r="B2" t="s">
        <v>34</v>
      </c>
      <c r="C2" t="s">
        <v>33</v>
      </c>
      <c r="D2" t="s">
        <v>32</v>
      </c>
      <c r="E2" t="s">
        <v>31</v>
      </c>
      <c r="F2" t="s">
        <v>30</v>
      </c>
      <c r="H2" t="s">
        <v>36</v>
      </c>
      <c r="I2" t="s">
        <v>37</v>
      </c>
    </row>
    <row r="3" spans="1:9" x14ac:dyDescent="0.25">
      <c r="A3" t="s">
        <v>0</v>
      </c>
      <c r="B3" s="1">
        <f t="shared" ref="B3:B9" si="0">AVERAGE(H3,I3)</f>
        <v>6.5150850000000003E-4</v>
      </c>
      <c r="C3">
        <v>326</v>
      </c>
      <c r="D3">
        <v>5</v>
      </c>
      <c r="E3">
        <v>42</v>
      </c>
      <c r="F3" t="s">
        <v>3</v>
      </c>
      <c r="G3" t="s">
        <v>2</v>
      </c>
      <c r="H3">
        <v>6.6200299999999998E-4</v>
      </c>
      <c r="I3">
        <v>6.4101399999999997E-4</v>
      </c>
    </row>
    <row r="4" spans="1:9" x14ac:dyDescent="0.25">
      <c r="A4" t="s">
        <v>4</v>
      </c>
      <c r="B4" s="1">
        <f t="shared" si="0"/>
        <v>4.0931150000000005E-3</v>
      </c>
      <c r="C4">
        <v>1957</v>
      </c>
      <c r="D4">
        <v>6</v>
      </c>
      <c r="E4">
        <v>82</v>
      </c>
      <c r="F4" t="s">
        <v>3</v>
      </c>
      <c r="G4" t="s">
        <v>6</v>
      </c>
      <c r="H4">
        <v>4.4148900000000003E-3</v>
      </c>
      <c r="I4">
        <v>3.7713400000000002E-3</v>
      </c>
    </row>
    <row r="5" spans="1:9" x14ac:dyDescent="0.25">
      <c r="A5" t="s">
        <v>7</v>
      </c>
      <c r="B5" s="1">
        <f t="shared" si="0"/>
        <v>0.27733550000000001</v>
      </c>
      <c r="C5">
        <v>109601</v>
      </c>
      <c r="D5">
        <v>8</v>
      </c>
      <c r="E5">
        <v>223</v>
      </c>
      <c r="F5" t="s">
        <v>3</v>
      </c>
      <c r="G5" t="s">
        <v>8</v>
      </c>
      <c r="H5">
        <v>0.28945500000000002</v>
      </c>
      <c r="I5">
        <v>0.26521600000000001</v>
      </c>
    </row>
    <row r="6" spans="1:9" x14ac:dyDescent="0.25">
      <c r="A6" t="s">
        <v>9</v>
      </c>
      <c r="B6" s="1">
        <f t="shared" si="0"/>
        <v>2.83317</v>
      </c>
      <c r="C6">
        <v>986410</v>
      </c>
      <c r="D6">
        <v>9</v>
      </c>
      <c r="E6">
        <v>313</v>
      </c>
      <c r="F6" t="s">
        <v>3</v>
      </c>
      <c r="G6" t="s">
        <v>11</v>
      </c>
      <c r="H6">
        <v>2.6994500000000001</v>
      </c>
      <c r="I6">
        <v>2.9668899999999998</v>
      </c>
    </row>
    <row r="7" spans="1:9" x14ac:dyDescent="0.25">
      <c r="A7" t="s">
        <v>12</v>
      </c>
      <c r="B7" s="1">
        <f t="shared" si="0"/>
        <v>29.247250000000001</v>
      </c>
      <c r="C7">
        <v>9864101</v>
      </c>
      <c r="D7">
        <v>10</v>
      </c>
      <c r="E7">
        <v>370</v>
      </c>
      <c r="F7" t="s">
        <v>3</v>
      </c>
      <c r="G7" t="s">
        <v>14</v>
      </c>
      <c r="H7">
        <v>27.8249</v>
      </c>
      <c r="I7">
        <v>30.669599999999999</v>
      </c>
    </row>
    <row r="8" spans="1:9" x14ac:dyDescent="0.25">
      <c r="A8" t="s">
        <v>15</v>
      </c>
      <c r="B8" s="1">
        <f t="shared" si="0"/>
        <v>368.30200000000002</v>
      </c>
      <c r="C8">
        <v>108505112</v>
      </c>
      <c r="D8">
        <v>11</v>
      </c>
      <c r="E8">
        <v>454</v>
      </c>
      <c r="F8" t="s">
        <v>3</v>
      </c>
      <c r="G8" t="s">
        <v>18</v>
      </c>
      <c r="H8">
        <v>352.29199999999997</v>
      </c>
      <c r="I8">
        <v>384.31200000000001</v>
      </c>
    </row>
    <row r="9" spans="1:9" x14ac:dyDescent="0.25">
      <c r="A9" t="s">
        <v>19</v>
      </c>
      <c r="B9" s="1">
        <f t="shared" si="0"/>
        <v>19376.5</v>
      </c>
      <c r="D9">
        <v>12</v>
      </c>
      <c r="H9">
        <v>19376.5</v>
      </c>
    </row>
  </sheetData>
  <autoFilter ref="A2:E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85" zoomScaleNormal="85" workbookViewId="0">
      <selection activeCell="B3" sqref="B3:B9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7.42578125" bestFit="1" customWidth="1"/>
    <col min="4" max="4" width="10.140625" bestFit="1" customWidth="1"/>
    <col min="5" max="5" width="19.140625" bestFit="1" customWidth="1"/>
    <col min="6" max="7" width="19.140625" customWidth="1"/>
  </cols>
  <sheetData>
    <row r="1" spans="1:8" x14ac:dyDescent="0.25">
      <c r="A1" t="s">
        <v>52</v>
      </c>
    </row>
    <row r="2" spans="1:8" x14ac:dyDescent="0.25">
      <c r="A2" t="s">
        <v>17</v>
      </c>
      <c r="B2" t="s">
        <v>34</v>
      </c>
      <c r="C2" t="s">
        <v>33</v>
      </c>
      <c r="D2" t="s">
        <v>32</v>
      </c>
      <c r="E2" t="s">
        <v>31</v>
      </c>
      <c r="F2" t="s">
        <v>50</v>
      </c>
      <c r="G2" t="s">
        <v>51</v>
      </c>
      <c r="H2" t="s">
        <v>30</v>
      </c>
    </row>
    <row r="3" spans="1:8" x14ac:dyDescent="0.25">
      <c r="A3" t="s">
        <v>0</v>
      </c>
      <c r="B3" s="1">
        <f>AVERAGE(F3,G3)</f>
        <v>6.4075849999999991E-4</v>
      </c>
      <c r="C3">
        <v>167</v>
      </c>
      <c r="D3">
        <v>5</v>
      </c>
      <c r="E3">
        <v>42</v>
      </c>
      <c r="F3">
        <v>6.2770299999999996E-4</v>
      </c>
      <c r="G3">
        <v>6.5381399999999996E-4</v>
      </c>
      <c r="H3" t="s">
        <v>2</v>
      </c>
    </row>
    <row r="4" spans="1:8" x14ac:dyDescent="0.25">
      <c r="A4" t="s">
        <v>4</v>
      </c>
      <c r="B4" s="1">
        <f t="shared" ref="B4:B9" si="0">AVERAGE(F4,G4)</f>
        <v>2.0702400000000001E-3</v>
      </c>
      <c r="C4">
        <v>875</v>
      </c>
      <c r="D4">
        <v>6</v>
      </c>
      <c r="E4">
        <v>82</v>
      </c>
      <c r="F4">
        <v>2.0663999999999999E-3</v>
      </c>
      <c r="G4">
        <v>2.0740799999999998E-3</v>
      </c>
      <c r="H4" t="s">
        <v>6</v>
      </c>
    </row>
    <row r="5" spans="1:8" x14ac:dyDescent="0.25">
      <c r="A5" t="s">
        <v>7</v>
      </c>
      <c r="B5" s="1">
        <f t="shared" si="0"/>
        <v>0.10939650000000001</v>
      </c>
      <c r="C5">
        <v>37786</v>
      </c>
      <c r="D5">
        <v>8</v>
      </c>
      <c r="E5">
        <v>223</v>
      </c>
      <c r="F5">
        <v>0.10943</v>
      </c>
      <c r="G5">
        <v>0.109363</v>
      </c>
      <c r="H5" t="s">
        <v>8</v>
      </c>
    </row>
    <row r="6" spans="1:8" x14ac:dyDescent="0.25">
      <c r="A6" t="s">
        <v>9</v>
      </c>
      <c r="B6" s="1">
        <f t="shared" si="0"/>
        <v>1.0591915000000001</v>
      </c>
      <c r="C6">
        <v>317643</v>
      </c>
      <c r="D6">
        <v>9</v>
      </c>
      <c r="E6">
        <v>313</v>
      </c>
      <c r="F6">
        <v>1.12649</v>
      </c>
      <c r="G6">
        <v>0.99189300000000002</v>
      </c>
      <c r="H6" t="s">
        <v>11</v>
      </c>
    </row>
    <row r="7" spans="1:8" x14ac:dyDescent="0.25">
      <c r="A7" t="s">
        <v>12</v>
      </c>
      <c r="B7" s="1">
        <f t="shared" si="0"/>
        <v>8.0041849999999997</v>
      </c>
      <c r="C7">
        <v>2080289</v>
      </c>
      <c r="D7">
        <v>10</v>
      </c>
      <c r="E7">
        <v>370</v>
      </c>
      <c r="F7">
        <v>8.1992899999999995</v>
      </c>
      <c r="G7">
        <v>7.8090799999999998</v>
      </c>
      <c r="H7" t="s">
        <v>14</v>
      </c>
    </row>
    <row r="8" spans="1:8" x14ac:dyDescent="0.25">
      <c r="A8" t="s">
        <v>15</v>
      </c>
      <c r="B8" s="1">
        <f t="shared" si="0"/>
        <v>68.936599999999999</v>
      </c>
      <c r="C8">
        <v>14906059</v>
      </c>
      <c r="D8">
        <v>11</v>
      </c>
      <c r="E8">
        <v>454</v>
      </c>
      <c r="F8">
        <v>67.685100000000006</v>
      </c>
      <c r="G8">
        <v>70.188100000000006</v>
      </c>
      <c r="H8" t="s">
        <v>18</v>
      </c>
    </row>
    <row r="9" spans="1:8" x14ac:dyDescent="0.25">
      <c r="A9" t="s">
        <v>19</v>
      </c>
      <c r="B9" s="1">
        <f t="shared" si="0"/>
        <v>578.06500000000005</v>
      </c>
      <c r="C9">
        <v>122523804</v>
      </c>
      <c r="D9">
        <v>12</v>
      </c>
      <c r="E9">
        <v>599</v>
      </c>
      <c r="F9">
        <v>578.06500000000005</v>
      </c>
      <c r="G9">
        <v>578.06500000000005</v>
      </c>
      <c r="H9" t="s"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70" zoomScaleNormal="70" workbookViewId="0">
      <selection activeCell="B3" sqref="B3:B13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7.42578125" bestFit="1" customWidth="1"/>
    <col min="4" max="4" width="10.140625" bestFit="1" customWidth="1"/>
    <col min="5" max="6" width="34.5703125" customWidth="1"/>
    <col min="7" max="7" width="19.28515625" customWidth="1"/>
  </cols>
  <sheetData>
    <row r="1" spans="1:8" x14ac:dyDescent="0.25">
      <c r="A1" t="s">
        <v>53</v>
      </c>
    </row>
    <row r="2" spans="1:8" x14ac:dyDescent="0.25">
      <c r="A2" t="s">
        <v>17</v>
      </c>
      <c r="B2" t="s">
        <v>54</v>
      </c>
      <c r="C2" t="s">
        <v>33</v>
      </c>
      <c r="D2" t="s">
        <v>32</v>
      </c>
      <c r="E2" t="s">
        <v>31</v>
      </c>
      <c r="F2" t="s">
        <v>50</v>
      </c>
      <c r="G2" t="s">
        <v>51</v>
      </c>
      <c r="H2" t="s">
        <v>30</v>
      </c>
    </row>
    <row r="3" spans="1:8" x14ac:dyDescent="0.25">
      <c r="A3" t="s">
        <v>0</v>
      </c>
      <c r="B3" s="1">
        <f>AVERAGE(F3,G3)</f>
        <v>5.1634450000000002E-4</v>
      </c>
      <c r="C3">
        <v>45</v>
      </c>
      <c r="D3">
        <v>5</v>
      </c>
      <c r="E3">
        <v>47</v>
      </c>
      <c r="F3">
        <v>4.8946500000000002E-4</v>
      </c>
      <c r="G3">
        <v>5.4322400000000003E-4</v>
      </c>
      <c r="H3" t="s">
        <v>1</v>
      </c>
    </row>
    <row r="4" spans="1:8" x14ac:dyDescent="0.25">
      <c r="A4" t="s">
        <v>4</v>
      </c>
      <c r="B4" s="1">
        <f t="shared" ref="B4:B13" si="0">AVERAGE(F4,G4)</f>
        <v>8.8984250000000002E-4</v>
      </c>
      <c r="C4">
        <v>80</v>
      </c>
      <c r="D4">
        <v>6</v>
      </c>
      <c r="E4">
        <v>92</v>
      </c>
      <c r="F4">
        <v>7.8795600000000003E-4</v>
      </c>
      <c r="G4">
        <v>9.91729E-4</v>
      </c>
      <c r="H4" t="s">
        <v>5</v>
      </c>
    </row>
    <row r="5" spans="1:8" x14ac:dyDescent="0.25">
      <c r="A5" t="s">
        <v>7</v>
      </c>
      <c r="B5" s="1">
        <f t="shared" si="0"/>
        <v>5.0016549999999998E-3</v>
      </c>
      <c r="C5">
        <v>357</v>
      </c>
      <c r="D5">
        <v>8</v>
      </c>
      <c r="E5">
        <v>223</v>
      </c>
      <c r="F5">
        <v>5.4404299999999996E-3</v>
      </c>
      <c r="G5">
        <v>4.5628800000000001E-3</v>
      </c>
      <c r="H5" t="s">
        <v>8</v>
      </c>
    </row>
    <row r="6" spans="1:8" x14ac:dyDescent="0.25">
      <c r="A6" t="s">
        <v>9</v>
      </c>
      <c r="B6" s="1">
        <f t="shared" si="0"/>
        <v>1.16033E-2</v>
      </c>
      <c r="C6">
        <v>690</v>
      </c>
      <c r="D6">
        <v>9</v>
      </c>
      <c r="E6">
        <v>313</v>
      </c>
      <c r="F6">
        <v>1.1939200000000001E-2</v>
      </c>
      <c r="G6">
        <v>1.12674E-2</v>
      </c>
      <c r="H6" t="s">
        <v>10</v>
      </c>
    </row>
    <row r="7" spans="1:8" x14ac:dyDescent="0.25">
      <c r="A7" t="s">
        <v>12</v>
      </c>
      <c r="B7" s="1">
        <f t="shared" si="0"/>
        <v>4.4870500000000001E-2</v>
      </c>
      <c r="C7">
        <v>3065</v>
      </c>
      <c r="D7">
        <v>10</v>
      </c>
      <c r="E7">
        <v>382</v>
      </c>
      <c r="F7">
        <v>4.3680099999999999E-2</v>
      </c>
      <c r="G7">
        <v>4.6060900000000002E-2</v>
      </c>
      <c r="H7" t="s">
        <v>13</v>
      </c>
    </row>
    <row r="8" spans="1:8" x14ac:dyDescent="0.25">
      <c r="A8" t="s">
        <v>15</v>
      </c>
      <c r="B8" s="1">
        <f t="shared" si="0"/>
        <v>0.1134725</v>
      </c>
      <c r="C8">
        <v>8366</v>
      </c>
      <c r="D8">
        <v>11</v>
      </c>
      <c r="E8">
        <v>502</v>
      </c>
      <c r="F8">
        <v>0.11432</v>
      </c>
      <c r="G8">
        <v>0.112625</v>
      </c>
      <c r="H8" t="s">
        <v>16</v>
      </c>
    </row>
    <row r="9" spans="1:8" x14ac:dyDescent="0.25">
      <c r="A9" t="s">
        <v>19</v>
      </c>
      <c r="B9" s="1">
        <f t="shared" si="0"/>
        <v>0.26116700000000004</v>
      </c>
      <c r="C9">
        <v>15620</v>
      </c>
      <c r="D9">
        <v>12</v>
      </c>
      <c r="E9">
        <v>657</v>
      </c>
      <c r="F9">
        <v>0.25036900000000001</v>
      </c>
      <c r="G9">
        <v>0.27196500000000001</v>
      </c>
      <c r="H9" t="s">
        <v>20</v>
      </c>
    </row>
    <row r="10" spans="1:8" x14ac:dyDescent="0.25">
      <c r="A10" t="s">
        <v>22</v>
      </c>
      <c r="B10" s="1">
        <f t="shared" si="0"/>
        <v>0.56250849999999997</v>
      </c>
      <c r="C10">
        <v>32770</v>
      </c>
      <c r="D10">
        <v>13</v>
      </c>
      <c r="E10">
        <v>855</v>
      </c>
      <c r="F10">
        <v>0.55889999999999995</v>
      </c>
      <c r="G10">
        <v>0.56611699999999998</v>
      </c>
      <c r="H10" t="s">
        <v>23</v>
      </c>
    </row>
    <row r="11" spans="1:8" x14ac:dyDescent="0.25">
      <c r="A11" t="s">
        <v>24</v>
      </c>
      <c r="B11" s="1">
        <f t="shared" si="0"/>
        <v>3.92449</v>
      </c>
      <c r="C11">
        <v>191152</v>
      </c>
      <c r="D11">
        <v>15</v>
      </c>
      <c r="E11">
        <v>1103</v>
      </c>
      <c r="F11">
        <v>3.70017</v>
      </c>
      <c r="G11">
        <v>4.1488100000000001</v>
      </c>
      <c r="H11" t="s">
        <v>25</v>
      </c>
    </row>
    <row r="12" spans="1:8" x14ac:dyDescent="0.25">
      <c r="A12" t="s">
        <v>26</v>
      </c>
      <c r="B12" s="1">
        <f t="shared" si="0"/>
        <v>32.048999999999999</v>
      </c>
      <c r="C12">
        <v>1307824</v>
      </c>
      <c r="D12">
        <v>17</v>
      </c>
      <c r="E12">
        <v>1162</v>
      </c>
      <c r="F12">
        <v>31.6051</v>
      </c>
      <c r="G12">
        <v>32.492899999999999</v>
      </c>
      <c r="H12" t="s">
        <v>27</v>
      </c>
    </row>
    <row r="13" spans="1:8" x14ac:dyDescent="0.25">
      <c r="A13" t="s">
        <v>28</v>
      </c>
      <c r="B13" s="1">
        <f t="shared" si="0"/>
        <v>67.405000000000001</v>
      </c>
      <c r="C13">
        <v>2615809</v>
      </c>
      <c r="D13">
        <v>18</v>
      </c>
      <c r="E13">
        <v>1346</v>
      </c>
      <c r="F13">
        <v>66.882000000000005</v>
      </c>
      <c r="G13">
        <v>67.927999999999997</v>
      </c>
      <c r="H13" t="s">
        <v>29</v>
      </c>
    </row>
  </sheetData>
  <autoFilter ref="A2:E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85" zoomScaleNormal="85" workbookViewId="0">
      <selection activeCell="L40" sqref="L40"/>
    </sheetView>
  </sheetViews>
  <sheetFormatPr defaultRowHeight="15" x14ac:dyDescent="0.25"/>
  <cols>
    <col min="1" max="1" width="6.7109375" bestFit="1" customWidth="1"/>
    <col min="2" max="2" width="11.5703125" bestFit="1" customWidth="1"/>
    <col min="3" max="3" width="17.42578125" bestFit="1" customWidth="1"/>
    <col min="4" max="4" width="10.140625" bestFit="1" customWidth="1"/>
    <col min="5" max="5" width="34.5703125" customWidth="1"/>
    <col min="7" max="7" width="21.42578125" customWidth="1"/>
    <col min="8" max="9" width="12.5703125" bestFit="1" customWidth="1"/>
  </cols>
  <sheetData>
    <row r="1" spans="1:9" x14ac:dyDescent="0.25">
      <c r="A1" t="s">
        <v>38</v>
      </c>
    </row>
    <row r="2" spans="1:9" x14ac:dyDescent="0.25">
      <c r="A2" t="s">
        <v>17</v>
      </c>
      <c r="B2" t="s">
        <v>34</v>
      </c>
      <c r="C2" t="s">
        <v>33</v>
      </c>
      <c r="D2" t="s">
        <v>32</v>
      </c>
      <c r="E2" t="s">
        <v>31</v>
      </c>
      <c r="H2" t="s">
        <v>50</v>
      </c>
      <c r="I2" t="s">
        <v>51</v>
      </c>
    </row>
    <row r="3" spans="1:9" x14ac:dyDescent="0.25">
      <c r="A3" t="s">
        <v>0</v>
      </c>
      <c r="B3" s="1">
        <f>AVERAGE(H3,I3)</f>
        <v>4.4594549999999995E-4</v>
      </c>
      <c r="C3">
        <v>61</v>
      </c>
      <c r="D3">
        <v>5</v>
      </c>
      <c r="E3">
        <v>46</v>
      </c>
      <c r="F3" t="s">
        <v>39</v>
      </c>
      <c r="H3">
        <v>4.7308099999999998E-4</v>
      </c>
      <c r="I3">
        <v>4.1880999999999998E-4</v>
      </c>
    </row>
    <row r="4" spans="1:9" x14ac:dyDescent="0.25">
      <c r="A4" t="s">
        <v>4</v>
      </c>
      <c r="B4" s="1">
        <f t="shared" ref="B4:B13" si="0">AVERAGE(H4,I4)</f>
        <v>1.053939E-3</v>
      </c>
      <c r="C4">
        <v>139</v>
      </c>
      <c r="D4">
        <v>6</v>
      </c>
      <c r="E4">
        <v>89</v>
      </c>
      <c r="F4" t="s">
        <v>40</v>
      </c>
      <c r="H4">
        <v>1.1345800000000001E-3</v>
      </c>
      <c r="I4">
        <v>9.7329800000000005E-4</v>
      </c>
    </row>
    <row r="5" spans="1:9" x14ac:dyDescent="0.25">
      <c r="A5" t="s">
        <v>7</v>
      </c>
      <c r="B5" s="1">
        <f t="shared" si="0"/>
        <v>4.1962900000000001E-3</v>
      </c>
      <c r="C5">
        <v>450</v>
      </c>
      <c r="D5">
        <v>8</v>
      </c>
      <c r="E5">
        <v>224</v>
      </c>
      <c r="F5" t="s">
        <v>41</v>
      </c>
      <c r="H5">
        <v>4.1763199999999999E-3</v>
      </c>
      <c r="I5">
        <v>4.2162600000000003E-3</v>
      </c>
    </row>
    <row r="6" spans="1:9" x14ac:dyDescent="0.25">
      <c r="A6" t="s">
        <v>9</v>
      </c>
      <c r="B6" s="1">
        <f t="shared" si="0"/>
        <v>8.3754299999999997E-3</v>
      </c>
      <c r="C6">
        <v>733</v>
      </c>
      <c r="D6">
        <v>9</v>
      </c>
      <c r="E6">
        <v>314</v>
      </c>
      <c r="F6" t="s">
        <v>42</v>
      </c>
      <c r="H6">
        <v>8.3301199999999999E-3</v>
      </c>
      <c r="I6">
        <v>8.4207399999999995E-3</v>
      </c>
    </row>
    <row r="7" spans="1:9" x14ac:dyDescent="0.25">
      <c r="A7" t="s">
        <v>12</v>
      </c>
      <c r="B7" s="1">
        <f t="shared" si="0"/>
        <v>1.218285E-2</v>
      </c>
      <c r="C7">
        <v>857</v>
      </c>
      <c r="D7">
        <v>10</v>
      </c>
      <c r="E7">
        <v>386</v>
      </c>
      <c r="F7" t="s">
        <v>43</v>
      </c>
      <c r="H7">
        <v>1.1634E-2</v>
      </c>
      <c r="I7">
        <v>1.27317E-2</v>
      </c>
    </row>
    <row r="8" spans="1:9" x14ac:dyDescent="0.25">
      <c r="A8" t="s">
        <v>15</v>
      </c>
      <c r="B8" s="1">
        <f t="shared" si="0"/>
        <v>5.9099249999999999E-2</v>
      </c>
      <c r="C8">
        <v>4390</v>
      </c>
      <c r="D8">
        <v>11</v>
      </c>
      <c r="E8">
        <v>509</v>
      </c>
      <c r="F8" t="s">
        <v>44</v>
      </c>
      <c r="H8">
        <v>5.9490399999999999E-2</v>
      </c>
      <c r="I8">
        <v>5.8708099999999999E-2</v>
      </c>
    </row>
    <row r="9" spans="1:9" x14ac:dyDescent="0.25">
      <c r="A9" t="s">
        <v>19</v>
      </c>
      <c r="B9" s="1">
        <f t="shared" si="0"/>
        <v>0.15731229999999999</v>
      </c>
      <c r="C9">
        <v>4507</v>
      </c>
      <c r="D9">
        <v>12</v>
      </c>
      <c r="E9">
        <v>633</v>
      </c>
      <c r="F9" t="s">
        <v>45</v>
      </c>
      <c r="H9">
        <v>0.24959799999999999</v>
      </c>
      <c r="I9">
        <v>6.5026600000000004E-2</v>
      </c>
    </row>
    <row r="10" spans="1:9" x14ac:dyDescent="0.25">
      <c r="A10" t="s">
        <v>22</v>
      </c>
      <c r="B10" s="1">
        <f t="shared" si="0"/>
        <v>0.24954000000000001</v>
      </c>
      <c r="C10">
        <v>14442</v>
      </c>
      <c r="D10">
        <v>13</v>
      </c>
      <c r="E10">
        <v>909</v>
      </c>
      <c r="F10" t="s">
        <v>46</v>
      </c>
      <c r="H10">
        <v>0.24029800000000001</v>
      </c>
      <c r="I10">
        <v>0.25878200000000001</v>
      </c>
    </row>
    <row r="11" spans="1:9" x14ac:dyDescent="0.25">
      <c r="A11" t="s">
        <v>24</v>
      </c>
      <c r="B11" s="1">
        <f t="shared" si="0"/>
        <v>2.6724250000000001</v>
      </c>
      <c r="C11">
        <v>143947</v>
      </c>
      <c r="D11">
        <v>15</v>
      </c>
      <c r="E11">
        <v>1147</v>
      </c>
      <c r="F11" t="s">
        <v>47</v>
      </c>
      <c r="H11">
        <v>2.5743</v>
      </c>
      <c r="I11">
        <v>2.7705500000000001</v>
      </c>
    </row>
    <row r="12" spans="1:9" x14ac:dyDescent="0.25">
      <c r="A12" t="s">
        <v>26</v>
      </c>
      <c r="B12" s="1">
        <f t="shared" si="0"/>
        <v>10.051485</v>
      </c>
      <c r="C12">
        <v>430740</v>
      </c>
      <c r="D12">
        <v>17</v>
      </c>
      <c r="E12">
        <v>1238</v>
      </c>
      <c r="F12" t="s">
        <v>48</v>
      </c>
      <c r="H12">
        <v>9.9028700000000001</v>
      </c>
      <c r="I12">
        <v>10.200100000000001</v>
      </c>
    </row>
    <row r="13" spans="1:9" x14ac:dyDescent="0.25">
      <c r="A13" t="s">
        <v>28</v>
      </c>
      <c r="B13" s="1">
        <f t="shared" si="0"/>
        <v>17.632350000000002</v>
      </c>
      <c r="C13">
        <v>755807</v>
      </c>
      <c r="D13">
        <v>18</v>
      </c>
      <c r="E13">
        <v>1386</v>
      </c>
      <c r="F13" t="s">
        <v>49</v>
      </c>
      <c r="H13">
        <v>17.7439</v>
      </c>
      <c r="I13">
        <v>17.520800000000001</v>
      </c>
    </row>
  </sheetData>
  <autoFilter ref="A2:E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zoomScale="40" zoomScaleNormal="40" workbookViewId="0">
      <selection activeCell="P66" sqref="P66"/>
    </sheetView>
  </sheetViews>
  <sheetFormatPr defaultRowHeight="15" x14ac:dyDescent="0.25"/>
  <cols>
    <col min="2" max="2" width="18" bestFit="1" customWidth="1"/>
    <col min="4" max="4" width="14.42578125" customWidth="1"/>
    <col min="5" max="5" width="12.140625" customWidth="1"/>
    <col min="6" max="6" width="13" customWidth="1"/>
  </cols>
  <sheetData>
    <row r="1" spans="1:10" x14ac:dyDescent="0.25">
      <c r="A1" t="s">
        <v>17</v>
      </c>
      <c r="B1" t="s">
        <v>62</v>
      </c>
      <c r="C1" s="2" t="s">
        <v>55</v>
      </c>
      <c r="D1" s="3" t="s">
        <v>59</v>
      </c>
      <c r="E1" s="2" t="s">
        <v>56</v>
      </c>
      <c r="F1" s="3" t="s">
        <v>59</v>
      </c>
      <c r="G1" s="2" t="s">
        <v>57</v>
      </c>
      <c r="H1" s="3" t="s">
        <v>59</v>
      </c>
      <c r="I1" s="2" t="s">
        <v>58</v>
      </c>
      <c r="J1" s="3" t="s">
        <v>59</v>
      </c>
    </row>
    <row r="2" spans="1:10" x14ac:dyDescent="0.25">
      <c r="A2">
        <v>5</v>
      </c>
      <c r="B2">
        <f>MIN(C2,E2,G2,I2)</f>
        <v>42</v>
      </c>
      <c r="C2" s="8">
        <f>'3.00allcheck-all'!E3</f>
        <v>42</v>
      </c>
      <c r="D2" s="6">
        <f>C2/$B2-1</f>
        <v>0</v>
      </c>
      <c r="E2" s="8">
        <f>'3.5cutIfActual-worse'!E3</f>
        <v>42</v>
      </c>
      <c r="F2" s="6">
        <f>E2/$B2-1</f>
        <v>0</v>
      </c>
      <c r="G2" s="8">
        <f>'4.0cutWIfSwapping-swap'!E3</f>
        <v>47</v>
      </c>
      <c r="H2" s="6">
        <f>G2/$B2-1</f>
        <v>0.11904761904761907</v>
      </c>
      <c r="I2" s="8">
        <f>'4.5LowerBound-LB'!E3</f>
        <v>46</v>
      </c>
      <c r="J2" s="6">
        <f>I2/$B2-1</f>
        <v>9.5238095238095344E-2</v>
      </c>
    </row>
    <row r="3" spans="1:10" x14ac:dyDescent="0.25">
      <c r="A3">
        <v>6</v>
      </c>
      <c r="B3">
        <f t="shared" ref="B3:B12" si="0">MIN(C3,E3,G3,I3)</f>
        <v>82</v>
      </c>
      <c r="C3" s="8">
        <f>'3.00allcheck-all'!E4</f>
        <v>82</v>
      </c>
      <c r="D3" s="6">
        <f t="shared" ref="D3:D7" si="1">C3/$B3-1</f>
        <v>0</v>
      </c>
      <c r="E3" s="8">
        <f>'3.5cutIfActual-worse'!E4</f>
        <v>82</v>
      </c>
      <c r="F3" s="6">
        <f t="shared" ref="F3:F8" si="2">E3/$B3-1</f>
        <v>0</v>
      </c>
      <c r="G3" s="8">
        <f>'4.0cutWIfSwapping-swap'!E4</f>
        <v>92</v>
      </c>
      <c r="H3" s="6">
        <f t="shared" ref="H3:J12" si="3">G3/$B3-1</f>
        <v>0.12195121951219523</v>
      </c>
      <c r="I3" s="8">
        <f>'4.5LowerBound-LB'!E4</f>
        <v>89</v>
      </c>
      <c r="J3" s="6">
        <f t="shared" si="3"/>
        <v>8.5365853658536661E-2</v>
      </c>
    </row>
    <row r="4" spans="1:10" x14ac:dyDescent="0.25">
      <c r="A4">
        <v>8</v>
      </c>
      <c r="B4">
        <f t="shared" si="0"/>
        <v>223</v>
      </c>
      <c r="C4" s="8">
        <f>'3.00allcheck-all'!E5</f>
        <v>223</v>
      </c>
      <c r="D4" s="6">
        <f t="shared" si="1"/>
        <v>0</v>
      </c>
      <c r="E4" s="8">
        <f>'3.5cutIfActual-worse'!E5</f>
        <v>223</v>
      </c>
      <c r="F4" s="6">
        <f t="shared" si="2"/>
        <v>0</v>
      </c>
      <c r="G4" s="8">
        <f>'4.0cutWIfSwapping-swap'!E5</f>
        <v>223</v>
      </c>
      <c r="H4" s="6">
        <f t="shared" si="3"/>
        <v>0</v>
      </c>
      <c r="I4" s="8">
        <f>'4.5LowerBound-LB'!E5</f>
        <v>224</v>
      </c>
      <c r="J4" s="6">
        <f t="shared" si="3"/>
        <v>4.484304932735439E-3</v>
      </c>
    </row>
    <row r="5" spans="1:10" x14ac:dyDescent="0.25">
      <c r="A5">
        <v>9</v>
      </c>
      <c r="B5">
        <f t="shared" si="0"/>
        <v>313</v>
      </c>
      <c r="C5" s="8">
        <f>'3.00allcheck-all'!E6</f>
        <v>313</v>
      </c>
      <c r="D5" s="6">
        <f t="shared" si="1"/>
        <v>0</v>
      </c>
      <c r="E5" s="8">
        <f>'3.5cutIfActual-worse'!E6</f>
        <v>313</v>
      </c>
      <c r="F5" s="6">
        <f t="shared" si="2"/>
        <v>0</v>
      </c>
      <c r="G5" s="8">
        <f>'4.0cutWIfSwapping-swap'!E6</f>
        <v>313</v>
      </c>
      <c r="H5" s="6">
        <f t="shared" si="3"/>
        <v>0</v>
      </c>
      <c r="I5" s="8">
        <f>'4.5LowerBound-LB'!E6</f>
        <v>314</v>
      </c>
      <c r="J5" s="6">
        <f t="shared" si="3"/>
        <v>3.1948881789136685E-3</v>
      </c>
    </row>
    <row r="6" spans="1:10" x14ac:dyDescent="0.25">
      <c r="A6">
        <v>10</v>
      </c>
      <c r="B6">
        <f t="shared" si="0"/>
        <v>370</v>
      </c>
      <c r="C6" s="8">
        <f>'3.00allcheck-all'!E7</f>
        <v>370</v>
      </c>
      <c r="D6" s="6">
        <f t="shared" si="1"/>
        <v>0</v>
      </c>
      <c r="E6" s="8">
        <f>'3.5cutIfActual-worse'!E7</f>
        <v>370</v>
      </c>
      <c r="F6" s="6">
        <f t="shared" si="2"/>
        <v>0</v>
      </c>
      <c r="G6" s="8">
        <f>'4.0cutWIfSwapping-swap'!E7</f>
        <v>382</v>
      </c>
      <c r="H6" s="6">
        <f t="shared" si="3"/>
        <v>3.2432432432432323E-2</v>
      </c>
      <c r="I6" s="8">
        <f>'4.5LowerBound-LB'!E7</f>
        <v>386</v>
      </c>
      <c r="J6" s="6">
        <f t="shared" si="3"/>
        <v>4.3243243243243246E-2</v>
      </c>
    </row>
    <row r="7" spans="1:10" x14ac:dyDescent="0.25">
      <c r="A7">
        <v>11</v>
      </c>
      <c r="B7">
        <f t="shared" si="0"/>
        <v>454</v>
      </c>
      <c r="C7" s="8">
        <f>'3.00allcheck-all'!E8</f>
        <v>454</v>
      </c>
      <c r="D7" s="6">
        <f t="shared" si="1"/>
        <v>0</v>
      </c>
      <c r="E7" s="8">
        <f>'3.5cutIfActual-worse'!E8</f>
        <v>454</v>
      </c>
      <c r="F7" s="6">
        <f t="shared" si="2"/>
        <v>0</v>
      </c>
      <c r="G7" s="8">
        <f>'4.0cutWIfSwapping-swap'!E8</f>
        <v>502</v>
      </c>
      <c r="H7" s="6">
        <f t="shared" si="3"/>
        <v>0.10572687224669597</v>
      </c>
      <c r="I7" s="8">
        <f>'4.5LowerBound-LB'!E8</f>
        <v>509</v>
      </c>
      <c r="J7" s="6">
        <f t="shared" si="3"/>
        <v>0.12114537444933915</v>
      </c>
    </row>
    <row r="8" spans="1:10" x14ac:dyDescent="0.25">
      <c r="A8">
        <v>12</v>
      </c>
      <c r="B8">
        <f t="shared" si="0"/>
        <v>599</v>
      </c>
      <c r="C8" s="8"/>
      <c r="D8" s="6"/>
      <c r="E8" s="8">
        <f>'3.5cutIfActual-worse'!E9</f>
        <v>599</v>
      </c>
      <c r="F8" s="6">
        <f t="shared" si="2"/>
        <v>0</v>
      </c>
      <c r="G8" s="8">
        <f>'4.0cutWIfSwapping-swap'!E9</f>
        <v>657</v>
      </c>
      <c r="H8" s="6">
        <f t="shared" si="3"/>
        <v>9.6828046744574348E-2</v>
      </c>
      <c r="I8" s="8">
        <f>'4.5LowerBound-LB'!E9</f>
        <v>633</v>
      </c>
      <c r="J8" s="6">
        <f t="shared" si="3"/>
        <v>5.6761268781302165E-2</v>
      </c>
    </row>
    <row r="9" spans="1:10" x14ac:dyDescent="0.25">
      <c r="A9">
        <v>13</v>
      </c>
      <c r="B9">
        <f t="shared" si="0"/>
        <v>855</v>
      </c>
      <c r="C9" s="8"/>
      <c r="D9" s="6"/>
      <c r="E9" s="8"/>
      <c r="F9" s="6"/>
      <c r="G9" s="8">
        <f>'4.0cutWIfSwapping-swap'!E10</f>
        <v>855</v>
      </c>
      <c r="H9" s="6">
        <f t="shared" si="3"/>
        <v>0</v>
      </c>
      <c r="I9" s="8">
        <f>'4.5LowerBound-LB'!E10</f>
        <v>909</v>
      </c>
      <c r="J9" s="6">
        <f t="shared" si="3"/>
        <v>6.315789473684208E-2</v>
      </c>
    </row>
    <row r="10" spans="1:10" x14ac:dyDescent="0.25">
      <c r="A10">
        <v>15</v>
      </c>
      <c r="B10">
        <f t="shared" si="0"/>
        <v>1103</v>
      </c>
      <c r="C10" s="8"/>
      <c r="D10" s="6"/>
      <c r="E10" s="8"/>
      <c r="F10" s="6"/>
      <c r="G10" s="8">
        <f>'4.0cutWIfSwapping-swap'!E11</f>
        <v>1103</v>
      </c>
      <c r="H10" s="6">
        <f t="shared" si="3"/>
        <v>0</v>
      </c>
      <c r="I10" s="8">
        <f>'4.5LowerBound-LB'!E11</f>
        <v>1147</v>
      </c>
      <c r="J10" s="6">
        <f t="shared" si="3"/>
        <v>3.9891205802357277E-2</v>
      </c>
    </row>
    <row r="11" spans="1:10" x14ac:dyDescent="0.25">
      <c r="A11">
        <v>17</v>
      </c>
      <c r="B11">
        <f t="shared" si="0"/>
        <v>1162</v>
      </c>
      <c r="C11" s="8"/>
      <c r="D11" s="6"/>
      <c r="E11" s="8"/>
      <c r="F11" s="6"/>
      <c r="G11" s="8">
        <f>'4.0cutWIfSwapping-swap'!E12</f>
        <v>1162</v>
      </c>
      <c r="H11" s="6">
        <f t="shared" si="3"/>
        <v>0</v>
      </c>
      <c r="I11" s="8">
        <f>'4.5LowerBound-LB'!E12</f>
        <v>1238</v>
      </c>
      <c r="J11" s="6">
        <f t="shared" si="3"/>
        <v>6.5404475043029153E-2</v>
      </c>
    </row>
    <row r="12" spans="1:10" x14ac:dyDescent="0.25">
      <c r="A12">
        <v>18</v>
      </c>
      <c r="B12">
        <f t="shared" si="0"/>
        <v>1346</v>
      </c>
      <c r="C12" s="9"/>
      <c r="D12" s="7"/>
      <c r="E12" s="9"/>
      <c r="F12" s="7"/>
      <c r="G12" s="9">
        <f>'4.0cutWIfSwapping-swap'!E13</f>
        <v>1346</v>
      </c>
      <c r="H12" s="7">
        <f t="shared" si="3"/>
        <v>0</v>
      </c>
      <c r="I12" s="9">
        <f>'4.5LowerBound-LB'!E13</f>
        <v>1386</v>
      </c>
      <c r="J12" s="7">
        <f t="shared" si="3"/>
        <v>2.9717682020802272E-2</v>
      </c>
    </row>
    <row r="18" spans="1:10" x14ac:dyDescent="0.25">
      <c r="A18" t="s">
        <v>61</v>
      </c>
    </row>
    <row r="19" spans="1:10" x14ac:dyDescent="0.25">
      <c r="A19" t="s">
        <v>17</v>
      </c>
      <c r="B19" s="13" t="s">
        <v>60</v>
      </c>
      <c r="C19" s="2" t="s">
        <v>55</v>
      </c>
      <c r="D19" s="3" t="s">
        <v>59</v>
      </c>
      <c r="E19" s="2" t="s">
        <v>56</v>
      </c>
      <c r="F19" s="3" t="s">
        <v>59</v>
      </c>
      <c r="G19" s="2" t="s">
        <v>57</v>
      </c>
      <c r="H19" s="3" t="s">
        <v>59</v>
      </c>
      <c r="I19" s="2" t="s">
        <v>58</v>
      </c>
      <c r="J19" s="3" t="s">
        <v>59</v>
      </c>
    </row>
    <row r="20" spans="1:10" x14ac:dyDescent="0.25">
      <c r="A20">
        <v>5</v>
      </c>
      <c r="B20" s="10">
        <f>MIN(C20,E20,G20,I20)</f>
        <v>4.4594549999999995E-4</v>
      </c>
      <c r="C20" s="10">
        <f>'3.00allcheck-all'!B3</f>
        <v>6.5150850000000003E-4</v>
      </c>
      <c r="D20" s="6">
        <f>C20/$B20-1</f>
        <v>0.4609599155053703</v>
      </c>
      <c r="E20" s="10">
        <f>'3.5cutIfActual-worse'!B3</f>
        <v>6.4075849999999991E-4</v>
      </c>
      <c r="F20" s="6">
        <f>E20/$B20-1</f>
        <v>0.4368538307932246</v>
      </c>
      <c r="G20" s="10">
        <f>'4.0cutWIfSwapping-swap'!B3</f>
        <v>5.1634450000000002E-4</v>
      </c>
      <c r="H20" s="6">
        <f>G20/$B20-1</f>
        <v>0.1578645821070066</v>
      </c>
      <c r="I20" s="10">
        <f>'4.5LowerBound-LB'!B3</f>
        <v>4.4594549999999995E-4</v>
      </c>
      <c r="J20" s="6">
        <f>I20/$B20-1</f>
        <v>0</v>
      </c>
    </row>
    <row r="21" spans="1:10" x14ac:dyDescent="0.25">
      <c r="A21">
        <v>6</v>
      </c>
      <c r="B21" s="10">
        <f t="shared" ref="B21:B30" si="4">MIN(C21,E21,G21,I21)</f>
        <v>8.8984250000000002E-4</v>
      </c>
      <c r="C21" s="10">
        <f>'3.00allcheck-all'!B4</f>
        <v>4.0931150000000005E-3</v>
      </c>
      <c r="D21" s="6">
        <f t="shared" ref="D21:D25" si="5">C21/$B21-1</f>
        <v>3.5998196310021155</v>
      </c>
      <c r="E21" s="10">
        <f>'3.5cutIfActual-worse'!B4</f>
        <v>2.0702400000000001E-3</v>
      </c>
      <c r="F21" s="6">
        <f t="shared" ref="F21:F26" si="6">E21/$B21-1</f>
        <v>1.3265240758898345</v>
      </c>
      <c r="G21" s="10">
        <f>'4.0cutWIfSwapping-swap'!B4</f>
        <v>8.8984250000000002E-4</v>
      </c>
      <c r="H21" s="6">
        <f t="shared" ref="H21" si="7">G21/$B21-1</f>
        <v>0</v>
      </c>
      <c r="I21" s="10">
        <f>'4.5LowerBound-LB'!B4</f>
        <v>1.053939E-3</v>
      </c>
      <c r="J21" s="6">
        <f t="shared" ref="J21" si="8">I21/$B21-1</f>
        <v>0.18441072436976214</v>
      </c>
    </row>
    <row r="22" spans="1:10" x14ac:dyDescent="0.25">
      <c r="A22">
        <v>8</v>
      </c>
      <c r="B22" s="10">
        <f t="shared" si="4"/>
        <v>4.1962900000000001E-3</v>
      </c>
      <c r="C22" s="10">
        <f>'3.00allcheck-all'!B5</f>
        <v>0.27733550000000001</v>
      </c>
      <c r="D22" s="6">
        <f t="shared" si="5"/>
        <v>65.09064197183703</v>
      </c>
      <c r="E22" s="10">
        <f>'3.5cutIfActual-worse'!B5</f>
        <v>0.10939650000000001</v>
      </c>
      <c r="F22" s="6">
        <f t="shared" si="6"/>
        <v>25.069814050029908</v>
      </c>
      <c r="G22" s="10">
        <f>'4.0cutWIfSwapping-swap'!B5</f>
        <v>5.0016549999999998E-3</v>
      </c>
      <c r="H22" s="6">
        <f t="shared" ref="H22" si="9">G22/$B22-1</f>
        <v>0.19192310350333264</v>
      </c>
      <c r="I22" s="10">
        <f>'4.5LowerBound-LB'!B5</f>
        <v>4.1962900000000001E-3</v>
      </c>
      <c r="J22" s="6">
        <f t="shared" ref="J22" si="10">I22/$B22-1</f>
        <v>0</v>
      </c>
    </row>
    <row r="23" spans="1:10" x14ac:dyDescent="0.25">
      <c r="A23">
        <v>9</v>
      </c>
      <c r="B23" s="10">
        <f t="shared" si="4"/>
        <v>8.3754299999999997E-3</v>
      </c>
      <c r="C23" s="10">
        <f>'3.00allcheck-all'!B6</f>
        <v>2.83317</v>
      </c>
      <c r="D23" s="6">
        <f t="shared" si="5"/>
        <v>337.27158724984866</v>
      </c>
      <c r="E23" s="10">
        <f>'3.5cutIfActual-worse'!B6</f>
        <v>1.0591915000000001</v>
      </c>
      <c r="F23" s="6">
        <f t="shared" si="6"/>
        <v>125.46413378178794</v>
      </c>
      <c r="G23" s="10">
        <f>'4.0cutWIfSwapping-swap'!B6</f>
        <v>1.16033E-2</v>
      </c>
      <c r="H23" s="6">
        <f t="shared" ref="H23" si="11">G23/$B23-1</f>
        <v>0.38539752585837395</v>
      </c>
      <c r="I23" s="10">
        <f>'4.5LowerBound-LB'!B6</f>
        <v>8.3754299999999997E-3</v>
      </c>
      <c r="J23" s="6">
        <f t="shared" ref="J23" si="12">I23/$B23-1</f>
        <v>0</v>
      </c>
    </row>
    <row r="24" spans="1:10" x14ac:dyDescent="0.25">
      <c r="A24">
        <v>10</v>
      </c>
      <c r="B24" s="10">
        <f t="shared" si="4"/>
        <v>1.218285E-2</v>
      </c>
      <c r="C24" s="10">
        <f>'3.00allcheck-all'!B7</f>
        <v>29.247250000000001</v>
      </c>
      <c r="D24" s="6">
        <f t="shared" si="5"/>
        <v>2399.6903146636459</v>
      </c>
      <c r="E24" s="10">
        <f>'3.5cutIfActual-worse'!B7</f>
        <v>8.0041849999999997</v>
      </c>
      <c r="F24" s="6">
        <f t="shared" si="6"/>
        <v>656.00431344061519</v>
      </c>
      <c r="G24" s="10">
        <f>'4.0cutWIfSwapping-swap'!B7</f>
        <v>4.4870500000000001E-2</v>
      </c>
      <c r="H24" s="6">
        <f t="shared" ref="H24" si="13">G24/$B24-1</f>
        <v>2.6830872907406724</v>
      </c>
      <c r="I24" s="10">
        <f>'4.5LowerBound-LB'!B7</f>
        <v>1.218285E-2</v>
      </c>
      <c r="J24" s="6">
        <f t="shared" ref="J24" si="14">I24/$B24-1</f>
        <v>0</v>
      </c>
    </row>
    <row r="25" spans="1:10" x14ac:dyDescent="0.25">
      <c r="A25">
        <v>11</v>
      </c>
      <c r="B25" s="10">
        <f t="shared" si="4"/>
        <v>5.9099249999999999E-2</v>
      </c>
      <c r="C25" s="10">
        <f>'3.00allcheck-all'!B8</f>
        <v>368.30200000000002</v>
      </c>
      <c r="D25" s="6">
        <f t="shared" si="5"/>
        <v>6230.9234169638366</v>
      </c>
      <c r="E25" s="10">
        <f>'3.5cutIfActual-worse'!B8</f>
        <v>68.936599999999999</v>
      </c>
      <c r="F25" s="6">
        <f t="shared" si="6"/>
        <v>1165.454735043169</v>
      </c>
      <c r="G25" s="10">
        <f>'4.0cutWIfSwapping-swap'!B8</f>
        <v>0.1134725</v>
      </c>
      <c r="H25" s="6">
        <f t="shared" ref="H25" si="15">G25/$B25-1</f>
        <v>0.92003282613569559</v>
      </c>
      <c r="I25" s="10">
        <f>'4.5LowerBound-LB'!B8</f>
        <v>5.9099249999999999E-2</v>
      </c>
      <c r="J25" s="6">
        <f t="shared" ref="J25" si="16">I25/$B25-1</f>
        <v>0</v>
      </c>
    </row>
    <row r="26" spans="1:10" x14ac:dyDescent="0.25">
      <c r="A26">
        <v>12</v>
      </c>
      <c r="B26" s="10">
        <f t="shared" si="4"/>
        <v>0.15731229999999999</v>
      </c>
      <c r="C26" s="10">
        <f>'3.00allcheck-all'!B9</f>
        <v>19376.5</v>
      </c>
      <c r="D26" s="6"/>
      <c r="E26" s="10">
        <f>'3.5cutIfActual-worse'!B9</f>
        <v>578.06500000000005</v>
      </c>
      <c r="F26" s="6">
        <f t="shared" si="6"/>
        <v>3673.6331977855521</v>
      </c>
      <c r="G26" s="10">
        <f>'4.0cutWIfSwapping-swap'!B9</f>
        <v>0.26116700000000004</v>
      </c>
      <c r="H26" s="6">
        <f t="shared" ref="H26" si="17">G26/$B26-1</f>
        <v>0.66018168954366607</v>
      </c>
      <c r="I26" s="10">
        <f>'4.5LowerBound-LB'!B9</f>
        <v>0.15731229999999999</v>
      </c>
      <c r="J26" s="6">
        <f t="shared" ref="J26" si="18">I26/$B26-1</f>
        <v>0</v>
      </c>
    </row>
    <row r="27" spans="1:10" x14ac:dyDescent="0.25">
      <c r="A27">
        <v>13</v>
      </c>
      <c r="B27" s="10">
        <f t="shared" si="4"/>
        <v>0.24954000000000001</v>
      </c>
      <c r="C27" s="10"/>
      <c r="D27" s="6"/>
      <c r="E27" s="10"/>
      <c r="F27" s="6"/>
      <c r="G27" s="10">
        <f>'4.0cutWIfSwapping-swap'!B10</f>
        <v>0.56250849999999997</v>
      </c>
      <c r="H27" s="6">
        <f t="shared" ref="H27" si="19">G27/$B27-1</f>
        <v>1.2541816943175439</v>
      </c>
      <c r="I27" s="10">
        <f>'4.5LowerBound-LB'!B10</f>
        <v>0.24954000000000001</v>
      </c>
      <c r="J27" s="6">
        <f t="shared" ref="J27" si="20">I27/$B27-1</f>
        <v>0</v>
      </c>
    </row>
    <row r="28" spans="1:10" x14ac:dyDescent="0.25">
      <c r="A28">
        <v>15</v>
      </c>
      <c r="B28" s="10">
        <f t="shared" si="4"/>
        <v>2.6724250000000001</v>
      </c>
      <c r="C28" s="10"/>
      <c r="D28" s="6"/>
      <c r="E28" s="10"/>
      <c r="F28" s="6"/>
      <c r="G28" s="10">
        <f>'4.0cutWIfSwapping-swap'!B11</f>
        <v>3.92449</v>
      </c>
      <c r="H28" s="6">
        <f t="shared" ref="H28" si="21">G28/$B28-1</f>
        <v>0.46851268043069494</v>
      </c>
      <c r="I28" s="10">
        <f>'4.5LowerBound-LB'!B11</f>
        <v>2.6724250000000001</v>
      </c>
      <c r="J28" s="6">
        <f t="shared" ref="J28" si="22">I28/$B28-1</f>
        <v>0</v>
      </c>
    </row>
    <row r="29" spans="1:10" x14ac:dyDescent="0.25">
      <c r="A29">
        <v>17</v>
      </c>
      <c r="B29" s="10">
        <f t="shared" si="4"/>
        <v>10.051485</v>
      </c>
      <c r="C29" s="10"/>
      <c r="D29" s="6"/>
      <c r="E29" s="10"/>
      <c r="F29" s="6"/>
      <c r="G29" s="10">
        <f>'4.0cutWIfSwapping-swap'!B12</f>
        <v>32.048999999999999</v>
      </c>
      <c r="H29" s="6">
        <f t="shared" ref="H29" si="23">G29/$B29-1</f>
        <v>2.1884840896643629</v>
      </c>
      <c r="I29" s="10">
        <f>'4.5LowerBound-LB'!B12</f>
        <v>10.051485</v>
      </c>
      <c r="J29" s="6">
        <f t="shared" ref="J29" si="24">I29/$B29-1</f>
        <v>0</v>
      </c>
    </row>
    <row r="30" spans="1:10" x14ac:dyDescent="0.25">
      <c r="A30">
        <v>18</v>
      </c>
      <c r="B30" s="12">
        <f t="shared" si="4"/>
        <v>17.632350000000002</v>
      </c>
      <c r="C30" s="11"/>
      <c r="D30" s="7"/>
      <c r="E30" s="11"/>
      <c r="F30" s="7"/>
      <c r="G30" s="11">
        <f>'4.0cutWIfSwapping-swap'!B13</f>
        <v>67.405000000000001</v>
      </c>
      <c r="H30" s="7">
        <f t="shared" ref="H30" si="25">G30/$B30-1</f>
        <v>2.8228029729446154</v>
      </c>
      <c r="I30" s="11">
        <f>'4.5LowerBound-LB'!B13</f>
        <v>17.632350000000002</v>
      </c>
      <c r="J30" s="7">
        <f t="shared" ref="J30" si="26">I30/$B30-1</f>
        <v>0</v>
      </c>
    </row>
    <row r="31" spans="1:10" x14ac:dyDescent="0.25">
      <c r="B31" s="14"/>
      <c r="C31" s="14"/>
      <c r="D31" s="15"/>
      <c r="E31" s="14"/>
      <c r="F31" s="15"/>
      <c r="G31" s="14"/>
      <c r="H31" s="15"/>
      <c r="I31" s="14"/>
      <c r="J31" s="15"/>
    </row>
    <row r="32" spans="1:10" x14ac:dyDescent="0.25">
      <c r="B32" s="14"/>
      <c r="C32" s="14"/>
      <c r="D32" s="15"/>
      <c r="E32" s="14"/>
      <c r="F32" s="15"/>
      <c r="G32" s="14"/>
      <c r="H32" s="15"/>
      <c r="I32" s="14"/>
      <c r="J32" s="15"/>
    </row>
    <row r="33" spans="1:10" x14ac:dyDescent="0.25">
      <c r="B33" s="14"/>
      <c r="C33" s="14"/>
      <c r="D33" s="15"/>
      <c r="E33" s="14"/>
      <c r="F33" s="15"/>
      <c r="G33" s="14"/>
      <c r="H33" s="15"/>
      <c r="I33" s="14"/>
      <c r="J33" s="15"/>
    </row>
    <row r="34" spans="1:10" x14ac:dyDescent="0.25">
      <c r="B34" s="14"/>
      <c r="C34" s="14"/>
      <c r="D34" s="15"/>
      <c r="E34" s="14"/>
      <c r="F34" s="15"/>
      <c r="G34" s="14"/>
      <c r="H34" s="15"/>
      <c r="I34" s="14"/>
      <c r="J34" s="15"/>
    </row>
    <row r="35" spans="1:10" x14ac:dyDescent="0.25">
      <c r="B35" s="14"/>
      <c r="C35" s="14"/>
      <c r="D35" s="15"/>
      <c r="E35" s="14"/>
      <c r="F35" s="15"/>
      <c r="G35" s="14"/>
      <c r="H35" s="15"/>
      <c r="I35" s="14"/>
      <c r="J35" s="15"/>
    </row>
    <row r="37" spans="1:10" x14ac:dyDescent="0.25">
      <c r="A37" t="s">
        <v>63</v>
      </c>
    </row>
    <row r="38" spans="1:10" x14ac:dyDescent="0.25">
      <c r="A38" t="s">
        <v>17</v>
      </c>
      <c r="B38" s="2" t="s">
        <v>60</v>
      </c>
      <c r="C38" s="2" t="s">
        <v>55</v>
      </c>
      <c r="D38" s="3" t="s">
        <v>59</v>
      </c>
      <c r="E38" s="2" t="s">
        <v>56</v>
      </c>
      <c r="F38" s="3" t="s">
        <v>59</v>
      </c>
      <c r="G38" s="2" t="s">
        <v>57</v>
      </c>
      <c r="H38" s="3" t="s">
        <v>59</v>
      </c>
      <c r="I38" s="2" t="s">
        <v>58</v>
      </c>
      <c r="J38" s="3" t="s">
        <v>59</v>
      </c>
    </row>
    <row r="39" spans="1:10" x14ac:dyDescent="0.25">
      <c r="A39">
        <v>5</v>
      </c>
      <c r="B39" s="4">
        <f>MIN(C39,E39,G39,I39)</f>
        <v>45</v>
      </c>
      <c r="C39" s="4">
        <f>'3.00allcheck-all'!C3</f>
        <v>326</v>
      </c>
      <c r="D39" s="6">
        <f>C39/$B39-1</f>
        <v>6.2444444444444445</v>
      </c>
      <c r="E39">
        <f>'3.5cutIfActual-worse'!C3</f>
        <v>167</v>
      </c>
      <c r="F39" s="6">
        <f>E39/$B39-1</f>
        <v>2.7111111111111112</v>
      </c>
      <c r="G39">
        <f>'4.0cutWIfSwapping-swap'!C3</f>
        <v>45</v>
      </c>
      <c r="H39" s="6">
        <f>G39/$B39-1</f>
        <v>0</v>
      </c>
      <c r="I39">
        <f>'4.5LowerBound-LB'!C3</f>
        <v>61</v>
      </c>
      <c r="J39" s="6">
        <f>I39/$B39-1</f>
        <v>0.35555555555555562</v>
      </c>
    </row>
    <row r="40" spans="1:10" x14ac:dyDescent="0.25">
      <c r="A40">
        <v>6</v>
      </c>
      <c r="B40" s="4">
        <f t="shared" ref="B40:B49" si="27">MIN(C40,E40,G40,I40)</f>
        <v>80</v>
      </c>
      <c r="C40" s="4">
        <f>'3.00allcheck-all'!C4</f>
        <v>1957</v>
      </c>
      <c r="D40" s="6">
        <f t="shared" ref="D40:D44" si="28">C40/$B40-1</f>
        <v>23.462499999999999</v>
      </c>
      <c r="E40">
        <f>'3.5cutIfActual-worse'!C4</f>
        <v>875</v>
      </c>
      <c r="F40" s="6">
        <f t="shared" ref="F40:F44" si="29">E40/$B40-1</f>
        <v>9.9375</v>
      </c>
      <c r="G40">
        <f>'4.0cutWIfSwapping-swap'!C4</f>
        <v>80</v>
      </c>
      <c r="H40" s="6">
        <f t="shared" ref="H40" si="30">G40/$B40-1</f>
        <v>0</v>
      </c>
      <c r="I40">
        <f>'4.5LowerBound-LB'!C4</f>
        <v>139</v>
      </c>
      <c r="J40" s="6">
        <f t="shared" ref="J40:J49" si="31">I40/$B40-1</f>
        <v>0.73750000000000004</v>
      </c>
    </row>
    <row r="41" spans="1:10" x14ac:dyDescent="0.25">
      <c r="A41">
        <v>8</v>
      </c>
      <c r="B41" s="4">
        <f t="shared" si="27"/>
        <v>357</v>
      </c>
      <c r="C41" s="4">
        <f>'3.00allcheck-all'!C5</f>
        <v>109601</v>
      </c>
      <c r="D41" s="6">
        <f t="shared" si="28"/>
        <v>306.00560224089634</v>
      </c>
      <c r="E41">
        <f>'3.5cutIfActual-worse'!C5</f>
        <v>37786</v>
      </c>
      <c r="F41" s="6">
        <f t="shared" si="29"/>
        <v>104.84313725490196</v>
      </c>
      <c r="G41">
        <f>'4.0cutWIfSwapping-swap'!C5</f>
        <v>357</v>
      </c>
      <c r="H41" s="6">
        <f t="shared" ref="H41" si="32">G41/$B41-1</f>
        <v>0</v>
      </c>
      <c r="I41">
        <f>'4.5LowerBound-LB'!C5</f>
        <v>450</v>
      </c>
      <c r="J41" s="6">
        <f t="shared" si="31"/>
        <v>0.26050420168067223</v>
      </c>
    </row>
    <row r="42" spans="1:10" x14ac:dyDescent="0.25">
      <c r="A42">
        <v>9</v>
      </c>
      <c r="B42" s="4">
        <f t="shared" si="27"/>
        <v>690</v>
      </c>
      <c r="C42" s="4">
        <f>'3.00allcheck-all'!C6</f>
        <v>986410</v>
      </c>
      <c r="D42" s="6">
        <f t="shared" si="28"/>
        <v>1428.5797101449275</v>
      </c>
      <c r="E42">
        <f>'3.5cutIfActual-worse'!C6</f>
        <v>317643</v>
      </c>
      <c r="F42" s="6">
        <f t="shared" si="29"/>
        <v>459.35217391304349</v>
      </c>
      <c r="G42">
        <f>'4.0cutWIfSwapping-swap'!C6</f>
        <v>690</v>
      </c>
      <c r="H42" s="6">
        <f t="shared" ref="H42" si="33">G42/$B42-1</f>
        <v>0</v>
      </c>
      <c r="I42">
        <f>'4.5LowerBound-LB'!C6</f>
        <v>733</v>
      </c>
      <c r="J42" s="6">
        <f t="shared" si="31"/>
        <v>6.2318840579710155E-2</v>
      </c>
    </row>
    <row r="43" spans="1:10" x14ac:dyDescent="0.25">
      <c r="A43">
        <v>10</v>
      </c>
      <c r="B43" s="4">
        <f t="shared" si="27"/>
        <v>857</v>
      </c>
      <c r="C43" s="4">
        <f>'3.00allcheck-all'!C7</f>
        <v>9864101</v>
      </c>
      <c r="D43" s="6">
        <f t="shared" si="28"/>
        <v>11509.036172695449</v>
      </c>
      <c r="E43">
        <f>'3.5cutIfActual-worse'!C7</f>
        <v>2080289</v>
      </c>
      <c r="F43" s="6">
        <f t="shared" si="29"/>
        <v>2426.4084014002333</v>
      </c>
      <c r="G43">
        <f>'4.0cutWIfSwapping-swap'!C7</f>
        <v>3065</v>
      </c>
      <c r="H43" s="6">
        <f t="shared" ref="H43" si="34">G43/$B43-1</f>
        <v>2.576429404900817</v>
      </c>
      <c r="I43">
        <f>'4.5LowerBound-LB'!C7</f>
        <v>857</v>
      </c>
      <c r="J43" s="6">
        <f t="shared" si="31"/>
        <v>0</v>
      </c>
    </row>
    <row r="44" spans="1:10" x14ac:dyDescent="0.25">
      <c r="A44">
        <v>11</v>
      </c>
      <c r="B44" s="4">
        <f t="shared" si="27"/>
        <v>4390</v>
      </c>
      <c r="C44" s="4">
        <f>'3.00allcheck-all'!C8</f>
        <v>108505112</v>
      </c>
      <c r="D44" s="6">
        <f t="shared" si="28"/>
        <v>24715.426423690205</v>
      </c>
      <c r="E44">
        <f>'3.5cutIfActual-worse'!C8</f>
        <v>14906059</v>
      </c>
      <c r="F44" s="6">
        <f t="shared" si="29"/>
        <v>3394.4576309794988</v>
      </c>
      <c r="G44">
        <f>'4.0cutWIfSwapping-swap'!C8</f>
        <v>8366</v>
      </c>
      <c r="H44" s="6">
        <f t="shared" ref="H44" si="35">G44/$B44-1</f>
        <v>0.90569476082004563</v>
      </c>
      <c r="I44">
        <f>'4.5LowerBound-LB'!C8</f>
        <v>4390</v>
      </c>
      <c r="J44" s="6">
        <f t="shared" si="31"/>
        <v>0</v>
      </c>
    </row>
    <row r="45" spans="1:10" x14ac:dyDescent="0.25">
      <c r="A45">
        <v>12</v>
      </c>
      <c r="B45" s="4">
        <f t="shared" si="27"/>
        <v>4507</v>
      </c>
      <c r="C45" s="4"/>
      <c r="D45" s="6"/>
      <c r="E45">
        <f>'3.5cutIfActual-worse'!C9</f>
        <v>122523804</v>
      </c>
      <c r="F45" s="6">
        <f>E45/$B45-1</f>
        <v>27184.223873973817</v>
      </c>
      <c r="G45">
        <f>'4.0cutWIfSwapping-swap'!C9</f>
        <v>15620</v>
      </c>
      <c r="H45" s="6">
        <f t="shared" ref="H45" si="36">G45/$B45-1</f>
        <v>2.4657199911249168</v>
      </c>
      <c r="I45">
        <f>'4.5LowerBound-LB'!C9</f>
        <v>4507</v>
      </c>
      <c r="J45" s="6">
        <f t="shared" si="31"/>
        <v>0</v>
      </c>
    </row>
    <row r="46" spans="1:10" x14ac:dyDescent="0.25">
      <c r="A46">
        <v>13</v>
      </c>
      <c r="B46" s="4">
        <f t="shared" si="27"/>
        <v>14442</v>
      </c>
      <c r="C46" s="4"/>
      <c r="D46" s="6"/>
      <c r="F46" s="6"/>
      <c r="G46">
        <f>'4.0cutWIfSwapping-swap'!C10</f>
        <v>32770</v>
      </c>
      <c r="H46" s="6">
        <f t="shared" ref="H46" si="37">G46/$B46-1</f>
        <v>1.2690763052208833</v>
      </c>
      <c r="I46">
        <f>'4.5LowerBound-LB'!C10</f>
        <v>14442</v>
      </c>
      <c r="J46" s="6">
        <f t="shared" si="31"/>
        <v>0</v>
      </c>
    </row>
    <row r="47" spans="1:10" x14ac:dyDescent="0.25">
      <c r="A47">
        <v>15</v>
      </c>
      <c r="B47" s="4">
        <f t="shared" si="27"/>
        <v>143947</v>
      </c>
      <c r="C47" s="4"/>
      <c r="D47" s="6"/>
      <c r="F47" s="6"/>
      <c r="G47">
        <f>'4.0cutWIfSwapping-swap'!C11</f>
        <v>191152</v>
      </c>
      <c r="H47" s="6">
        <f t="shared" ref="H47" si="38">G47/$B47-1</f>
        <v>0.32793319763524065</v>
      </c>
      <c r="I47">
        <f>'4.5LowerBound-LB'!C11</f>
        <v>143947</v>
      </c>
      <c r="J47" s="6">
        <f t="shared" si="31"/>
        <v>0</v>
      </c>
    </row>
    <row r="48" spans="1:10" x14ac:dyDescent="0.25">
      <c r="A48">
        <v>17</v>
      </c>
      <c r="B48" s="4">
        <f t="shared" si="27"/>
        <v>430740</v>
      </c>
      <c r="C48" s="4"/>
      <c r="D48" s="6"/>
      <c r="F48" s="6"/>
      <c r="G48">
        <f>'4.0cutWIfSwapping-swap'!C12</f>
        <v>1307824</v>
      </c>
      <c r="H48" s="6">
        <f t="shared" ref="H48" si="39">G48/$B48-1</f>
        <v>2.0362260296234389</v>
      </c>
      <c r="I48">
        <f>'4.5LowerBound-LB'!C12</f>
        <v>430740</v>
      </c>
      <c r="J48" s="6">
        <f t="shared" si="31"/>
        <v>0</v>
      </c>
    </row>
    <row r="49" spans="1:10" x14ac:dyDescent="0.25">
      <c r="A49">
        <v>18</v>
      </c>
      <c r="B49" s="5">
        <f t="shared" si="27"/>
        <v>755807</v>
      </c>
      <c r="C49" s="5"/>
      <c r="D49" s="7"/>
      <c r="E49" s="5"/>
      <c r="F49" s="7"/>
      <c r="G49" s="5">
        <f>'4.0cutWIfSwapping-swap'!C13</f>
        <v>2615809</v>
      </c>
      <c r="H49" s="7">
        <f t="shared" ref="H49" si="40">G49/$B49-1</f>
        <v>2.4609483638018701</v>
      </c>
      <c r="I49" s="5">
        <f>'4.5LowerBound-LB'!C13</f>
        <v>755807</v>
      </c>
      <c r="J49" s="7">
        <f t="shared" si="3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3.00allcheck-all</vt:lpstr>
      <vt:lpstr>3.5cutIfActual-worse</vt:lpstr>
      <vt:lpstr>4.0cutWIfSwapping-swap</vt:lpstr>
      <vt:lpstr>4.5LowerBound-LB</vt:lpstr>
      <vt:lpstr>porównanie</vt:lpstr>
    </vt:vector>
  </TitlesOfParts>
  <Company>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</dc:creator>
  <cp:lastModifiedBy>X</cp:lastModifiedBy>
  <dcterms:created xsi:type="dcterms:W3CDTF">2012-11-08T02:10:34Z</dcterms:created>
  <dcterms:modified xsi:type="dcterms:W3CDTF">2012-11-12T13:10:36Z</dcterms:modified>
</cp:coreProperties>
</file>